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la\OneDrive\Desktop\UCB_Data_052020\Analysis Project\Crowdfunding Analysis\"/>
    </mc:Choice>
  </mc:AlternateContent>
  <xr:revisionPtr revIDLastSave="0" documentId="13_ncr:1_{C21FC178-38FD-4DF4-8F76-6DF805E0D43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Kickstarter" sheetId="1" r:id="rId1"/>
    <sheet name="Outcomes base on Goal" sheetId="18" r:id="rId2"/>
    <sheet name="Outcomes Based on Launch date " sheetId="17" r:id="rId3"/>
  </sheets>
  <definedNames>
    <definedName name="_xlnm._FilterDatabase" localSheetId="0" hidden="1">Kickstarter!$A$1:$S$4115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2" i="18"/>
  <c r="G3" i="18"/>
  <c r="G4" i="18"/>
  <c r="G5" i="18"/>
  <c r="G6" i="18"/>
  <c r="G7" i="18"/>
  <c r="G8" i="18"/>
  <c r="G9" i="18"/>
  <c r="G10" i="18"/>
  <c r="G11" i="18"/>
  <c r="G12" i="18"/>
  <c r="G13" i="18"/>
  <c r="G2" i="18"/>
  <c r="F3" i="18"/>
  <c r="F4" i="18"/>
  <c r="F5" i="18"/>
  <c r="F6" i="18"/>
  <c r="F7" i="18"/>
  <c r="F8" i="18"/>
  <c r="F9" i="18"/>
  <c r="F10" i="18"/>
  <c r="F11" i="18"/>
  <c r="F12" i="18"/>
  <c r="F13" i="18"/>
  <c r="F2" i="18"/>
  <c r="E3" i="18"/>
  <c r="E4" i="18"/>
  <c r="E5" i="18"/>
  <c r="E6" i="18"/>
  <c r="E7" i="18"/>
  <c r="E8" i="18"/>
  <c r="E9" i="18"/>
  <c r="E10" i="18"/>
  <c r="E11" i="18"/>
  <c r="E12" i="18"/>
  <c r="E13" i="18"/>
  <c r="E2" i="18"/>
  <c r="D7" i="18"/>
  <c r="D6" i="18"/>
  <c r="D5" i="18"/>
  <c r="D4" i="18"/>
  <c r="D3" i="18"/>
  <c r="D2" i="18"/>
  <c r="D13" i="18"/>
  <c r="C13" i="18"/>
  <c r="C12" i="18"/>
  <c r="D12" i="18"/>
  <c r="D11" i="18"/>
  <c r="C11" i="18"/>
  <c r="D10" i="18"/>
  <c r="C10" i="18"/>
  <c r="D9" i="18"/>
  <c r="C9" i="18"/>
  <c r="D8" i="18"/>
  <c r="C8" i="18"/>
  <c r="C7" i="18"/>
  <c r="C6" i="18"/>
  <c r="C5" i="18"/>
  <c r="C4" i="18"/>
  <c r="C3" i="18"/>
  <c r="C2" i="18"/>
  <c r="B13" i="18"/>
  <c r="B12" i="18"/>
  <c r="B11" i="18"/>
  <c r="B7" i="18"/>
  <c r="B9" i="18"/>
  <c r="B10" i="18"/>
  <c r="B8" i="18"/>
  <c r="B6" i="18"/>
  <c r="B5" i="18"/>
  <c r="B4" i="18"/>
  <c r="B3" i="18"/>
  <c r="B2" i="18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sharedStrings.xml><?xml version="1.0" encoding="utf-8"?>
<sst xmlns="http://schemas.openxmlformats.org/spreadsheetml/2006/main" count="32976" uniqueCount="8399">
  <si>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</si>
  <si>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</si>
  <si>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</si>
  <si>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</si>
  <si>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</si>
  <si>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</si>
  <si>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</si>
  <si>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</si>
  <si>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</si>
  <si>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</si>
  <si>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</si>
  <si>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</si>
  <si>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</si>
  <si>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</si>
  <si>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</si>
  <si>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</si>
  <si>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</si>
  <si>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</si>
  <si>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</si>
  <si>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</si>
  <si>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</si>
  <si>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</si>
  <si>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</si>
  <si>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</si>
  <si>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</si>
  <si>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</si>
  <si>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</si>
  <si>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</si>
  <si>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</si>
  <si>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</si>
  <si>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</si>
  <si>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</si>
  <si>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</si>
  <si>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</si>
  <si>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</si>
  <si>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</si>
  <si>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</si>
  <si>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</si>
  <si>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</si>
  <si>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</si>
  <si>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</si>
  <si>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</si>
  <si>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</si>
  <si>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</si>
  <si>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</si>
  <si>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</si>
  <si>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</si>
  <si>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</si>
  <si>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</si>
  <si>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</si>
  <si>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</si>
  <si>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</si>
  <si>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</si>
  <si>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</si>
  <si>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</si>
  <si>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</si>
  <si>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</si>
  <si>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</si>
  <si>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</si>
  <si>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</si>
  <si>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</si>
  <si>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</si>
  <si>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</si>
  <si>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</si>
  <si>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</si>
  <si>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</si>
  <si>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</si>
  <si>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</si>
  <si>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</si>
  <si>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</si>
  <si>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</si>
  <si>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</si>
  <si>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</si>
  <si>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</si>
  <si>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</si>
  <si>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</si>
  <si>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</si>
  <si>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</si>
  <si>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</si>
  <si>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</si>
  <si>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</si>
  <si>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</si>
  <si>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</si>
  <si>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</si>
  <si>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</si>
  <si>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</si>
  <si>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</si>
  <si>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</si>
  <si>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</si>
  <si>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</si>
  <si>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</si>
  <si>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</si>
  <si>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</si>
  <si>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</si>
  <si>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</si>
  <si>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</si>
  <si>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</si>
  <si>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</si>
  <si>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</si>
  <si>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</si>
  <si>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</si>
  <si>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</si>
  <si>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</si>
  <si>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</si>
  <si>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</si>
  <si>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</si>
  <si>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</si>
  <si>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</si>
  <si>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</si>
  <si>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</si>
  <si>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</si>
  <si>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</si>
  <si>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</si>
  <si>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</si>
  <si>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</si>
  <si>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</si>
  <si>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</si>
  <si>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</si>
  <si>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</si>
  <si>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</si>
  <si>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</si>
  <si>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</si>
  <si>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</si>
  <si>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</si>
  <si>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</si>
  <si>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</si>
  <si>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</si>
  <si>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</si>
  <si>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</si>
  <si>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</si>
  <si>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</si>
  <si>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</si>
  <si>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</si>
  <si>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</si>
  <si>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</si>
  <si>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</si>
  <si>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</si>
  <si>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</si>
  <si>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</si>
  <si>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</si>
  <si>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</si>
  <si>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</si>
  <si>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</si>
  <si>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</si>
  <si>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</si>
  <si>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</si>
  <si>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</si>
  <si>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</si>
  <si>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</si>
  <si>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</si>
  <si>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</si>
  <si>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</si>
  <si>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</si>
  <si>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</si>
  <si>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</si>
  <si>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</si>
  <si>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</si>
  <si>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</si>
  <si>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</si>
  <si>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</si>
  <si>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</si>
  <si>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</si>
  <si>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</si>
  <si>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</si>
  <si>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</si>
  <si>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</si>
  <si>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</si>
  <si>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</si>
  <si>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</si>
  <si>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</si>
  <si>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</si>
  <si>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</si>
  <si>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</si>
  <si>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</si>
  <si>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</si>
  <si>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</si>
  <si>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</si>
  <si>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</si>
  <si>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</si>
  <si>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</si>
  <si>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</si>
  <si>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</si>
  <si>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</si>
  <si>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</si>
  <si>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</si>
  <si>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</si>
  <si>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</si>
  <si>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</si>
  <si>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</si>
  <si>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</si>
  <si>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</si>
  <si>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</si>
  <si>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</si>
  <si>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</si>
  <si>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</si>
  <si>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</si>
  <si>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</si>
  <si>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</si>
  <si>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</si>
  <si>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</si>
  <si>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</si>
  <si>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</si>
  <si>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</si>
  <si>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</si>
  <si>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</si>
  <si>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</si>
  <si>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</si>
  <si>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</si>
  <si>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</si>
  <si>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</si>
  <si>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</si>
  <si>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</si>
  <si>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</si>
  <si>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</si>
  <si>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</si>
  <si>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</si>
  <si>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</si>
  <si>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</si>
  <si>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</si>
  <si>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</si>
  <si>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</si>
  <si>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</si>
  <si>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</si>
  <si>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</si>
  <si>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</si>
  <si>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</si>
  <si>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</si>
  <si>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</si>
  <si>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</si>
  <si>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</si>
  <si>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</si>
  <si>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</si>
  <si>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</si>
  <si>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</si>
  <si>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</si>
  <si>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</si>
  <si>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</si>
  <si>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</si>
  <si>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</si>
  <si>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</si>
  <si>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</si>
  <si>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</si>
  <si>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</si>
  <si>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</si>
  <si>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</si>
  <si>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</si>
  <si>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</si>
  <si>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</si>
  <si>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</si>
  <si>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</si>
  <si>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</si>
  <si>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</si>
  <si>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</si>
  <si>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</si>
  <si>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</si>
  <si>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</si>
  <si>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</si>
  <si>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</si>
  <si>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</si>
  <si>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</si>
  <si>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</si>
  <si>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</si>
  <si>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</si>
  <si>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</si>
  <si>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</si>
  <si>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</si>
  <si>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</si>
  <si>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</si>
  <si>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</si>
  <si>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</si>
  <si>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</si>
  <si>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</si>
  <si>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</si>
  <si>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</si>
  <si>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</si>
  <si>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</si>
  <si>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</si>
  <si>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</si>
  <si>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</si>
  <si>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</si>
  <si>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</si>
  <si>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</si>
  <si>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</si>
  <si>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</si>
  <si>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</si>
  <si>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</si>
  <si>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</si>
  <si>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</si>
  <si>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</si>
  <si>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</si>
  <si>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</si>
  <si>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</si>
  <si>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</si>
  <si>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</si>
  <si>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</si>
  <si>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</si>
  <si>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</si>
  <si>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</si>
  <si>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</si>
  <si>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</si>
  <si>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</si>
  <si>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</si>
  <si>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</si>
  <si>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</si>
  <si>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</si>
  <si>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</si>
  <si>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</si>
  <si>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</si>
  <si>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</si>
  <si>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</si>
  <si>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</si>
  <si>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</si>
  <si>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</si>
  <si>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</si>
  <si>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</si>
  <si>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</si>
  <si>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</si>
  <si>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</si>
  <si>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</si>
  <si>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</si>
  <si>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</si>
  <si>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</si>
  <si>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</si>
  <si>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</si>
  <si>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</si>
  <si>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</si>
  <si>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</si>
  <si>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</si>
  <si>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</si>
  <si>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</si>
  <si>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</si>
  <si>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</si>
  <si>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</si>
  <si>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</si>
  <si>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</si>
  <si>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</si>
  <si>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</si>
  <si>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</si>
  <si>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</si>
  <si>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</si>
  <si>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</si>
  <si>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</si>
  <si>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</si>
  <si>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</si>
  <si>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</si>
  <si>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</si>
  <si>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</si>
  <si>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</si>
  <si>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</si>
  <si>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</si>
  <si>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</si>
  <si>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</si>
  <si>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</si>
  <si>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</si>
  <si>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</si>
  <si>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</si>
  <si>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</si>
  <si>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</si>
  <si>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</si>
  <si>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</si>
  <si>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</si>
  <si>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</si>
  <si>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</si>
  <si>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</si>
  <si>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</si>
  <si>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</si>
  <si>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</si>
  <si>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</si>
  <si>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</si>
  <si>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</si>
  <si>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</si>
  <si>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</si>
  <si>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</si>
  <si>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</si>
  <si>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</si>
  <si>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</si>
  <si>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</si>
  <si>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</si>
  <si>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</si>
  <si>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</si>
  <si>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</si>
  <si>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</si>
  <si>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</si>
  <si>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</si>
  <si>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</si>
  <si>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</si>
  <si>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</si>
  <si>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</si>
  <si>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</si>
  <si>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</si>
  <si>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</si>
  <si>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</si>
  <si>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</si>
  <si>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</si>
  <si>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</si>
  <si>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</si>
  <si>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</si>
  <si>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</si>
  <si>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</si>
  <si>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</si>
  <si>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</si>
  <si>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</si>
  <si>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</si>
  <si>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</si>
  <si>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</si>
  <si>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</si>
  <si>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</si>
  <si>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</si>
  <si>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</si>
  <si>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</si>
  <si>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</si>
  <si>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</si>
  <si>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</si>
  <si>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</si>
  <si>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</si>
  <si>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</si>
  <si>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</si>
  <si>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</si>
  <si>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</si>
  <si>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</si>
  <si>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</si>
  <si>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</si>
  <si>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</si>
  <si>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</si>
  <si>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</si>
  <si>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</si>
  <si>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</si>
  <si>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</si>
  <si>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</si>
  <si>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</si>
  <si>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</si>
  <si>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</si>
  <si>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</si>
  <si>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</si>
  <si>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</si>
  <si>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</si>
  <si>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</si>
  <si>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</si>
  <si>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</si>
  <si>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</si>
  <si>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</si>
  <si>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</si>
  <si>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</si>
  <si>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</si>
  <si>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</si>
  <si>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</si>
  <si>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</si>
  <si>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</si>
  <si>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</si>
  <si>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</si>
  <si>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</si>
  <si>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</si>
  <si>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</si>
  <si>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</si>
  <si>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</si>
  <si>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</si>
  <si>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</si>
  <si>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</si>
  <si>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</si>
  <si>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</si>
  <si>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</si>
  <si>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</si>
  <si>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</si>
  <si>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</si>
  <si>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</si>
  <si>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</si>
  <si>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</si>
  <si>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</si>
  <si>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</si>
  <si>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</si>
  <si>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</si>
  <si>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</si>
  <si>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</si>
  <si>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</si>
  <si>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</si>
  <si>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</si>
  <si>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</si>
  <si>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</si>
  <si>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</si>
  <si>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</si>
  <si>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</si>
  <si>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</si>
  <si>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</si>
  <si>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</si>
  <si>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</si>
  <si>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</si>
  <si>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</si>
  <si>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</si>
  <si>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</si>
  <si>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</si>
  <si>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</si>
  <si>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</si>
  <si>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</si>
  <si>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</si>
  <si>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</si>
  <si>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</si>
  <si>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</si>
  <si>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</si>
  <si>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</si>
  <si>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</si>
  <si>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</si>
  <si>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</si>
  <si>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</si>
  <si>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</si>
  <si>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</si>
  <si>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</si>
  <si>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</si>
  <si>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</si>
  <si>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</si>
  <si>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</si>
  <si>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</si>
  <si>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</si>
  <si>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</si>
  <si>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</si>
  <si>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</si>
  <si>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</si>
  <si>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</si>
  <si>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</si>
  <si>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</si>
  <si>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</si>
  <si>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</si>
  <si>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</si>
  <si>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</si>
  <si>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</si>
  <si>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</si>
  <si>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</si>
  <si>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</si>
  <si>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</si>
  <si>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</si>
  <si>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</si>
  <si>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</si>
  <si>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</si>
  <si>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</si>
  <si>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</si>
  <si>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</si>
  <si>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</si>
  <si>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</si>
  <si>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</si>
  <si>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</si>
  <si>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</si>
  <si>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</si>
  <si>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</si>
  <si>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</si>
  <si>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</si>
  <si>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</si>
  <si>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</si>
  <si>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</si>
  <si>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</si>
  <si>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</si>
  <si>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</si>
  <si>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</si>
  <si>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</si>
  <si>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</si>
  <si>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</si>
  <si>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</si>
  <si>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</si>
  <si>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</si>
  <si>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</si>
  <si>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</si>
  <si>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</si>
  <si>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</si>
  <si>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</si>
  <si>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</si>
  <si>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</si>
  <si>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</si>
  <si>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</si>
  <si>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</si>
  <si>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</si>
  <si>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</si>
  <si>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</si>
  <si>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</si>
  <si>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</si>
  <si>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</si>
  <si>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</si>
  <si>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</si>
  <si>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</si>
  <si>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</si>
  <si>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</si>
  <si>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</si>
  <si>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</si>
  <si>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</si>
  <si>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</si>
  <si>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</si>
  <si>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</si>
  <si>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</si>
  <si>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</si>
  <si>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</si>
  <si>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</si>
  <si>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</si>
  <si>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</si>
  <si>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</si>
  <si>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</si>
  <si>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</si>
  <si>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</si>
  <si>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</si>
  <si>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</si>
  <si>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</si>
  <si>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</si>
  <si>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</si>
  <si>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</si>
  <si>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</si>
  <si>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</si>
  <si>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</si>
  <si>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</si>
  <si>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</si>
  <si>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</si>
  <si>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</si>
  <si>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</si>
  <si>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</si>
  <si>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</si>
  <si>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</si>
  <si>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</si>
  <si>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</si>
  <si>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</si>
  <si>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</si>
  <si>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</si>
  <si>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</si>
  <si>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</si>
  <si>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</si>
  <si>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</si>
  <si>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</si>
  <si>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</si>
  <si>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</si>
  <si>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</si>
  <si>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</si>
  <si>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</si>
  <si>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</si>
  <si>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</si>
  <si>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</si>
  <si>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</si>
  <si>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</si>
  <si>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</si>
  <si>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</si>
  <si>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</si>
  <si>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</si>
  <si>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</si>
  <si>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</si>
  <si>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</si>
  <si>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</si>
  <si>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</si>
  <si>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</si>
  <si>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</si>
  <si>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</si>
  <si>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</si>
  <si>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</si>
  <si>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</si>
  <si>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</si>
  <si>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</si>
  <si>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</si>
  <si>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</si>
  <si>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</si>
  <si>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</si>
  <si>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</si>
  <si>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</si>
  <si>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</si>
  <si>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</si>
  <si>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</si>
  <si>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</si>
  <si>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</si>
  <si>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</si>
  <si>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</si>
  <si>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</si>
  <si>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</si>
  <si>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</si>
  <si>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</si>
  <si>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</si>
  <si>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</si>
  <si>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</si>
  <si>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</si>
  <si>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</si>
  <si>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</si>
  <si>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</si>
  <si>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</si>
  <si>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</si>
  <si>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</si>
  <si>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</si>
  <si>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</si>
  <si>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</si>
  <si>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</si>
  <si>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</si>
  <si>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</si>
  <si>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</si>
  <si>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</si>
  <si>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</si>
  <si>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</si>
  <si>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</si>
  <si>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</si>
  <si>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</si>
  <si>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</si>
  <si>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</si>
  <si>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</si>
  <si>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</si>
  <si>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</si>
  <si>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</si>
  <si>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</si>
  <si>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</si>
  <si>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</si>
  <si>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</si>
  <si>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</si>
  <si>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</si>
  <si>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</si>
  <si>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</si>
  <si>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</si>
  <si>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</si>
  <si>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</si>
  <si>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</si>
  <si>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</si>
  <si>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</si>
  <si>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</si>
  <si>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</si>
  <si>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</si>
  <si>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</si>
  <si>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</si>
  <si>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</si>
  <si>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</si>
  <si>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</si>
  <si>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</si>
  <si>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</si>
  <si>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</si>
  <si>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</si>
  <si>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</si>
  <si>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</si>
  <si>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</si>
  <si>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</si>
  <si>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</si>
  <si>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</si>
  <si>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</si>
  <si>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</si>
  <si>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</si>
  <si>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</si>
  <si>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</si>
  <si>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</si>
  <si>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</si>
  <si>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</si>
  <si>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</si>
  <si>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</si>
  <si>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</si>
  <si>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</si>
  <si>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</si>
  <si>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</si>
  <si>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</si>
  <si>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</si>
  <si>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</si>
  <si>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</si>
  <si>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</si>
  <si>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</si>
  <si>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</si>
  <si>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</si>
  <si>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</si>
  <si>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</si>
  <si>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</si>
  <si>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</si>
  <si>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</si>
  <si>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</si>
  <si>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</si>
  <si>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</si>
  <si>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</si>
  <si>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</si>
  <si>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</si>
  <si>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</si>
  <si>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</si>
  <si>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</si>
  <si>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</si>
  <si>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</si>
  <si>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</si>
  <si>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</si>
  <si>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</si>
  <si>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</si>
  <si>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</si>
  <si>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</si>
  <si>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</si>
  <si>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</si>
  <si>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</si>
  <si>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</si>
  <si>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</si>
  <si>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</si>
  <si>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</si>
  <si>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</si>
  <si>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</si>
  <si>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</si>
  <si>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</si>
  <si>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</si>
  <si>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</si>
  <si>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</si>
  <si>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</si>
  <si>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</si>
  <si>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</si>
  <si>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</si>
  <si>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</si>
  <si>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</si>
  <si>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</si>
  <si>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</si>
  <si>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</si>
  <si>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</si>
  <si>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</si>
  <si>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</si>
  <si>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</si>
  <si>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</si>
  <si>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</si>
  <si>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</si>
  <si>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</si>
  <si>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</si>
  <si>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</si>
  <si>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</si>
  <si>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</si>
  <si>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</si>
  <si>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</si>
  <si>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</si>
  <si>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</si>
  <si>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</si>
  <si>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</si>
  <si>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</si>
  <si>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</si>
  <si>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</si>
  <si>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</si>
  <si>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</si>
  <si>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</si>
  <si>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</si>
  <si>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</si>
  <si>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</si>
  <si>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</si>
  <si>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</si>
  <si>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</si>
  <si>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</si>
  <si>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</si>
  <si>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</si>
  <si>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</si>
  <si>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</si>
  <si>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</si>
  <si>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</si>
  <si>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</si>
  <si>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</si>
  <si>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</si>
  <si>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</si>
  <si>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</si>
  <si>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</si>
  <si>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</si>
  <si>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</si>
  <si>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</si>
  <si>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</si>
  <si>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</si>
  <si>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</si>
  <si>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</si>
  <si>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</si>
  <si>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</si>
  <si>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</si>
  <si>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</si>
  <si>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</si>
  <si>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</si>
  <si>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</si>
  <si>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</si>
  <si>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</si>
  <si>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</si>
  <si>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</si>
  <si>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</si>
  <si>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</si>
  <si>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</si>
  <si>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</si>
  <si>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</si>
  <si>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</si>
  <si>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</si>
  <si>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</si>
  <si>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</si>
  <si>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</si>
  <si>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</si>
  <si>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</si>
  <si>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</si>
  <si>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</si>
  <si>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</si>
  <si>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</si>
  <si>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</si>
  <si>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</si>
  <si>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</si>
  <si>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</si>
  <si>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</si>
  <si>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</si>
  <si>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</si>
  <si>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</si>
  <si>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</si>
  <si>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</si>
  <si>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</si>
  <si>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</si>
  <si>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</si>
  <si>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</si>
  <si>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</si>
  <si>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</si>
  <si>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</si>
  <si>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</si>
  <si>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</si>
  <si>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</si>
  <si>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</si>
  <si>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</si>
  <si>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</si>
  <si>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</si>
  <si>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</si>
  <si>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</si>
  <si>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</si>
  <si>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</si>
  <si>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</si>
  <si>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</si>
  <si>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</si>
  <si>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</si>
  <si>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</si>
  <si>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</si>
  <si>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</si>
  <si>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</si>
  <si>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</si>
  <si>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</si>
  <si>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</si>
  <si>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</si>
  <si>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</si>
  <si>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</si>
  <si>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</si>
  <si>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</si>
  <si>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</si>
  <si>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</si>
  <si>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</si>
  <si>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</si>
  <si>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</si>
  <si>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</si>
  <si>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</si>
  <si>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</si>
  <si>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</si>
  <si>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</si>
  <si>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</si>
  <si>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</si>
  <si>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</si>
  <si>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</si>
  <si>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</si>
  <si>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</si>
  <si>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</si>
  <si>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</si>
  <si>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</si>
  <si>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</si>
  <si>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</si>
  <si>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</si>
  <si>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</si>
  <si>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</si>
  <si>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</si>
  <si>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</si>
  <si>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</si>
  <si>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</si>
  <si>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</si>
  <si>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</si>
  <si>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</si>
  <si>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</si>
  <si>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</si>
  <si>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</si>
  <si>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</si>
  <si>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</si>
  <si>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</si>
  <si>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</si>
  <si>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</si>
  <si>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</si>
  <si>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</si>
  <si>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</si>
  <si>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</si>
  <si>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</si>
  <si>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</si>
  <si>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</si>
  <si>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</si>
  <si>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</si>
  <si>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</si>
  <si>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</si>
  <si>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</si>
  <si>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</si>
  <si>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</si>
  <si>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</si>
  <si>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</si>
  <si>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</si>
  <si>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</si>
  <si>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</si>
  <si>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</si>
  <si>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</si>
  <si>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</si>
  <si>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</si>
  <si>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</si>
  <si>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</si>
  <si>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</si>
  <si>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</si>
  <si>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</si>
  <si>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</si>
  <si>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</si>
  <si>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</si>
  <si>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</si>
  <si>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</si>
  <si>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</si>
  <si>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</si>
  <si>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</si>
  <si>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</si>
  <si>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</si>
  <si>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</si>
  <si>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</si>
  <si>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</si>
  <si>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</si>
  <si>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</si>
  <si>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</si>
  <si>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</si>
  <si>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</si>
  <si>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</si>
  <si>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</si>
  <si>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</si>
  <si>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</si>
  <si>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</si>
  <si>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</si>
  <si>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</si>
  <si>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</si>
  <si>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</si>
  <si>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</si>
  <si>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</si>
  <si>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</si>
  <si>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</si>
  <si>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</si>
  <si>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</si>
  <si>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</si>
  <si>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</si>
  <si>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</si>
  <si>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</si>
  <si>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</si>
  <si>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</si>
  <si>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</si>
  <si>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</si>
  <si>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</si>
  <si>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</si>
  <si>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</si>
  <si>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</si>
  <si>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</si>
  <si>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</si>
  <si>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</si>
  <si>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</si>
  <si>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</si>
  <si>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</si>
  <si>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</si>
  <si>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</si>
  <si>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</si>
  <si>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</si>
  <si>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</si>
  <si>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</si>
  <si>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</si>
  <si>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</si>
  <si>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</si>
  <si>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</si>
  <si>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</si>
  <si>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</si>
  <si>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</si>
  <si>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</si>
  <si>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</si>
  <si>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</si>
  <si>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</si>
  <si>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</si>
  <si>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</si>
  <si>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</si>
  <si>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</si>
  <si>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</si>
  <si>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</si>
  <si>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</si>
  <si>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</si>
  <si>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</si>
  <si>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</si>
  <si>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</si>
  <si>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</si>
  <si>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</si>
  <si>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</si>
  <si>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</si>
  <si>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</si>
  <si>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</si>
  <si>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</si>
  <si>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</si>
  <si>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</si>
  <si>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</si>
  <si>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</si>
  <si>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</si>
  <si>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</si>
  <si>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</si>
  <si>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</si>
  <si>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</si>
  <si>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</si>
  <si>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</si>
  <si>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</si>
  <si>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</si>
  <si>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</si>
  <si>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</si>
  <si>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</si>
  <si>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</si>
  <si>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</si>
  <si>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</si>
  <si>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</si>
  <si>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</si>
  <si>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</si>
  <si>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</si>
  <si>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</si>
  <si>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</si>
  <si>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</si>
  <si>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</si>
  <si>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</si>
  <si>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</si>
  <si>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</si>
  <si>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</si>
  <si>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</si>
  <si>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</si>
  <si>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</si>
  <si>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</si>
  <si>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</si>
  <si>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</si>
  <si>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</si>
  <si>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</si>
  <si>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</si>
  <si>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</si>
  <si>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</si>
  <si>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</si>
  <si>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</si>
  <si>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</si>
  <si>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</si>
  <si>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</si>
  <si>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</si>
  <si>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</si>
  <si>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</si>
  <si>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</si>
  <si>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</si>
  <si>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</si>
  <si>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</si>
  <si>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</si>
  <si>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</si>
  <si>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</si>
  <si>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</si>
  <si>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</si>
  <si>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</si>
  <si>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</si>
  <si>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</si>
  <si>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</si>
  <si>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</si>
  <si>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</si>
  <si>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</si>
  <si>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</si>
  <si>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</si>
  <si>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</si>
  <si>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</si>
  <si>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</si>
  <si>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</si>
  <si>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</si>
  <si>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</si>
  <si>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</si>
  <si>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</si>
  <si>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</si>
  <si>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</si>
  <si>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</si>
  <si>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</si>
  <si>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</si>
  <si>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</si>
  <si>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</si>
  <si>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</si>
  <si>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</si>
  <si>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</si>
  <si>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</si>
  <si>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</si>
  <si>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</si>
  <si>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</si>
  <si>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</si>
  <si>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</si>
  <si>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</si>
  <si>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</si>
  <si>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</si>
  <si>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</si>
  <si>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</si>
  <si>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</si>
  <si>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</si>
  <si>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</si>
  <si>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</si>
  <si>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</si>
  <si>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</si>
  <si>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</si>
  <si>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</si>
  <si>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</si>
  <si>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</si>
  <si>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</si>
  <si>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</si>
  <si>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</si>
  <si>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</si>
  <si>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</si>
  <si>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</si>
  <si>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</si>
  <si>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</si>
  <si>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</si>
  <si>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</si>
  <si>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</si>
  <si>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</si>
  <si>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</si>
  <si>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</si>
  <si>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</si>
  <si>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</si>
  <si>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</si>
  <si>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</si>
  <si>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</si>
  <si>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</si>
  <si>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</si>
  <si>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</si>
  <si>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</si>
  <si>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</si>
  <si>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</si>
  <si>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</si>
  <si>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</si>
  <si>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</si>
  <si>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</si>
  <si>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</si>
  <si>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</si>
  <si>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</si>
  <si>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</si>
  <si>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</si>
  <si>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</si>
  <si>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</si>
  <si>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</si>
  <si>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</si>
  <si>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</si>
  <si>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</si>
  <si>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</si>
  <si>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</si>
  <si>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</si>
  <si>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</si>
  <si>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</si>
  <si>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</si>
  <si>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</si>
  <si>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</si>
  <si>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</si>
  <si>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</si>
  <si>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</si>
  <si>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</si>
  <si>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</si>
  <si>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</si>
  <si>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</si>
  <si>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</si>
  <si>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</si>
  <si>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</si>
  <si>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</si>
  <si>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</si>
  <si>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</si>
  <si>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</si>
  <si>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</si>
  <si>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</si>
  <si>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</si>
  <si>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</si>
  <si>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</si>
  <si>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</si>
  <si>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</si>
  <si>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</si>
  <si>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</si>
  <si>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</si>
  <si>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</si>
  <si>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</si>
  <si>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</si>
  <si>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</si>
  <si>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</si>
  <si>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</si>
  <si>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</si>
  <si>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</si>
  <si>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</si>
  <si>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</si>
  <si>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</si>
  <si>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</si>
  <si>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</si>
  <si>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</si>
  <si>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</si>
  <si>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</si>
  <si>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</si>
  <si>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</si>
  <si>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</si>
  <si>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</si>
  <si>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</si>
  <si>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</si>
  <si>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</si>
  <si>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</si>
  <si>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</si>
  <si>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</si>
  <si>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</si>
  <si>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</si>
  <si>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</si>
  <si>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</si>
  <si>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</si>
  <si>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</si>
  <si>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</si>
  <si>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</si>
  <si>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</si>
  <si>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</si>
  <si>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</si>
  <si>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</si>
  <si>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</si>
  <si>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</si>
  <si>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</si>
  <si>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</si>
  <si>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</si>
  <si>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</si>
  <si>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</si>
  <si>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</si>
  <si>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</si>
  <si>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</si>
  <si>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</si>
  <si>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</si>
  <si>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</si>
  <si>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</si>
  <si>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</si>
  <si>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</si>
  <si>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</si>
  <si>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</si>
  <si>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</si>
  <si>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</si>
  <si>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</si>
  <si>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</si>
  <si>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</si>
  <si>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</si>
  <si>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</si>
  <si>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</si>
  <si>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</si>
  <si>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</si>
  <si>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</si>
  <si>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</si>
  <si>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</si>
  <si>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</si>
  <si>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</si>
  <si>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</si>
  <si>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</si>
  <si>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</si>
  <si>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</si>
  <si>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</si>
  <si>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</si>
  <si>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</si>
  <si>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</si>
  <si>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</si>
  <si>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</si>
  <si>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</si>
  <si>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</si>
  <si>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</si>
  <si>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</si>
  <si>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</si>
  <si>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</si>
  <si>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</si>
  <si>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</si>
  <si>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</si>
  <si>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</si>
  <si>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</si>
  <si>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</si>
  <si>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</si>
  <si>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</si>
  <si>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</si>
  <si>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</si>
  <si>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</si>
  <si>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</si>
  <si>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</si>
  <si>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</si>
  <si>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</si>
  <si>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</si>
  <si>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</si>
  <si>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</si>
  <si>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</si>
  <si>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</si>
  <si>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</si>
  <si>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</si>
  <si>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</si>
  <si>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</si>
  <si>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</si>
  <si>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</si>
  <si>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</si>
  <si>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</si>
  <si>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</si>
  <si>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</si>
  <si>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</si>
  <si>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</si>
  <si>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</si>
  <si>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</si>
  <si>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</si>
  <si>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</si>
  <si>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</si>
  <si>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</si>
  <si>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</si>
  <si>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</si>
  <si>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</si>
  <si>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</si>
  <si>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</si>
  <si>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</si>
  <si>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</si>
  <si>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</si>
  <si>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</si>
  <si>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</si>
  <si>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</si>
  <si>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</si>
  <si>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</si>
  <si>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</si>
  <si>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</si>
  <si>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</si>
  <si>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</si>
  <si>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</si>
  <si>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</si>
  <si>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</si>
  <si>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</si>
  <si>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</si>
  <si>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</si>
  <si>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</si>
  <si>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</si>
  <si>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</si>
  <si>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</si>
  <si>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</si>
  <si>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</si>
  <si>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</si>
  <si>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</si>
  <si>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</si>
  <si>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</si>
  <si>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</si>
  <si>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</si>
  <si>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</si>
  <si>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</si>
  <si>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</si>
  <si>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</si>
  <si>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</si>
  <si>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</si>
  <si>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</si>
  <si>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</si>
  <si>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</si>
  <si>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</si>
  <si>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</si>
  <si>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</si>
  <si>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</si>
  <si>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</si>
  <si>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</si>
  <si>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</si>
  <si>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</si>
  <si>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</si>
  <si>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</si>
  <si>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</si>
  <si>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</si>
  <si>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</si>
  <si>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</si>
  <si>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</si>
  <si>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</si>
  <si>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</si>
  <si>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</si>
  <si>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</si>
  <si>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</si>
  <si>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</si>
  <si>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</si>
  <si>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</si>
  <si>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</si>
  <si>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</si>
  <si>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</si>
  <si>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</si>
  <si>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</si>
  <si>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</si>
  <si>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</si>
  <si>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</si>
  <si>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</si>
  <si>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</si>
  <si>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</si>
  <si>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</si>
  <si>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</si>
  <si>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</si>
  <si>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</si>
  <si>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</si>
  <si>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</si>
  <si>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</si>
  <si>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</si>
  <si>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</si>
  <si>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</si>
  <si>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</si>
  <si>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</si>
  <si>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</si>
  <si>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</si>
  <si>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</si>
  <si>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</si>
  <si>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</si>
  <si>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</si>
  <si>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</si>
  <si>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</si>
  <si>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</si>
  <si>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</si>
  <si>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</si>
  <si>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</si>
  <si>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</si>
  <si>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</si>
  <si>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</si>
  <si>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</si>
  <si>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</si>
  <si>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</si>
  <si>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</si>
  <si>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</si>
  <si>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</si>
  <si>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</si>
  <si>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</si>
  <si>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</si>
  <si>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</si>
  <si>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</si>
  <si>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</si>
  <si>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</si>
  <si>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</si>
  <si>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</si>
  <si>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</si>
  <si>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</si>
  <si>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</si>
  <si>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</si>
  <si>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</si>
  <si>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</si>
  <si>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</si>
  <si>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</si>
  <si>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</si>
  <si>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</si>
  <si>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</si>
  <si>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</si>
  <si>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</si>
  <si>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</si>
  <si>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</si>
  <si>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</si>
  <si>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</si>
  <si>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</si>
  <si>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</si>
  <si>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</si>
  <si>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</si>
  <si>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</si>
  <si>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</si>
  <si>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</si>
  <si>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</si>
  <si>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</si>
  <si>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</si>
  <si>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</si>
  <si>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</si>
  <si>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</si>
  <si>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</si>
  <si>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</si>
  <si>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</si>
  <si>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</si>
  <si>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</si>
  <si>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</si>
  <si>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</si>
  <si>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</si>
  <si>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</si>
  <si>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</si>
  <si>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</si>
  <si>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</si>
  <si>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</si>
  <si>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</si>
  <si>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</si>
  <si>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</si>
  <si>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</si>
  <si>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</si>
  <si>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</si>
  <si>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</si>
  <si>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</si>
  <si>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</si>
  <si>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</si>
  <si>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</si>
  <si>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</si>
  <si>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</si>
  <si>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</si>
  <si>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</si>
  <si>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</si>
  <si>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</si>
  <si>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</si>
  <si>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</si>
  <si>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</si>
  <si>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</si>
  <si>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</si>
  <si>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</si>
  <si>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</si>
  <si>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</si>
  <si>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</si>
  <si>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</si>
  <si>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</si>
  <si>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</si>
  <si>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</si>
  <si>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</si>
  <si>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</si>
  <si>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</si>
  <si>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</si>
  <si>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</si>
  <si>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</si>
  <si>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</si>
  <si>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</si>
  <si>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</si>
  <si>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</si>
  <si>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</si>
  <si>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</si>
  <si>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</si>
  <si>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</si>
  <si>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</si>
  <si>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</si>
  <si>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</si>
  <si>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</si>
  <si>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</si>
  <si>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</si>
  <si>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</si>
  <si>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</si>
  <si>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</si>
  <si>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</si>
  <si>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</si>
  <si>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</si>
  <si>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</si>
  <si>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</si>
  <si>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</si>
  <si>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</si>
  <si>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</si>
  <si>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</si>
  <si>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</si>
  <si>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</si>
  <si>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</si>
  <si>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</si>
  <si>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</si>
  <si>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</si>
  <si>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</si>
  <si>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</si>
  <si>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</si>
  <si>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</si>
  <si>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</si>
  <si>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</si>
  <si>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</si>
  <si>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</si>
  <si>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</si>
  <si>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</si>
  <si>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</si>
  <si>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</si>
  <si>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</si>
  <si>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</si>
  <si>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</si>
  <si>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</si>
  <si>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</si>
  <si>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</si>
  <si>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</si>
  <si>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</si>
  <si>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</si>
  <si>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</si>
  <si>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</si>
  <si>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</si>
  <si>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</si>
  <si>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</si>
  <si>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</si>
  <si>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</si>
  <si>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</si>
  <si>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</si>
  <si>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</si>
  <si>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</si>
  <si>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</si>
  <si>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</si>
  <si>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</si>
  <si>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</si>
  <si>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</si>
  <si>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</si>
  <si>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</si>
  <si>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</si>
  <si>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</si>
  <si>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</si>
  <si>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</si>
  <si>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</si>
  <si>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</si>
  <si>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</si>
  <si>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</si>
  <si>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</si>
  <si>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</si>
  <si>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</si>
  <si>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</si>
  <si>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</si>
  <si>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</si>
  <si>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</si>
  <si>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</si>
  <si>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</si>
  <si>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</si>
  <si>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</si>
  <si>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</si>
  <si>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</si>
  <si>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</si>
  <si>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</si>
  <si>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</si>
  <si>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</si>
  <si>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</si>
  <si>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</si>
  <si>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</si>
  <si>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</si>
  <si>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</si>
  <si>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</si>
  <si>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</si>
  <si>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</si>
  <si>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</si>
  <si>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</si>
  <si>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</si>
  <si>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</si>
  <si>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</si>
  <si>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</si>
  <si>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</si>
  <si>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</si>
  <si>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</si>
  <si>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</si>
  <si>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</si>
  <si>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</si>
  <si>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</si>
  <si>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</si>
  <si>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</si>
  <si>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</si>
  <si>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</si>
  <si>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</si>
  <si>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</si>
  <si>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</si>
  <si>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</si>
  <si>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</si>
  <si>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</si>
  <si>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</si>
  <si>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</si>
  <si>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</si>
  <si>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</si>
  <si>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</si>
  <si>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</si>
  <si>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</si>
  <si>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</si>
  <si>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</si>
  <si>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</si>
  <si>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</si>
  <si>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</si>
  <si>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</si>
  <si>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</si>
  <si>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</si>
  <si>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</si>
  <si>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</si>
  <si>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</si>
  <si>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</si>
  <si>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</si>
  <si>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</si>
  <si>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</si>
  <si>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</si>
  <si>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</si>
  <si>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</si>
  <si>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</si>
  <si>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</si>
  <si>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</si>
  <si>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</si>
  <si>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</si>
  <si>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</si>
  <si>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</si>
  <si>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</si>
  <si>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</si>
  <si>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</si>
  <si>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</si>
  <si>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</si>
  <si>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</si>
  <si>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</si>
  <si>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</si>
  <si>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</si>
  <si>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</si>
  <si>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</si>
  <si>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</si>
  <si>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</si>
  <si>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</si>
  <si>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</si>
  <si>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</si>
  <si>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</si>
  <si>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</si>
  <si>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</si>
  <si>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</si>
  <si>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</si>
  <si>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</si>
  <si>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</si>
  <si>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</si>
  <si>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</si>
  <si>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</si>
  <si>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</si>
  <si>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</si>
  <si>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</si>
  <si>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</si>
  <si>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</si>
  <si>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</si>
  <si>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</si>
  <si>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</si>
  <si>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</si>
  <si>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</si>
  <si>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</si>
  <si>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</si>
  <si>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</si>
  <si>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</si>
  <si>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</si>
  <si>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</si>
  <si>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</si>
  <si>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</si>
  <si>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</si>
  <si>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</si>
  <si>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</si>
  <si>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</si>
  <si>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</si>
  <si>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</si>
  <si>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</si>
  <si>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</si>
  <si>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</si>
  <si>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</si>
  <si>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</si>
  <si>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</si>
  <si>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</si>
  <si>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</si>
  <si>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</si>
  <si>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</si>
  <si>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</si>
  <si>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</si>
  <si>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</si>
  <si>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</si>
  <si>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</si>
  <si>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</si>
  <si>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</si>
  <si>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</si>
  <si>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</si>
  <si>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</si>
  <si>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</si>
  <si>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</si>
  <si>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</si>
  <si>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</si>
  <si>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</si>
  <si>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</si>
  <si>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</si>
  <si>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</si>
  <si>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</si>
  <si>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</si>
  <si>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</si>
  <si>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</si>
  <si>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</si>
  <si>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</si>
  <si>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</si>
  <si>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</si>
  <si>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</si>
  <si>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</si>
  <si>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</si>
  <si>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</si>
  <si>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</si>
  <si>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</si>
  <si>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</si>
  <si>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</si>
  <si>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</si>
  <si>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</si>
  <si>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</si>
  <si>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</si>
  <si>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</si>
  <si>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</si>
  <si>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</si>
  <si>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</si>
  <si>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</si>
  <si>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</si>
  <si>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</si>
  <si>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</si>
  <si>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</si>
  <si>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</si>
  <si>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</si>
  <si>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</si>
  <si>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</si>
  <si>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</si>
  <si>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</si>
  <si>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</si>
  <si>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</si>
  <si>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</si>
  <si>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</si>
  <si>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</si>
  <si>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</si>
  <si>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</si>
  <si>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</si>
  <si>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</si>
  <si>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</si>
  <si>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</si>
  <si>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</si>
  <si>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</si>
  <si>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</si>
  <si>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</si>
  <si>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</si>
  <si>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</si>
  <si>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</si>
  <si>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</si>
  <si>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</si>
  <si>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</si>
  <si>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</si>
  <si>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</si>
  <si>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</si>
  <si>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</si>
  <si>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</si>
  <si>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</si>
  <si>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</si>
  <si>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</si>
  <si>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</si>
  <si>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</si>
  <si>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</si>
  <si>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</si>
  <si>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</si>
  <si>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</si>
  <si>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</si>
  <si>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</si>
  <si>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</si>
  <si>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</si>
  <si>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</si>
  <si>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</si>
  <si>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</si>
  <si>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</si>
  <si>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</si>
  <si>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</si>
  <si>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</si>
  <si>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</si>
  <si>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</si>
  <si>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</si>
  <si>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</si>
  <si>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</si>
  <si>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</si>
  <si>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</si>
  <si>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</si>
  <si>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</si>
  <si>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</si>
  <si>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</si>
  <si>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</si>
  <si>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</si>
  <si>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</si>
  <si>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</si>
  <si>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</si>
  <si>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</si>
  <si>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</si>
  <si>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</si>
  <si>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</si>
  <si>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</si>
  <si>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</si>
  <si>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</si>
  <si>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</si>
  <si>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</si>
  <si>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</si>
  <si>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</si>
  <si>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</si>
  <si>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</si>
  <si>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</si>
  <si>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</si>
  <si>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</si>
  <si>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</si>
  <si>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</si>
  <si>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</si>
  <si>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</si>
  <si>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</si>
  <si>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</si>
  <si>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</si>
  <si>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</si>
  <si>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</si>
  <si>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</si>
  <si>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</si>
  <si>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</si>
  <si>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</si>
  <si>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</si>
  <si>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</si>
  <si>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</si>
  <si>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</si>
  <si>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</si>
  <si>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</si>
  <si>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</si>
  <si>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</si>
  <si>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</si>
  <si>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</si>
  <si>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</si>
  <si>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</si>
  <si>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</si>
  <si>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</si>
  <si>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</si>
  <si>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</si>
  <si>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</si>
  <si>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</si>
  <si>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</si>
  <si>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</si>
  <si>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</si>
  <si>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</si>
  <si>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</si>
  <si>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</si>
  <si>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</si>
  <si>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</si>
  <si>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</si>
  <si>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</si>
  <si>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</si>
  <si>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</si>
  <si>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</si>
  <si>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</si>
  <si>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</si>
  <si>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</si>
  <si>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</si>
  <si>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</si>
  <si>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</si>
  <si>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</si>
  <si>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</si>
  <si>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</si>
  <si>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</si>
  <si>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</si>
  <si>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</si>
  <si>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</si>
  <si>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</si>
  <si>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</si>
  <si>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</si>
  <si>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</si>
  <si>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</si>
  <si>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</si>
  <si>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</si>
  <si>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</si>
  <si>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</si>
  <si>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</si>
  <si>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</si>
  <si>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</si>
  <si>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</si>
  <si>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</si>
  <si>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</si>
  <si>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</si>
  <si>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</si>
  <si>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</si>
  <si>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</si>
  <si>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</si>
  <si>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</si>
  <si>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</si>
  <si>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</si>
  <si>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</si>
  <si>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</si>
  <si>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</si>
  <si>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</si>
  <si>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</si>
  <si>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</si>
  <si>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</si>
  <si>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</si>
  <si>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</si>
  <si>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</si>
  <si>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</si>
  <si>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</si>
  <si>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</si>
  <si>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</si>
  <si>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</si>
  <si>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</si>
  <si>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</si>
  <si>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</si>
  <si>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</si>
  <si>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</si>
  <si>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</si>
  <si>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</si>
  <si>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</si>
  <si>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</si>
  <si>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</si>
  <si>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</si>
  <si>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</si>
  <si>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</si>
  <si>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</si>
  <si>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</si>
  <si>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</si>
  <si>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</si>
  <si>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</si>
  <si>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</si>
  <si>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</si>
  <si>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</si>
  <si>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</si>
  <si>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</si>
  <si>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</si>
  <si>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</si>
  <si>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</si>
  <si>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</si>
  <si>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</si>
  <si>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</si>
  <si>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</si>
  <si>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</si>
  <si>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</si>
  <si>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</si>
  <si>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</si>
  <si>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</si>
  <si>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</si>
  <si>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</si>
  <si>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</si>
  <si>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</si>
  <si>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</si>
  <si>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</si>
  <si>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</si>
  <si>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</si>
  <si>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</si>
  <si>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</si>
  <si>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</si>
  <si>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</si>
  <si>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</si>
  <si>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</si>
  <si>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</si>
  <si>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</si>
  <si>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</si>
  <si>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</si>
  <si>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</si>
  <si>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</si>
  <si>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</si>
  <si>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</si>
  <si>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</si>
  <si>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</si>
  <si>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</si>
  <si>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</si>
  <si>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</si>
  <si>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</si>
  <si>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</si>
  <si>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</si>
  <si>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</si>
  <si>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</si>
  <si>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</si>
  <si>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</si>
  <si>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</si>
  <si>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</si>
  <si>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</si>
  <si>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</si>
  <si>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</si>
  <si>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</si>
  <si>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</si>
  <si>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</si>
  <si>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</si>
  <si>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</si>
  <si>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</si>
  <si>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</si>
  <si>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</si>
  <si>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</si>
  <si>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</si>
  <si>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</si>
  <si>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</si>
  <si>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</si>
  <si>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</si>
  <si>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</si>
  <si>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</si>
  <si>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</si>
  <si>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</si>
  <si>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</si>
  <si>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</si>
  <si>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</si>
  <si>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</si>
  <si>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</si>
  <si>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</si>
  <si>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</si>
  <si>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</si>
  <si>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</si>
  <si>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</si>
  <si>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</si>
  <si>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</si>
  <si>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</si>
  <si>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</si>
  <si>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</si>
  <si>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</si>
  <si>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</si>
  <si>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</si>
  <si>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</si>
  <si>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</si>
  <si>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</si>
  <si>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</si>
  <si>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</si>
  <si>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</si>
  <si>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</si>
  <si>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</si>
  <si>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</si>
  <si>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</si>
  <si>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</si>
  <si>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</si>
  <si>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</si>
  <si>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</si>
  <si>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</si>
  <si>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</si>
  <si>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</si>
  <si>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</si>
  <si>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</si>
  <si>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</si>
  <si>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</si>
  <si>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</si>
  <si>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</si>
  <si>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</si>
  <si>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</si>
  <si>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</si>
  <si>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</si>
  <si>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</si>
  <si>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</si>
  <si>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</si>
  <si>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</si>
  <si>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</si>
  <si>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</si>
  <si>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</si>
  <si>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</si>
  <si>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</si>
  <si>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</si>
  <si>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</si>
  <si>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</si>
  <si>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</si>
  <si>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</si>
  <si>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</si>
  <si>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</si>
  <si>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</si>
  <si>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</si>
  <si>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</si>
  <si>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</si>
  <si>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</si>
  <si>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</si>
  <si>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</si>
  <si>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</si>
  <si>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</si>
  <si>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</si>
  <si>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</si>
  <si>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</si>
  <si>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</si>
  <si>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</si>
  <si>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</si>
  <si>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</si>
  <si>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</si>
  <si>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</si>
  <si>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</si>
  <si>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</si>
  <si>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</si>
  <si>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</si>
  <si>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</si>
  <si>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</si>
  <si>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</si>
  <si>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</si>
  <si>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</si>
  <si>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</si>
  <si>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</si>
  <si>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</si>
  <si>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</si>
  <si>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</si>
  <si>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</si>
  <si>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</si>
  <si>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</si>
  <si>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</si>
  <si>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</si>
  <si>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</si>
  <si>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</si>
  <si>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</si>
  <si>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</si>
  <si>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</si>
  <si>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</si>
  <si>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</si>
  <si>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</si>
  <si>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</si>
  <si>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</si>
  <si>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</si>
  <si>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</si>
  <si>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</si>
  <si>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</si>
  <si>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</si>
  <si>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</si>
  <si>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</si>
  <si>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</si>
  <si>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</si>
  <si>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</si>
  <si>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</si>
  <si>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</si>
  <si>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</si>
  <si>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</si>
  <si>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</si>
  <si>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</si>
  <si>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</si>
  <si>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</si>
  <si>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</si>
  <si>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</si>
  <si>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</si>
  <si>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</si>
  <si>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</si>
  <si>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</si>
  <si>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</si>
  <si>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</si>
  <si>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</si>
  <si>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</si>
  <si>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</si>
  <si>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</si>
  <si>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</si>
  <si>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</si>
  <si>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</si>
  <si>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</si>
  <si>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</si>
  <si>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</si>
  <si>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</si>
  <si>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</si>
  <si>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</si>
  <si>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</si>
  <si>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</si>
  <si>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</si>
  <si>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</si>
  <si>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</si>
  <si>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</si>
  <si>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</si>
  <si>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</si>
  <si>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</si>
  <si>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</si>
  <si>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</si>
  <si>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</si>
  <si>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</si>
  <si>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</si>
  <si>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</si>
  <si>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</si>
  <si>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</si>
  <si>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</si>
  <si>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</si>
  <si>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</si>
  <si>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</si>
  <si>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</si>
  <si>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</si>
  <si>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</si>
  <si>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</si>
  <si>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</si>
  <si>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</si>
  <si>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</si>
  <si>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</si>
  <si>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</si>
  <si>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</si>
  <si>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</si>
  <si>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</si>
  <si>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</si>
  <si>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</si>
  <si>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</si>
  <si>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</si>
  <si>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</si>
  <si>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</si>
  <si>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</si>
  <si>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</si>
  <si>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</si>
  <si>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</si>
  <si>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</si>
  <si>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</si>
  <si>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</si>
  <si>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</si>
  <si>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</si>
  <si>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</si>
  <si>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</si>
  <si>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</si>
  <si>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</si>
  <si>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</si>
  <si>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</si>
  <si>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</si>
  <si>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</si>
  <si>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</si>
  <si>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</si>
  <si>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</si>
  <si>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</si>
  <si>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</si>
  <si>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</si>
  <si>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</si>
  <si>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</si>
  <si>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</si>
  <si>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</si>
  <si>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</si>
  <si>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</si>
  <si>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</si>
  <si>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</si>
  <si>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</si>
  <si>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</si>
  <si>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</si>
  <si>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</si>
  <si>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</si>
  <si>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</si>
  <si>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</si>
  <si>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</si>
  <si>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</si>
  <si>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</si>
  <si>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</si>
  <si>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</si>
  <si>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</si>
  <si>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</si>
  <si>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</si>
  <si>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</si>
  <si>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</si>
  <si>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</si>
  <si>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</si>
  <si>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</si>
  <si>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</si>
  <si>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</si>
  <si>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</si>
  <si>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</si>
  <si>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</si>
  <si>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</si>
  <si>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</si>
  <si>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</si>
  <si>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</si>
  <si>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</si>
  <si>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</si>
  <si>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</si>
  <si>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</si>
  <si>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</si>
  <si>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</si>
  <si>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</si>
  <si>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</si>
  <si>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</si>
  <si>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</si>
  <si>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</si>
  <si>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</si>
  <si>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</si>
  <si>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</si>
  <si>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</si>
  <si>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</si>
  <si>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</si>
  <si>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</si>
  <si>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</si>
  <si>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</si>
  <si>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</si>
  <si>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</si>
  <si>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</si>
  <si>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</si>
  <si>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</si>
  <si>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</si>
  <si>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</si>
  <si>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</si>
  <si>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</si>
  <si>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</si>
  <si>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</si>
  <si>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</si>
  <si>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</si>
  <si>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</si>
  <si>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</si>
  <si>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</si>
  <si>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</si>
  <si>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</si>
  <si>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</si>
  <si>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</si>
  <si>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</si>
  <si>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</si>
  <si>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</si>
  <si>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</si>
  <si>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</si>
  <si>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</si>
  <si>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</si>
  <si>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</si>
  <si>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</si>
  <si>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</si>
  <si>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</si>
  <si>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</si>
  <si>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</si>
  <si>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</si>
  <si>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</si>
  <si>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</si>
  <si>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</si>
  <si>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</si>
  <si>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</si>
  <si>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</si>
  <si>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</si>
  <si>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</si>
  <si>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</si>
  <si>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</si>
  <si>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</si>
  <si>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</si>
  <si>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</si>
  <si>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</si>
  <si>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</si>
  <si>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</si>
  <si>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</si>
  <si>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</si>
  <si>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</si>
  <si>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</si>
  <si>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</si>
  <si>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</si>
  <si>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</si>
  <si>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</si>
  <si>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</si>
  <si>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</si>
  <si>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</si>
  <si>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</si>
  <si>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</si>
  <si>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</si>
  <si>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</si>
  <si>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</si>
  <si>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</si>
  <si>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</si>
  <si>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</si>
  <si>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</si>
  <si>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</si>
  <si>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</si>
  <si>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</si>
  <si>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</si>
  <si>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</si>
  <si>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</si>
  <si>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</si>
  <si>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</si>
  <si>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</si>
  <si>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</si>
  <si>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</si>
  <si>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</si>
  <si>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</si>
  <si>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</si>
  <si>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</si>
  <si>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</si>
  <si>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</si>
  <si>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</si>
  <si>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</si>
  <si>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</si>
  <si>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</si>
  <si>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</si>
  <si>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</si>
  <si>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</si>
  <si>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</si>
  <si>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</si>
  <si>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</si>
  <si>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</si>
  <si>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</si>
  <si>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</si>
  <si>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</si>
  <si>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</si>
  <si>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</si>
  <si>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</si>
  <si>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</si>
  <si>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</si>
  <si>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</si>
  <si>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</si>
  <si>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</si>
  <si>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</si>
  <si>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</si>
  <si>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</si>
  <si>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</si>
  <si>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</si>
  <si>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</si>
  <si>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</si>
  <si>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</si>
  <si>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</si>
  <si>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</si>
  <si>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</si>
  <si>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</si>
  <si>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</si>
  <si>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</si>
  <si>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</si>
  <si>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</si>
  <si>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</si>
  <si>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</si>
  <si>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</si>
  <si>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</si>
  <si>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</si>
  <si>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</si>
  <si>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</si>
  <si>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</si>
  <si>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</si>
  <si>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</si>
  <si>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</si>
  <si>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</si>
  <si>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</si>
  <si>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</si>
  <si>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</si>
  <si>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</si>
  <si>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</si>
  <si>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</si>
  <si>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</si>
  <si>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</si>
  <si>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</si>
  <si>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</si>
  <si>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</si>
  <si>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</si>
  <si>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</si>
  <si>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</si>
  <si>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</si>
  <si>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</si>
  <si>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</si>
  <si>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</si>
  <si>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</si>
  <si>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</si>
  <si>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</si>
  <si>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</si>
  <si>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</si>
  <si>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</si>
  <si>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</si>
  <si>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</si>
  <si>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</si>
  <si>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</si>
  <si>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</si>
  <si>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</si>
  <si>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</si>
  <si>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</si>
  <si>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</si>
  <si>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</si>
  <si>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</si>
  <si>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</si>
  <si>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</si>
  <si>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</si>
  <si>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</si>
  <si>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</si>
  <si>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</si>
  <si>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</si>
  <si>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</si>
  <si>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</si>
  <si>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</si>
  <si>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</si>
  <si>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</si>
  <si>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</si>
  <si>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</si>
  <si>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</si>
  <si>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</si>
  <si>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</si>
  <si>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</si>
  <si>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</si>
  <si>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</si>
  <si>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</si>
  <si>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</si>
  <si>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</si>
  <si>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</si>
  <si>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</si>
  <si>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</si>
  <si>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</si>
  <si>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</si>
  <si>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</si>
  <si>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</si>
  <si>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</si>
  <si>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</si>
  <si>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</si>
  <si>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</si>
  <si>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</si>
  <si>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</si>
  <si>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</si>
  <si>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</si>
  <si>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</si>
  <si>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</si>
  <si>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</si>
  <si>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</si>
  <si>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</si>
  <si>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</si>
  <si>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</si>
  <si>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</si>
  <si>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</si>
  <si>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</si>
  <si>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</si>
  <si>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</si>
  <si>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</si>
  <si>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</si>
  <si>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</si>
  <si>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</si>
  <si>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</si>
  <si>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</si>
  <si>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</si>
  <si>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</si>
  <si>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</si>
  <si>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</si>
  <si>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</si>
  <si>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</si>
  <si>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</si>
  <si>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</si>
  <si>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</si>
  <si>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</si>
  <si>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</si>
  <si>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</si>
  <si>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</si>
  <si>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</si>
  <si>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</si>
  <si>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</si>
  <si>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</si>
  <si>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</si>
  <si>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</si>
  <si>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</si>
  <si>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</si>
  <si>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</si>
  <si>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</si>
  <si>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</si>
  <si>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</si>
  <si>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</si>
  <si>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</si>
  <si>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</si>
  <si>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</si>
  <si>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</si>
  <si>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</si>
  <si>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</si>
  <si>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</si>
  <si>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</si>
  <si>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</si>
  <si>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</si>
  <si>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</si>
  <si>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</si>
  <si>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</si>
  <si>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</si>
  <si>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</si>
  <si>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</si>
  <si>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</si>
  <si>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</si>
  <si>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</si>
  <si>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</si>
  <si>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</si>
  <si>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</si>
  <si>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</si>
  <si>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</si>
  <si>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</si>
  <si>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</si>
  <si>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</si>
  <si>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</si>
  <si>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</si>
  <si>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</si>
  <si>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</si>
  <si>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</si>
  <si>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</si>
  <si>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</si>
  <si>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</si>
  <si>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</si>
  <si>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</si>
  <si>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</si>
  <si>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</si>
  <si>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</si>
  <si>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</si>
  <si>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</si>
  <si>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</si>
  <si>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</si>
  <si>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</si>
  <si>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</si>
  <si>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</si>
  <si>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</si>
  <si>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</si>
  <si>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</si>
  <si>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</si>
  <si>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</si>
  <si>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</si>
  <si>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</si>
  <si>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</si>
  <si>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</si>
  <si>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</si>
  <si>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</si>
  <si>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</si>
  <si>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</si>
  <si>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</si>
  <si>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</si>
  <si>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</si>
  <si>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</si>
  <si>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</si>
  <si>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</si>
  <si>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</si>
  <si>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</si>
  <si>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</si>
  <si>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</si>
  <si>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</si>
  <si>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</si>
  <si>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</si>
  <si>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</si>
  <si>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</si>
  <si>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</si>
  <si>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</si>
  <si>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</si>
  <si>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</si>
  <si>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</si>
  <si>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</si>
  <si>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</si>
  <si>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</si>
  <si>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</si>
  <si>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</si>
  <si>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</si>
  <si>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</si>
  <si>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</si>
  <si>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</si>
  <si>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</si>
  <si>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</si>
  <si>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</si>
  <si>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</si>
  <si>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</si>
  <si>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</si>
  <si>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</si>
  <si>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</si>
  <si>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</si>
  <si>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</si>
  <si>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</si>
  <si>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</si>
  <si>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</si>
  <si>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</si>
  <si>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</si>
  <si>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</si>
  <si>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</si>
  <si>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</si>
  <si>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</si>
  <si>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</si>
  <si>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</si>
  <si>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</si>
  <si>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</si>
  <si>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</si>
  <si>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</si>
  <si>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</si>
  <si>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</si>
  <si>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</si>
  <si>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</si>
  <si>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</si>
  <si>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</si>
  <si>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</si>
  <si>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</si>
  <si>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</si>
  <si>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</si>
  <si>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</si>
  <si>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</si>
  <si>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</si>
  <si>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</si>
  <si>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</si>
  <si>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</si>
  <si>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</si>
  <si>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</si>
  <si>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</si>
  <si>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</si>
  <si>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</si>
  <si>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</si>
  <si>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</si>
  <si>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</si>
  <si>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</si>
  <si>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</si>
  <si>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</si>
  <si>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</si>
  <si>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</si>
  <si>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</si>
  <si>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</si>
  <si>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</si>
  <si>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</si>
  <si>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</si>
  <si>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</si>
  <si>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</si>
  <si>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</si>
  <si>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</si>
  <si>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</si>
  <si>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</si>
  <si>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</si>
  <si>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</si>
  <si>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</si>
  <si>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</si>
  <si>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</si>
  <si>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</si>
  <si>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</si>
  <si>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</si>
  <si>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</si>
  <si>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</si>
  <si>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</si>
  <si>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</si>
  <si>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</si>
  <si>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</si>
  <si>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</si>
  <si>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</si>
  <si>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</si>
  <si>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</si>
  <si>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</si>
  <si>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</si>
  <si>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</si>
  <si>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</si>
  <si>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</si>
  <si>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</si>
  <si>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</si>
  <si>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</si>
  <si>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</si>
  <si>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</si>
  <si>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</si>
  <si>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</si>
  <si>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</si>
  <si>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</si>
  <si>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</si>
  <si>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</si>
  <si>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</si>
  <si>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</si>
  <si>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</si>
  <si>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</si>
  <si>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</si>
  <si>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</si>
  <si>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</si>
  <si>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</si>
  <si>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</si>
  <si>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</si>
  <si>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</si>
  <si>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</si>
  <si>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</si>
  <si>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</si>
  <si>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</si>
  <si>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</si>
  <si>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</si>
  <si>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</si>
  <si>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</si>
  <si>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</si>
  <si>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</si>
  <si>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</si>
  <si>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</si>
  <si>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</si>
  <si>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</si>
  <si>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</si>
  <si>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</si>
  <si>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</si>
  <si>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</si>
  <si>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</si>
  <si>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</si>
  <si>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</si>
  <si>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</si>
  <si>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</si>
  <si>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</si>
  <si>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</si>
  <si>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</si>
  <si>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</si>
  <si>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</si>
  <si>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</si>
  <si>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</si>
  <si>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</si>
  <si>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</si>
  <si>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</si>
  <si>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</si>
  <si>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</si>
  <si>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</si>
  <si>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</si>
  <si>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</si>
  <si>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</si>
  <si>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</si>
  <si>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</si>
  <si>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</si>
  <si>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</si>
  <si>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</si>
  <si>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</si>
  <si>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</si>
  <si>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</si>
  <si>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</si>
  <si>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</si>
  <si>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</si>
  <si>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</si>
  <si>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</si>
  <si>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</si>
  <si>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</si>
  <si>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</si>
  <si>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</si>
  <si>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</si>
  <si>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</si>
  <si>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</si>
  <si>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</si>
  <si>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</si>
  <si>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</si>
  <si>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</si>
  <si>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</si>
  <si>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</si>
  <si>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</si>
  <si>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</si>
  <si>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</si>
  <si>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</si>
  <si>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</si>
  <si>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</si>
  <si>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</si>
  <si>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</si>
  <si>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</si>
  <si>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</si>
  <si>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</si>
  <si>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</si>
  <si>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</si>
  <si>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</si>
  <si>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</si>
  <si>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</si>
  <si>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</si>
  <si>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</si>
  <si>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</si>
  <si>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</si>
  <si>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</si>
  <si>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</si>
  <si>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</si>
  <si>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</si>
  <si>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</si>
  <si>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</si>
  <si>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</si>
  <si>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</si>
  <si>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</si>
  <si>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</si>
  <si>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</si>
  <si>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</si>
  <si>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</si>
  <si>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</si>
  <si>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</si>
  <si>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</si>
  <si>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</si>
  <si>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</si>
  <si>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</si>
  <si>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</si>
  <si>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</si>
  <si>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</si>
  <si>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</si>
  <si>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</si>
  <si>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</si>
  <si>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</si>
  <si>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</si>
  <si>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</si>
  <si>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</si>
  <si>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</si>
  <si>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</si>
  <si>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</si>
  <si>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</si>
  <si>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</si>
  <si>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</si>
  <si>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</si>
  <si>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</si>
  <si>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</si>
  <si>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</si>
  <si>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</si>
  <si>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</si>
  <si>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</si>
  <si>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</si>
  <si>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</si>
  <si>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</si>
  <si>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</si>
  <si>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</si>
  <si>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</si>
  <si>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</si>
  <si>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</si>
  <si>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</si>
  <si>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</si>
  <si>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</si>
  <si>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</si>
  <si>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</si>
  <si>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</si>
  <si>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</si>
  <si>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</si>
  <si>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</si>
  <si>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</si>
  <si>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</si>
  <si>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</si>
  <si>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</si>
  <si>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</si>
  <si>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</si>
  <si>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</si>
  <si>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</si>
  <si>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</si>
  <si>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</si>
  <si>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</si>
  <si>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</si>
  <si>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</si>
  <si>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</si>
  <si>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</si>
  <si>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</si>
  <si>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</si>
  <si>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</si>
  <si>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</si>
  <si>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</si>
  <si>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</si>
  <si>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</si>
  <si>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</si>
  <si>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</si>
  <si>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</si>
  <si>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</si>
  <si>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</si>
  <si>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</si>
  <si>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</si>
  <si>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</si>
  <si>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</si>
  <si>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</si>
  <si>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</si>
  <si>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</si>
  <si>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</si>
  <si>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</si>
  <si>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</si>
  <si>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</si>
  <si>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</si>
  <si>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</si>
  <si>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</si>
  <si>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</si>
  <si>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</si>
  <si>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</si>
  <si>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</si>
  <si>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</si>
  <si>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</si>
  <si>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</si>
  <si>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</si>
  <si>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</si>
  <si>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</si>
  <si>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</si>
  <si>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</si>
  <si>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</si>
  <si>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</si>
  <si>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</si>
  <si>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</si>
  <si>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</si>
  <si>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</si>
  <si>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</si>
  <si>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</si>
  <si>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</si>
  <si>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</si>
  <si>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</si>
  <si>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</si>
  <si>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</si>
  <si>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</si>
  <si>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</si>
  <si>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</si>
  <si>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</si>
  <si>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</si>
  <si>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</si>
  <si>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</si>
  <si>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</si>
  <si>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</si>
  <si>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</si>
  <si>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</si>
  <si>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</si>
  <si>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</si>
  <si>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</si>
  <si>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</si>
  <si>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</si>
  <si>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</si>
  <si>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</si>
  <si>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</si>
  <si>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</si>
  <si>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</si>
  <si>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</si>
  <si>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</si>
  <si>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</si>
  <si>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</si>
  <si>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</si>
  <si>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</si>
  <si>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</si>
  <si>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</si>
  <si>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</si>
  <si>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</si>
  <si>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</si>
  <si>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</si>
  <si>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</si>
  <si>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</si>
  <si>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</si>
  <si>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</si>
  <si>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</si>
  <si>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</si>
  <si>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</si>
  <si>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</si>
  <si>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</si>
  <si>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</si>
  <si>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</si>
  <si>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</si>
  <si>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</si>
  <si>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</si>
  <si>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</si>
  <si>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</si>
  <si>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</si>
  <si>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</si>
  <si>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</si>
  <si>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</si>
  <si>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</si>
  <si>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</si>
  <si>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</si>
  <si>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</si>
  <si>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</si>
  <si>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</si>
  <si>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</si>
  <si>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</si>
  <si>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</si>
  <si>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</si>
  <si>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</si>
  <si>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</si>
  <si>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</si>
  <si>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</si>
  <si>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</si>
  <si>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</si>
  <si>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</si>
  <si>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</si>
  <si>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</si>
  <si>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</si>
  <si>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</si>
  <si>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</si>
  <si>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</si>
  <si>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</si>
  <si>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</si>
  <si>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</si>
  <si>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</si>
  <si>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</si>
  <si>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</si>
  <si>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</si>
  <si>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</si>
  <si>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</si>
  <si>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</si>
  <si>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</si>
  <si>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</si>
  <si>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</si>
  <si>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</si>
  <si>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</si>
  <si>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</si>
  <si>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</si>
  <si>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</si>
  <si>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</si>
  <si>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</si>
  <si>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</si>
  <si>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</si>
  <si>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</si>
  <si>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</si>
  <si>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</si>
  <si>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</si>
  <si>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</si>
  <si>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</si>
  <si>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</si>
  <si>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</si>
  <si>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</si>
  <si>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</si>
  <si>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</si>
  <si>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</si>
  <si>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</si>
  <si>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</si>
  <si>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</si>
  <si>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</si>
  <si>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</si>
  <si>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</si>
  <si>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</si>
  <si>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</si>
  <si>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</si>
  <si>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</si>
  <si>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</si>
  <si>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</si>
  <si>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</si>
  <si>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</si>
  <si>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</si>
  <si>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</si>
  <si>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</si>
  <si>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</si>
  <si>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</si>
  <si>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</si>
  <si>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</si>
  <si>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</si>
  <si>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</si>
  <si>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</si>
  <si>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</si>
  <si>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</si>
  <si>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</si>
  <si>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</si>
  <si>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</si>
  <si>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</si>
  <si>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</si>
  <si>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</si>
  <si>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</si>
  <si>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</si>
  <si>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</si>
  <si>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</si>
  <si>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</si>
  <si>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</si>
  <si>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</si>
  <si>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</si>
  <si>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</si>
  <si>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</si>
  <si>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</si>
  <si>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</si>
  <si>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</si>
  <si>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</si>
  <si>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</si>
  <si>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</si>
  <si>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</si>
  <si>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</si>
  <si>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</si>
  <si>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</si>
  <si>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</si>
  <si>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</si>
  <si>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</si>
  <si>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</si>
  <si>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</si>
  <si>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</si>
  <si>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</si>
  <si>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</si>
  <si>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</si>
  <si>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</si>
  <si>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</si>
  <si>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</si>
  <si>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</si>
  <si>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</si>
  <si>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</si>
  <si>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</si>
  <si>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</si>
  <si>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</si>
  <si>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</si>
  <si>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</si>
  <si>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</si>
  <si>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</si>
  <si>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</si>
  <si>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</si>
  <si>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</si>
  <si>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</si>
  <si>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</si>
  <si>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</si>
  <si>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</si>
  <si>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</si>
  <si>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</si>
  <si>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</si>
  <si>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</si>
  <si>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</si>
  <si>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</si>
  <si>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</si>
  <si>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</si>
  <si>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</si>
  <si>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</si>
  <si>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</si>
  <si>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</si>
  <si>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</si>
  <si>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</si>
  <si>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</si>
  <si>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</si>
  <si>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</si>
  <si>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</si>
  <si>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</si>
  <si>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</si>
  <si>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</si>
  <si>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</si>
  <si>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</si>
  <si>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</si>
  <si>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</si>
  <si>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</si>
  <si>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</si>
  <si>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</si>
  <si>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</si>
  <si>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</si>
  <si>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</si>
  <si>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</si>
  <si>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</si>
  <si>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</si>
  <si>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</si>
  <si>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</si>
  <si>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</si>
  <si>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</si>
  <si>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</si>
  <si>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</si>
  <si>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</si>
  <si>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</si>
  <si>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</si>
  <si>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</si>
  <si>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</si>
  <si>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</si>
  <si>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</si>
  <si>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</si>
  <si>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</si>
  <si>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</si>
  <si>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</si>
  <si>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</si>
  <si>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</si>
  <si>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</si>
  <si>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</si>
  <si>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</si>
  <si>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</si>
  <si>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</si>
  <si>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</si>
  <si>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</si>
  <si>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</si>
  <si>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</si>
  <si>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</si>
  <si>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</si>
  <si>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</si>
  <si>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</si>
  <si>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</si>
  <si>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</si>
  <si>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</si>
  <si>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</si>
  <si>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</si>
  <si>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</si>
  <si>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</si>
  <si>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</si>
  <si>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</si>
  <si>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</si>
  <si>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</si>
  <si>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</si>
  <si>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</si>
  <si>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</si>
  <si>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</si>
  <si>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</si>
  <si>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</si>
  <si>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</si>
  <si>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</si>
  <si>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</si>
  <si>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</si>
  <si>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</si>
  <si>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</si>
  <si>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</si>
  <si>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</si>
  <si>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</si>
  <si>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</si>
  <si>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</si>
  <si>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</si>
  <si>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</si>
  <si>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</si>
  <si>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</si>
  <si>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</si>
  <si>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</si>
  <si>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</si>
  <si>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</si>
  <si>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</si>
  <si>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</si>
  <si>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</si>
  <si>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</si>
  <si>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</si>
  <si>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</si>
  <si>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</si>
  <si>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</si>
  <si>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</si>
  <si>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</si>
  <si>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</si>
  <si>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</si>
  <si>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</si>
  <si>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</si>
  <si>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</si>
  <si>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</si>
  <si>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</si>
  <si>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</si>
  <si>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</si>
  <si>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</si>
  <si>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</si>
  <si>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</si>
  <si>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</si>
  <si>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</si>
  <si>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</si>
  <si>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</si>
  <si>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</si>
  <si>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</si>
  <si>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</si>
  <si>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</si>
  <si>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</si>
  <si>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</si>
  <si>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</si>
  <si>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</si>
  <si>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</si>
  <si>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</si>
  <si>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</si>
  <si>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</si>
  <si>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</si>
  <si>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</si>
  <si>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</si>
  <si>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</si>
  <si>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</si>
  <si>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</si>
  <si>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</si>
  <si>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</si>
  <si>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</si>
  <si>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</si>
  <si>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</si>
  <si>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</si>
  <si>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</si>
  <si>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</si>
  <si>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</si>
  <si>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</si>
  <si>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</si>
  <si>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</si>
  <si>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</si>
  <si>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</si>
  <si>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</si>
  <si>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</si>
  <si>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</si>
  <si>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</si>
  <si>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</si>
  <si>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</si>
  <si>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</si>
  <si>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</si>
  <si>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</si>
  <si>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</si>
  <si>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</si>
  <si>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</si>
  <si>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</si>
  <si>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</si>
  <si>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</si>
  <si>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</si>
  <si>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</si>
  <si>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</si>
  <si>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</si>
  <si>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</si>
  <si>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</si>
  <si>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</si>
  <si>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</si>
  <si>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</si>
  <si>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</si>
  <si>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</si>
  <si>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</si>
  <si>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</si>
  <si>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</si>
  <si>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</si>
  <si>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</si>
  <si>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</si>
  <si>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</si>
  <si>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</si>
  <si>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</si>
  <si>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</si>
  <si>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</si>
  <si>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</si>
  <si>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</si>
  <si>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</si>
  <si>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</si>
  <si>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</si>
  <si>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</si>
  <si>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</si>
  <si>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</si>
  <si>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</si>
  <si>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</si>
  <si>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</si>
  <si>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</si>
  <si>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</si>
  <si>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</si>
  <si>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</si>
  <si>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</si>
  <si>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</si>
  <si>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</si>
  <si>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</si>
  <si>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</si>
  <si>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</si>
  <si>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</si>
  <si>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</si>
  <si>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</si>
  <si>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</si>
  <si>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</si>
  <si>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</si>
  <si>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</si>
  <si>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</si>
  <si>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</si>
  <si>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</si>
  <si>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</si>
  <si>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</si>
  <si>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</si>
  <si>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</si>
  <si>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</si>
  <si>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</si>
  <si>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</si>
  <si>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</si>
  <si>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</si>
  <si>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</si>
  <si>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</si>
  <si>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</si>
  <si>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</si>
  <si>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</si>
  <si>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</si>
  <si>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</si>
  <si>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</si>
  <si>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</si>
  <si>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</si>
  <si>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</si>
  <si>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</si>
  <si>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</si>
  <si>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</si>
  <si>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</si>
  <si>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</si>
  <si>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</si>
  <si>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</si>
  <si>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</si>
  <si>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</si>
  <si>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</si>
  <si>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</si>
  <si>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</si>
  <si>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</si>
  <si>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</si>
  <si>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</si>
  <si>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</si>
  <si>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</si>
  <si>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</si>
  <si>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</si>
  <si>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</si>
  <si>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</si>
  <si>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</si>
  <si>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</si>
  <si>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</si>
  <si>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</si>
  <si>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</si>
  <si>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</si>
  <si>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</si>
  <si>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</si>
  <si>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</si>
  <si>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</si>
  <si>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</si>
  <si>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</si>
  <si>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</si>
  <si>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</si>
  <si>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</si>
  <si>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</si>
  <si>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</si>
  <si>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</si>
  <si>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</si>
  <si>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</si>
  <si>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</si>
  <si>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</si>
  <si>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</si>
  <si>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</si>
  <si>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</si>
  <si>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</si>
  <si>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</si>
  <si>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</si>
  <si>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</si>
  <si>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</si>
  <si>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</si>
  <si>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</si>
  <si>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</si>
  <si>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</si>
  <si>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</si>
  <si>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</si>
  <si>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</si>
  <si>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</si>
  <si>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</si>
  <si>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</si>
  <si>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</si>
  <si>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</si>
  <si>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</si>
  <si>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</si>
  <si>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</si>
  <si>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</si>
  <si>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</si>
  <si>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</si>
  <si>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</si>
  <si>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</si>
  <si>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</si>
  <si>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</si>
  <si>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</si>
  <si>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</si>
  <si>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</si>
  <si>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</si>
  <si>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</si>
  <si>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</si>
  <si>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</si>
  <si>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</si>
  <si>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</si>
  <si>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</si>
  <si>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</si>
  <si>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</si>
  <si>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</si>
  <si>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</si>
  <si>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</si>
  <si>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</si>
  <si>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</si>
  <si>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</si>
  <si>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</si>
  <si>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</si>
  <si>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</si>
  <si>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</si>
  <si>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</si>
  <si>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</si>
  <si>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</si>
  <si>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</si>
  <si>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</si>
  <si>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</si>
  <si>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</si>
  <si>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</si>
  <si>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</si>
  <si>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</si>
  <si>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</si>
  <si>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</si>
  <si>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</si>
  <si>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</si>
  <si>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</si>
  <si>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</si>
  <si>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</si>
  <si>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</si>
  <si>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</si>
  <si>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</si>
  <si>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</si>
  <si>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</si>
  <si>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</si>
  <si>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</si>
  <si>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</si>
  <si>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</si>
  <si>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</si>
  <si>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</si>
  <si>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</si>
  <si>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</si>
  <si>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</si>
  <si>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</si>
  <si>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</si>
  <si>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</si>
  <si>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</si>
  <si>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</si>
  <si>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</si>
  <si>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</si>
  <si>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</si>
  <si>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</si>
  <si>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</si>
  <si>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</si>
  <si>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</si>
  <si>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</si>
  <si>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</si>
  <si>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</si>
  <si>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</si>
  <si>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</si>
  <si>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</si>
  <si>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</si>
  <si>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</si>
  <si>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</si>
  <si>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</si>
  <si>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</si>
  <si>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</si>
  <si>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</si>
  <si>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</si>
  <si>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</si>
  <si>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</si>
  <si>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</si>
  <si>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</si>
  <si>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</si>
  <si>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</si>
  <si>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</si>
  <si>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</si>
  <si>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</si>
  <si>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</si>
  <si>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</si>
  <si>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</si>
  <si>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</si>
  <si>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</si>
  <si>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</si>
  <si>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</si>
  <si>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</si>
  <si>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</si>
  <si>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</si>
  <si>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</si>
  <si>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</si>
  <si>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</si>
  <si>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</si>
  <si>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</si>
  <si>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</si>
  <si>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</si>
  <si>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</si>
  <si>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</si>
  <si>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</si>
  <si>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</si>
  <si>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</si>
  <si>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</si>
  <si>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</si>
  <si>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</si>
  <si>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</si>
  <si>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</si>
  <si>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</si>
  <si>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</si>
  <si>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</si>
  <si>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</si>
  <si>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</si>
  <si>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</si>
  <si>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</si>
  <si>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</si>
  <si>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</si>
  <si>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</si>
  <si>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</si>
  <si>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</si>
  <si>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</si>
  <si>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</si>
  <si>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</si>
  <si>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</si>
  <si>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</si>
  <si>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</si>
  <si>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</si>
  <si>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</si>
  <si>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</si>
  <si>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</si>
  <si>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</si>
  <si>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</si>
  <si>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</si>
  <si>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</si>
  <si>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</si>
  <si>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</si>
  <si>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</si>
  <si>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</si>
  <si>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</si>
  <si>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</si>
  <si>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</si>
  <si>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</si>
  <si>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</si>
  <si>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</si>
  <si>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</si>
  <si>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</si>
  <si>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</si>
  <si>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</si>
  <si>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</si>
  <si>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</si>
  <si>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</si>
  <si>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</si>
  <si>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</si>
  <si>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</si>
  <si>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</si>
  <si>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</si>
  <si>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</si>
  <si>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</si>
  <si>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</si>
  <si>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</si>
  <si>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</si>
  <si>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</si>
  <si>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</si>
  <si>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</si>
  <si>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</si>
  <si>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</si>
  <si>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</si>
  <si>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</si>
  <si>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</si>
  <si>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</si>
  <si>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</si>
  <si>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</si>
  <si>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</si>
  <si>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</si>
  <si>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</si>
  <si>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</si>
  <si>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</si>
  <si>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</si>
  <si>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</si>
  <si>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</si>
  <si>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</si>
  <si>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</si>
  <si>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</si>
  <si>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</si>
  <si>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</si>
  <si>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</si>
  <si>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</si>
  <si>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</si>
  <si>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</si>
  <si>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</si>
  <si>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</si>
  <si>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</si>
  <si>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</si>
  <si>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</si>
  <si>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</si>
  <si>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</si>
  <si>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</si>
  <si>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</si>
  <si>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</si>
  <si>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</si>
  <si>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</si>
  <si>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</si>
  <si>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</si>
  <si>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</si>
  <si>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</si>
  <si>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</si>
  <si>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</si>
  <si>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</si>
  <si>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</si>
  <si>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</si>
  <si>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</si>
  <si>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</si>
  <si>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</si>
  <si>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</si>
  <si>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</si>
  <si>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</si>
  <si>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</si>
  <si>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</si>
  <si>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</si>
  <si>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</si>
  <si>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</si>
  <si>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</si>
  <si>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</si>
  <si>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</si>
  <si>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</si>
  <si>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</si>
  <si>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</si>
  <si>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</si>
  <si>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</si>
  <si>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</si>
  <si>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</si>
  <si>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</si>
  <si>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</si>
  <si>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</si>
  <si>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</si>
  <si>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</si>
  <si>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</si>
  <si>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</si>
  <si>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</si>
  <si>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</si>
  <si>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</si>
  <si>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</si>
  <si>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</si>
  <si>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</si>
  <si>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</si>
  <si>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</si>
  <si>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</si>
  <si>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</si>
  <si>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</si>
  <si>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</si>
  <si>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</si>
  <si>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</si>
  <si>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</si>
  <si>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</si>
  <si>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</si>
  <si>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</si>
  <si>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</si>
  <si>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</si>
  <si>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</si>
  <si>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</si>
  <si>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</si>
  <si>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</si>
  <si>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</si>
  <si>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</si>
  <si>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</si>
  <si>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</si>
  <si>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</si>
  <si>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</si>
  <si>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</si>
  <si>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</si>
  <si>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</si>
  <si>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</si>
  <si>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</si>
  <si>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</si>
  <si>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</si>
  <si>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</si>
  <si>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</si>
  <si>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</si>
  <si>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</si>
  <si>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</si>
  <si>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</si>
  <si>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</si>
  <si>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</si>
  <si>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</si>
  <si>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</si>
  <si>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</si>
  <si>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</si>
  <si>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</si>
  <si>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</si>
  <si>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</si>
  <si>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</si>
  <si>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</si>
  <si>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</si>
  <si>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</si>
  <si>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</si>
  <si>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</si>
  <si>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</si>
  <si>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</si>
  <si>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</si>
  <si>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</si>
  <si>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</si>
  <si>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</si>
  <si>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</si>
  <si>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</si>
  <si>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</si>
  <si>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</si>
  <si>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</si>
  <si>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</si>
  <si>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</si>
  <si>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</si>
  <si>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</si>
  <si>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</si>
  <si>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</si>
  <si>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</si>
  <si>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</si>
  <si>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</si>
  <si>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</si>
  <si>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</si>
  <si>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</si>
  <si>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</si>
  <si>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</si>
  <si>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</si>
  <si>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</si>
  <si>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</si>
  <si>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</si>
  <si>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</si>
  <si>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</si>
  <si>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</si>
  <si>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</si>
  <si>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</si>
  <si>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</si>
  <si>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</si>
  <si>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</si>
  <si>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</si>
  <si>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</si>
  <si>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</si>
  <si>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</si>
  <si>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</si>
  <si>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</si>
  <si>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</si>
  <si>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</si>
  <si>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</si>
  <si>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</si>
  <si>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</si>
  <si>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</si>
  <si>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</si>
  <si>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</si>
  <si>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</si>
  <si>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</si>
  <si>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</si>
  <si>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</si>
  <si>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</si>
  <si>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</si>
  <si>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</si>
  <si>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</si>
  <si>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</si>
  <si>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</si>
  <si>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</si>
  <si>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</si>
  <si>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</si>
  <si>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</si>
  <si>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</si>
  <si>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</si>
  <si>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</si>
  <si>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</si>
  <si>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</si>
  <si>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</si>
  <si>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</si>
  <si>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</si>
  <si>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</si>
  <si>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</si>
  <si>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</si>
  <si>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</si>
  <si>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</si>
  <si>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</si>
  <si>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</si>
  <si>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</si>
  <si>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</si>
  <si>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</si>
  <si>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</si>
  <si>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</si>
  <si>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</si>
  <si>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</si>
  <si>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</si>
  <si>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</si>
  <si>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</si>
  <si>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</si>
  <si>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</si>
  <si>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</si>
  <si>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</si>
  <si>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</si>
  <si>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</si>
  <si>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</si>
  <si>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</si>
  <si>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</si>
  <si>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</si>
  <si>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</si>
  <si>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</si>
  <si>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</si>
  <si>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</si>
  <si>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</si>
  <si>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</si>
  <si>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</si>
  <si>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</si>
  <si>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</si>
  <si>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</si>
  <si>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</si>
  <si>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</si>
  <si>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</si>
  <si>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</si>
  <si>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</si>
  <si>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</si>
  <si>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</si>
  <si>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</si>
  <si>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</si>
  <si>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</si>
  <si>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</si>
  <si>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</si>
  <si>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</si>
  <si>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</si>
  <si>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</si>
  <si>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</si>
  <si>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</si>
  <si>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</si>
  <si>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</si>
  <si>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</si>
  <si>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</si>
  <si>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</si>
  <si>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</si>
  <si>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</si>
  <si>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</si>
  <si>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</si>
  <si>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</si>
  <si>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</si>
  <si>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</si>
  <si>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</si>
  <si>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</si>
  <si>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</si>
  <si>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</si>
  <si>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</si>
  <si>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</si>
  <si>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</si>
  <si>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</si>
  <si>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</si>
  <si>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</si>
  <si>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</si>
  <si>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</si>
  <si>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</si>
  <si>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</si>
  <si>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</si>
  <si>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</si>
  <si>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</si>
  <si>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</si>
  <si>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</si>
  <si>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</si>
  <si>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</si>
  <si>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</si>
  <si>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</si>
  <si>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</si>
  <si>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</si>
  <si>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</si>
  <si>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</si>
  <si>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</si>
  <si>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</si>
  <si>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</si>
  <si>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</si>
  <si>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</si>
  <si>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</si>
  <si>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</si>
  <si>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</si>
  <si>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</si>
  <si>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</si>
  <si>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</si>
  <si>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</si>
  <si>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</si>
  <si>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</si>
  <si>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</si>
  <si>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</si>
  <si>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</si>
  <si>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</si>
  <si>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</si>
  <si>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</si>
  <si>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</si>
  <si>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</si>
  <si>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</si>
  <si>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</si>
  <si>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</si>
  <si>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</si>
  <si>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</si>
  <si>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</si>
  <si>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</si>
  <si>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</si>
  <si>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</si>
  <si>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</si>
  <si>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</si>
  <si>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</si>
  <si>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</si>
  <si>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</si>
  <si>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</si>
  <si>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</si>
  <si>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</si>
  <si>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</si>
  <si>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</si>
  <si>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</si>
  <si>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</si>
  <si>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</si>
  <si>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</si>
  <si>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</si>
  <si>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</si>
  <si>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</si>
  <si>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</si>
  <si>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</si>
  <si>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</si>
  <si>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</si>
  <si>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</si>
  <si>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</si>
  <si>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</si>
  <si>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</si>
  <si>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</si>
  <si>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</si>
  <si>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</si>
  <si>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</si>
  <si>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</si>
  <si>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</si>
  <si>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</si>
  <si>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</si>
  <si>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</si>
  <si>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</si>
  <si>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</si>
  <si>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</si>
  <si>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</si>
  <si>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</si>
  <si>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</si>
  <si>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</si>
  <si>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</si>
  <si>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</si>
  <si>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</si>
  <si>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</si>
  <si>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</si>
  <si>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</si>
  <si>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</si>
  <si>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</si>
  <si>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</si>
  <si>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</si>
  <si>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</si>
  <si>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</si>
  <si>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</si>
  <si>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</si>
  <si>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</si>
  <si>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</si>
  <si>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</si>
  <si>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</si>
  <si>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</si>
  <si>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</si>
  <si>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</si>
  <si>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</si>
  <si>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</si>
  <si>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</si>
  <si>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</si>
  <si>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</si>
  <si>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</si>
  <si>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</si>
  <si>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</si>
  <si>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</si>
  <si>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</si>
  <si>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</si>
  <si>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</si>
  <si>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</si>
  <si>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</si>
  <si>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</si>
  <si>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</si>
  <si>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</si>
  <si>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</si>
  <si>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</si>
  <si>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</si>
  <si>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</si>
  <si>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</si>
  <si>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</si>
  <si>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</si>
  <si>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</si>
  <si>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</si>
  <si>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</si>
  <si>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</si>
  <si>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</si>
  <si>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</si>
  <si>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</si>
  <si>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</si>
  <si>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</si>
  <si>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</si>
  <si>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</si>
  <si>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</si>
  <si>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</si>
  <si>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</si>
  <si>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</si>
  <si>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</si>
  <si>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</si>
  <si>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</si>
  <si>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</si>
  <si>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</si>
  <si>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</si>
  <si>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</si>
  <si>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</si>
  <si>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</si>
  <si>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</si>
  <si>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</si>
  <si>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</si>
  <si>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</si>
  <si>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</si>
  <si>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</si>
  <si>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</si>
  <si>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</si>
  <si>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</si>
  <si>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</si>
  <si>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</si>
  <si>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</si>
  <si>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</si>
  <si>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</si>
  <si>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</si>
  <si>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</si>
  <si>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</si>
  <si>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</si>
  <si>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</si>
  <si>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</si>
  <si>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</si>
  <si>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</si>
  <si>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</si>
  <si>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</si>
  <si>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</si>
  <si>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</si>
  <si>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</si>
  <si>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</si>
  <si>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</si>
  <si>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</si>
  <si>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</si>
  <si>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</si>
  <si>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</si>
  <si>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</si>
  <si>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</si>
  <si>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</si>
  <si>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</si>
  <si>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</si>
  <si>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</si>
  <si>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</si>
  <si>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</si>
  <si>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</si>
  <si>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</si>
  <si>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</si>
  <si>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</si>
  <si>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</si>
  <si>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</si>
  <si>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</si>
  <si>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</si>
  <si>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</si>
  <si>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</si>
  <si>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</si>
  <si>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</si>
  <si>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</si>
  <si>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</si>
  <si>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</si>
  <si>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</si>
  <si>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</si>
  <si>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</si>
  <si>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</si>
  <si>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</si>
  <si>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</si>
  <si>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</si>
  <si>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</si>
  <si>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</si>
  <si>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</si>
  <si>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</si>
  <si>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</si>
  <si>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</si>
  <si>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</si>
  <si>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</si>
  <si>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</si>
  <si>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</si>
  <si>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</si>
  <si>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</si>
  <si>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</si>
  <si>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</si>
  <si>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</si>
  <si>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</si>
  <si>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</si>
  <si>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</si>
  <si>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</si>
  <si>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</si>
  <si>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</si>
  <si>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</si>
  <si>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</si>
  <si>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</si>
  <si>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</si>
  <si>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</si>
  <si>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</si>
  <si>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</si>
  <si>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</si>
  <si>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</si>
  <si>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</si>
  <si>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</si>
  <si>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</si>
  <si>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</si>
  <si>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</si>
  <si>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</si>
  <si>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</si>
  <si>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</si>
  <si>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</si>
  <si>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</si>
  <si>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</si>
  <si>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</si>
  <si>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</si>
  <si>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</si>
  <si>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</si>
  <si>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</si>
  <si>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</si>
  <si>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</si>
  <si>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</si>
  <si>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</si>
  <si>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</si>
  <si>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</si>
  <si>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</si>
  <si>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</si>
  <si>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</si>
  <si>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</si>
  <si>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</si>
  <si>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</si>
  <si>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</si>
  <si>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</si>
  <si>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</si>
  <si>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</si>
  <si>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</si>
  <si>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</si>
  <si>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</si>
  <si>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</si>
  <si>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</si>
  <si>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</si>
  <si>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</si>
  <si>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</si>
  <si>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</si>
  <si>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</si>
  <si>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</si>
  <si>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</si>
  <si>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</si>
  <si>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</si>
  <si>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</si>
  <si>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</si>
  <si>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</si>
  <si>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</si>
  <si>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</si>
  <si>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</si>
  <si>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</si>
  <si>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</si>
  <si>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</si>
  <si>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</si>
  <si>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</si>
  <si>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</si>
  <si>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</si>
  <si>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</si>
  <si>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</si>
  <si>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</si>
  <si>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</si>
  <si>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</si>
  <si>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</si>
  <si>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</si>
  <si>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</si>
  <si>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</si>
  <si>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</si>
  <si>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</si>
  <si>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</si>
  <si>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</si>
  <si>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</si>
  <si>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</si>
  <si>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</si>
  <si>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</si>
  <si>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</si>
  <si>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</si>
  <si>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</si>
  <si>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</si>
  <si>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</si>
  <si>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</si>
  <si>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</si>
  <si>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</si>
  <si>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</si>
  <si>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</si>
  <si>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</si>
  <si>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</si>
  <si>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</si>
  <si>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</si>
  <si>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</si>
  <si>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</si>
  <si>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</si>
  <si>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</si>
  <si>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</si>
  <si>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</si>
  <si>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</si>
  <si>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</si>
  <si>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</si>
  <si>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</si>
  <si>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</si>
  <si>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</si>
  <si>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</si>
  <si>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</si>
  <si>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</si>
  <si>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</si>
  <si>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</si>
  <si>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</si>
  <si>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</si>
  <si>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</si>
  <si>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</si>
  <si>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</si>
  <si>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</si>
  <si>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</si>
  <si>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</si>
  <si>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</si>
  <si>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</si>
  <si>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</si>
  <si>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</si>
  <si>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</si>
  <si>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</si>
  <si>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</si>
  <si>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</si>
  <si>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</si>
  <si>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</si>
  <si>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</si>
  <si>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</si>
  <si>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</si>
  <si>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</si>
  <si>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</si>
  <si>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</si>
  <si>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</si>
  <si>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</si>
  <si>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</si>
  <si>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</si>
  <si>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</si>
  <si>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</si>
  <si>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</si>
  <si>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</si>
  <si>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</si>
  <si>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</si>
  <si>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</si>
  <si>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</si>
  <si>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</si>
  <si>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</si>
  <si>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</si>
  <si>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</si>
  <si>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</si>
  <si>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</si>
  <si>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</si>
  <si>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</si>
  <si>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</si>
  <si>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</si>
  <si>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</si>
  <si>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</si>
  <si>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</si>
  <si>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</si>
  <si>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</si>
  <si>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</si>
  <si>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</si>
  <si>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</si>
  <si>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</si>
  <si>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</si>
  <si>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</si>
  <si>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</si>
  <si>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</si>
  <si>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</si>
  <si>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</si>
  <si>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</si>
  <si>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</si>
  <si>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</si>
  <si>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</si>
  <si>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</si>
  <si>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</si>
  <si>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</si>
  <si>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</si>
  <si>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</si>
  <si>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</si>
  <si>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</si>
  <si>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</si>
  <si>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</si>
  <si>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</si>
  <si>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</si>
  <si>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</si>
  <si>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</si>
  <si>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</si>
  <si>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</si>
  <si>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</si>
  <si>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</si>
  <si>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</si>
  <si>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</si>
  <si>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</si>
  <si>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</si>
  <si>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</si>
  <si>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</si>
  <si>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</si>
  <si>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</si>
  <si>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</si>
  <si>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</si>
  <si>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</si>
  <si>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</si>
  <si>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</si>
  <si>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</si>
  <si>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</si>
  <si>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</si>
  <si>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</si>
  <si>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</si>
  <si>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</si>
  <si>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</si>
  <si>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</si>
  <si>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</si>
  <si>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</si>
  <si>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</si>
  <si>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</si>
  <si>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</si>
  <si>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</si>
  <si>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</si>
  <si>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</si>
  <si>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</si>
  <si>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</si>
  <si>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</si>
  <si>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</si>
  <si>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</si>
  <si>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</si>
  <si>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</si>
  <si>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</si>
  <si>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</si>
  <si>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</si>
  <si>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</si>
  <si>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</si>
  <si>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</si>
  <si>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</si>
  <si>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</si>
  <si>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</si>
  <si>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</si>
  <si>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</si>
  <si>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</si>
  <si>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</si>
  <si>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</si>
  <si>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</si>
  <si>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</si>
  <si>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</si>
  <si>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</si>
  <si>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</si>
  <si>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</si>
  <si>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</si>
  <si>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</si>
  <si>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</si>
  <si>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</si>
  <si>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</si>
  <si>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</si>
  <si>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</si>
  <si>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</si>
  <si>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</si>
  <si>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</si>
  <si>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</si>
  <si>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</si>
  <si>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</si>
  <si>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</si>
  <si>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</si>
  <si>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</si>
  <si>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</si>
  <si>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</si>
  <si>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</si>
  <si>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</si>
  <si>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</si>
  <si>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</si>
  <si>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</si>
  <si>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</si>
  <si>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</si>
  <si>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</si>
  <si>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</si>
  <si>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</si>
  <si>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</si>
  <si>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</si>
  <si>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</si>
  <si>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</si>
  <si>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</si>
  <si>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</si>
  <si>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</si>
  <si>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</si>
  <si>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</si>
  <si>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</si>
  <si>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</si>
  <si>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</si>
  <si>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</si>
  <si>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</si>
  <si>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</si>
  <si>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</si>
  <si>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</si>
  <si>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</si>
  <si>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</si>
  <si>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</si>
  <si>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</si>
  <si>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</si>
  <si>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</si>
  <si>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</si>
  <si>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</si>
  <si>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</si>
  <si>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</si>
  <si>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</si>
  <si>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</si>
  <si>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</si>
  <si>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</si>
  <si>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</si>
  <si>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</si>
  <si>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</si>
  <si>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</si>
  <si>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</si>
  <si>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</si>
  <si>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</si>
  <si>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</si>
  <si>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</si>
  <si>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</si>
  <si>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</si>
  <si>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</si>
  <si>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</si>
  <si>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</si>
  <si>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</si>
  <si>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</si>
  <si>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</si>
  <si>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</si>
  <si>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</si>
  <si>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</si>
  <si>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</si>
  <si>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</si>
  <si>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</si>
  <si>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</si>
  <si>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</si>
  <si>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</si>
  <si>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</si>
  <si>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</si>
  <si>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</si>
  <si>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</si>
  <si>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</si>
  <si>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</si>
  <si>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</si>
  <si>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</si>
  <si>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</si>
  <si>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</si>
  <si>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</si>
  <si>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</si>
  <si>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</si>
  <si>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</si>
  <si>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</si>
  <si>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</si>
  <si>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</si>
  <si>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</si>
  <si>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</si>
  <si>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</si>
  <si>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</si>
  <si>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</si>
  <si>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</si>
  <si>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</si>
  <si>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</si>
  <si>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</si>
  <si>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</si>
  <si>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</si>
  <si>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</si>
  <si>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</si>
  <si>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</si>
  <si>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</si>
  <si>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</si>
  <si>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</si>
  <si>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</si>
  <si>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</si>
  <si>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</si>
  <si>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</si>
  <si>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</si>
  <si>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</si>
  <si>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</si>
  <si>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</si>
  <si>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</si>
  <si>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</si>
  <si>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</si>
  <si>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</si>
  <si>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</si>
  <si>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</si>
  <si>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</si>
  <si>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</si>
  <si>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</si>
  <si>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</si>
  <si>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</si>
  <si>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</si>
  <si>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</si>
  <si>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</si>
  <si>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</si>
  <si>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</si>
  <si>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</si>
  <si>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</si>
  <si>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</si>
  <si>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</si>
  <si>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</si>
  <si>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</si>
  <si>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</si>
  <si>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</si>
  <si>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</si>
  <si>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</si>
  <si>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</si>
  <si>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</si>
  <si>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</si>
  <si>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</si>
  <si>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</si>
  <si>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</si>
  <si>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</si>
  <si>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</si>
  <si>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</si>
  <si>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</si>
  <si>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</si>
  <si>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</si>
  <si>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</si>
  <si>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</si>
  <si>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</si>
  <si>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</si>
  <si>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</si>
  <si>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</si>
  <si>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</si>
  <si>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</si>
  <si>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</si>
  <si>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</si>
  <si>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</si>
  <si>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</si>
  <si>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</si>
  <si>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</si>
  <si>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</si>
  <si>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</si>
  <si>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</si>
  <si>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</si>
  <si>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</si>
  <si>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</si>
  <si>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</si>
  <si>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</si>
  <si>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</si>
  <si>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</si>
  <si>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</si>
  <si>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</si>
  <si>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</si>
  <si>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</si>
  <si>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</si>
  <si>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</si>
  <si>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</si>
  <si>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</si>
  <si>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</si>
  <si>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</si>
  <si>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</si>
  <si>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</si>
  <si>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</si>
  <si>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</si>
  <si>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</si>
  <si>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</si>
  <si>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</si>
  <si>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</si>
  <si>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</si>
  <si>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</si>
  <si>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</si>
  <si>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</si>
  <si>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</si>
  <si>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</si>
  <si>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</si>
  <si>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</si>
  <si>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</si>
  <si>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</si>
  <si>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</si>
  <si>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</si>
  <si>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</si>
  <si>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</si>
  <si>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</si>
  <si>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</si>
  <si>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</si>
  <si>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</si>
  <si>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</si>
  <si>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</si>
  <si>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</si>
  <si>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</si>
  <si>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</si>
  <si>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</si>
  <si>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</si>
  <si>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</si>
  <si>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</si>
  <si>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</si>
  <si>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</si>
  <si>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</si>
  <si>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</si>
  <si>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</si>
  <si>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</si>
  <si>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</si>
  <si>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</si>
  <si>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</si>
  <si>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</si>
  <si>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</si>
  <si>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</si>
  <si>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</si>
  <si>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</si>
  <si>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</si>
  <si>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</si>
  <si>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</si>
  <si>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</si>
  <si>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</si>
  <si>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</si>
  <si>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</si>
  <si>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</si>
  <si>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</si>
  <si>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</si>
  <si>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</si>
  <si>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</si>
  <si>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</si>
  <si>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</si>
  <si>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</si>
  <si>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</si>
  <si>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</si>
  <si>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</si>
  <si>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</si>
  <si>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</si>
  <si>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</si>
  <si>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</si>
  <si>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</si>
  <si>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</si>
  <si>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</si>
  <si>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</si>
  <si>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</si>
  <si>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</si>
  <si>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</si>
  <si>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</si>
  <si>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</si>
  <si>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</si>
  <si>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</si>
  <si>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</si>
  <si>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</si>
  <si>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</si>
  <si>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</si>
  <si>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</si>
  <si>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</si>
  <si>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</si>
  <si>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</si>
  <si>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</si>
  <si>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</si>
  <si>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</si>
  <si>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</si>
  <si>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</si>
  <si>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</si>
  <si>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</si>
  <si>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</si>
  <si>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</si>
  <si>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</si>
  <si>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</si>
  <si>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</si>
  <si>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</si>
  <si>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</si>
  <si>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</si>
  <si>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</si>
  <si>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</si>
  <si>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</si>
  <si>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</si>
  <si>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</si>
  <si>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</si>
  <si>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</si>
  <si>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</si>
  <si>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</si>
  <si>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</si>
  <si>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</si>
  <si>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</si>
  <si>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</si>
  <si>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</si>
  <si>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</si>
  <si>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</si>
  <si>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</si>
  <si>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</si>
  <si>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</si>
  <si>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</si>
  <si>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</si>
  <si>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</si>
  <si>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</si>
  <si>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</si>
  <si>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</si>
  <si>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</si>
  <si>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</si>
  <si>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</si>
  <si>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</si>
  <si>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</si>
  <si>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</si>
  <si>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</si>
  <si>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</si>
  <si>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</si>
  <si>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</si>
  <si>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</si>
  <si>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</si>
  <si>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</si>
  <si>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</si>
  <si>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</si>
  <si>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</si>
  <si>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</si>
  <si>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</si>
  <si>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</si>
  <si>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</si>
  <si>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</si>
  <si>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</si>
  <si>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</si>
  <si>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</si>
  <si>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</si>
  <si>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</si>
  <si>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</si>
  <si>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</si>
  <si>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</si>
  <si>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</si>
  <si>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</si>
  <si>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</si>
  <si>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</si>
  <si>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</si>
  <si>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</si>
  <si>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</si>
  <si>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</si>
  <si>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</si>
  <si>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</si>
  <si>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</si>
  <si>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</si>
  <si>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</si>
  <si>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</si>
  <si>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</si>
  <si>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</si>
  <si>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</si>
  <si>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</si>
  <si>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</si>
  <si>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</si>
  <si>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</si>
  <si>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</si>
  <si>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</si>
  <si>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</si>
  <si>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</si>
  <si>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</si>
  <si>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</si>
  <si>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</si>
  <si>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</si>
  <si>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</si>
  <si>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</si>
  <si>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</si>
  <si>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</si>
  <si>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</si>
  <si>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</si>
  <si>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</si>
  <si>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</si>
  <si>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</si>
  <si>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</si>
  <si>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</si>
  <si>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</si>
  <si>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</si>
  <si>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</si>
  <si>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</si>
  <si>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</si>
  <si>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</si>
  <si>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</si>
  <si>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</si>
  <si>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</si>
  <si>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</si>
  <si>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</si>
  <si>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</si>
  <si>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</si>
  <si>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</si>
  <si>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</si>
  <si>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</si>
  <si>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</si>
  <si>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</si>
  <si>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</si>
  <si>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</si>
  <si>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</si>
  <si>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</si>
  <si>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</si>
  <si>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</si>
  <si>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</si>
  <si>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</si>
  <si>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</si>
  <si>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</si>
  <si>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</si>
  <si>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</si>
  <si>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</si>
  <si>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</si>
  <si>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</si>
  <si>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</si>
  <si>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</si>
  <si>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</si>
  <si>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</si>
  <si>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</si>
  <si>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</si>
  <si>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</si>
  <si>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</si>
  <si>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</si>
  <si>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</si>
  <si>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</si>
  <si>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</si>
  <si>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</si>
  <si>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</si>
  <si>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</si>
  <si>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</si>
  <si>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</si>
  <si>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</si>
  <si>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</si>
  <si>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</si>
  <si>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</si>
  <si>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</si>
  <si>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</si>
  <si>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</si>
  <si>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</si>
  <si>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</si>
  <si>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</si>
  <si>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</si>
  <si>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</si>
  <si>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</si>
  <si>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</si>
  <si>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</si>
  <si>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</si>
  <si>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</si>
  <si>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</si>
  <si>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</si>
  <si>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</si>
  <si>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</si>
  <si>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</si>
  <si>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</si>
  <si>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</si>
  <si>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</si>
  <si>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</si>
  <si>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</si>
  <si>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</si>
  <si>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</si>
  <si>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</si>
  <si>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</si>
  <si>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</si>
  <si>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</si>
  <si>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</si>
  <si>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</si>
  <si>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</si>
  <si>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</si>
  <si>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</si>
  <si>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</si>
  <si>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</si>
  <si>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</si>
  <si>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</si>
  <si>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</si>
  <si>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</si>
  <si>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</si>
  <si>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</si>
  <si>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</si>
  <si>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</si>
  <si>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</si>
  <si>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</si>
  <si>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</si>
  <si>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</si>
  <si>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</si>
  <si>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</si>
  <si>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</si>
  <si>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</si>
  <si>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</si>
  <si>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</si>
  <si>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</si>
  <si>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</si>
  <si>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</si>
  <si>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</si>
  <si>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</si>
  <si>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</si>
  <si>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</si>
  <si>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</si>
  <si>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</si>
  <si>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</si>
  <si>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</si>
  <si>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</si>
  <si>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</si>
  <si>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</si>
  <si>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</si>
  <si>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</si>
  <si>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</si>
  <si>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</si>
  <si>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</si>
  <si>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</si>
  <si>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</si>
  <si>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</si>
  <si>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</si>
  <si>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</si>
  <si>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</si>
  <si>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</si>
  <si>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</si>
  <si>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</si>
  <si>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</si>
  <si>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</si>
  <si>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</si>
  <si>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</si>
  <si>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</si>
  <si>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</si>
  <si>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</si>
  <si>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</si>
  <si>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</si>
  <si>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</si>
  <si>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</si>
  <si>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</si>
  <si>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</si>
  <si>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</si>
  <si>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</si>
  <si>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</si>
  <si>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</si>
  <si>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</si>
  <si>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</si>
  <si>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</si>
  <si>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</si>
  <si>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</si>
  <si>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</si>
  <si>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</si>
  <si>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</si>
  <si>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</si>
  <si>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</si>
  <si>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</si>
  <si>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</si>
  <si>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</si>
  <si>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</si>
  <si>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</si>
  <si>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</si>
  <si>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</si>
  <si>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</si>
  <si>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</si>
  <si>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</si>
  <si>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</si>
  <si>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</si>
  <si>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</si>
  <si>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</si>
  <si>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</si>
  <si>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</si>
  <si>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</si>
  <si>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</si>
  <si>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</si>
  <si>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</si>
  <si>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</si>
  <si>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</si>
  <si>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</si>
  <si>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</si>
  <si>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</si>
  <si>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</si>
  <si>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</si>
  <si>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</si>
  <si>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</si>
  <si>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</si>
  <si>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</si>
  <si>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</si>
  <si>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</si>
  <si>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</si>
  <si>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</si>
  <si>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</si>
  <si>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</si>
  <si>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</si>
  <si>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</si>
  <si>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</si>
  <si>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</si>
  <si>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</si>
  <si>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</si>
  <si>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</si>
  <si>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</si>
  <si>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</si>
  <si>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</si>
  <si>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</si>
  <si>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</si>
  <si>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</si>
  <si>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</si>
  <si>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</si>
  <si>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</si>
  <si>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</si>
  <si>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</si>
  <si>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</si>
  <si>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</si>
  <si>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</si>
  <si>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</si>
  <si>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</si>
  <si>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</si>
  <si>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</si>
  <si>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</si>
  <si>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</si>
  <si>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</si>
  <si>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</si>
  <si>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</si>
  <si>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</si>
  <si>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</si>
  <si>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</si>
  <si>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</si>
  <si>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</si>
  <si>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</si>
  <si>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</si>
  <si>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</si>
  <si>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</si>
  <si>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</si>
  <si>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</si>
  <si>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</si>
  <si>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</si>
  <si>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</si>
  <si>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</si>
  <si>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</si>
  <si>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</si>
  <si>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</si>
  <si>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</si>
  <si>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</si>
  <si>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</si>
  <si>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</si>
  <si>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</si>
  <si>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</si>
  <si>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</si>
  <si>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</si>
  <si>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</si>
  <si>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</si>
  <si>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</si>
  <si>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</si>
  <si>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</si>
  <si>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</si>
  <si>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</si>
  <si>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</si>
  <si>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</si>
  <si>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</si>
  <si>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</si>
  <si>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</si>
  <si>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</si>
  <si>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</si>
  <si>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</si>
  <si>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</si>
  <si>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</si>
  <si>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</si>
  <si>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</si>
  <si>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</si>
  <si>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</si>
  <si>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</si>
  <si>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</si>
  <si>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</si>
  <si>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</si>
  <si>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</si>
  <si>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</si>
  <si>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</si>
  <si>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</si>
  <si>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</si>
  <si>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</si>
  <si>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</si>
  <si>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</si>
  <si>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</si>
  <si>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</si>
  <si>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</si>
  <si>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</si>
  <si>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</si>
  <si>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</si>
  <si>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</si>
  <si>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</si>
  <si>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</si>
  <si>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</si>
  <si>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</si>
  <si>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</si>
  <si>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</si>
  <si>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</si>
  <si>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</si>
  <si>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</si>
  <si>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</si>
  <si>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</si>
  <si>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</si>
  <si>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</si>
  <si>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</si>
  <si>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</si>
  <si>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</si>
  <si>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</si>
  <si>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</si>
  <si>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</si>
  <si>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</si>
  <si>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</si>
  <si>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</si>
  <si>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</si>
  <si>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</si>
  <si>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</si>
  <si>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</si>
  <si>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</si>
  <si>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</si>
  <si>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</si>
  <si>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</si>
  <si>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</si>
  <si>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</si>
  <si>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</si>
  <si>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</si>
  <si>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</si>
  <si>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</si>
  <si>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</si>
  <si>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</si>
  <si>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</si>
  <si>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</si>
  <si>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</si>
  <si>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</si>
  <si>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</si>
  <si>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</si>
  <si>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</si>
  <si>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</si>
  <si>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</si>
  <si>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</si>
  <si>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</si>
  <si>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</si>
  <si>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</si>
  <si>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</si>
  <si>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</si>
  <si>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</si>
  <si>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</si>
  <si>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</si>
  <si>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</si>
  <si>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</si>
  <si>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</si>
  <si>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</si>
  <si>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</si>
  <si>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</si>
  <si>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</si>
  <si>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</si>
  <si>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</si>
  <si>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</si>
  <si>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</si>
  <si>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</si>
  <si>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</si>
  <si>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</si>
  <si>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</si>
  <si>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</si>
  <si>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</si>
  <si>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</si>
  <si>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</si>
  <si>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</si>
  <si>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</si>
  <si>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</si>
  <si>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</si>
  <si>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</si>
  <si>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</si>
  <si>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</si>
  <si>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</si>
  <si>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</si>
  <si>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</si>
  <si>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</si>
  <si>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</si>
  <si>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</si>
  <si>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</si>
  <si>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</si>
  <si>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</si>
  <si>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</si>
  <si>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</si>
  <si>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</si>
  <si>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</si>
  <si>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</si>
  <si>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</si>
  <si>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</si>
  <si>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</si>
  <si>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</si>
  <si>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</si>
  <si>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</si>
  <si>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</si>
  <si>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</si>
  <si>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</si>
  <si>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</si>
  <si>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</si>
  <si>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</si>
  <si>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</si>
  <si>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</si>
  <si>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</si>
  <si>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</si>
  <si>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</si>
  <si>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</si>
  <si>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</si>
  <si>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</si>
  <si>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</si>
  <si>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</si>
  <si>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</si>
  <si>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</si>
  <si>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</si>
  <si>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</si>
  <si>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</si>
  <si>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</si>
  <si>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</si>
  <si>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</si>
  <si>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</si>
  <si>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</si>
  <si>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</si>
  <si>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</si>
  <si>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</si>
  <si>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</si>
  <si>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</si>
  <si>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</si>
  <si>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</si>
  <si>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</si>
  <si>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</si>
  <si>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</si>
  <si>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</si>
  <si>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</si>
  <si>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</si>
  <si>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</si>
  <si>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</si>
  <si>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</si>
  <si>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</si>
  <si>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</si>
  <si>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</si>
  <si>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</si>
  <si>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</si>
  <si>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</si>
  <si>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</si>
  <si>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</si>
  <si>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</si>
  <si>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</si>
  <si>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</si>
  <si>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</si>
  <si>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</si>
  <si>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</si>
  <si>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</si>
  <si>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</si>
  <si>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</si>
  <si>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</si>
  <si>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</si>
  <si>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</si>
  <si>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</si>
  <si>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</si>
  <si>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</si>
  <si>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</si>
  <si>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</si>
  <si>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</si>
  <si>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</si>
  <si>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</si>
  <si>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</si>
  <si>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</si>
  <si>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</si>
  <si>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</si>
  <si>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</si>
  <si>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</si>
  <si>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</si>
  <si>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</si>
  <si>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</si>
  <si>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</si>
  <si>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</si>
  <si>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</si>
  <si>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</si>
  <si>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</si>
  <si>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</si>
  <si>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</si>
  <si>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</si>
  <si>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</si>
  <si>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</si>
  <si>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</si>
  <si>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</si>
  <si>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</si>
  <si>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</si>
  <si>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</si>
  <si>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</si>
  <si>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</si>
  <si>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</si>
  <si>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</si>
  <si>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</si>
  <si>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</si>
  <si>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</si>
  <si>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</si>
  <si>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</si>
  <si>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</si>
  <si>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</si>
  <si>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</si>
  <si>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</si>
  <si>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</si>
  <si>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</si>
  <si>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</si>
  <si>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</si>
  <si>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</si>
  <si>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</si>
  <si>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</si>
  <si>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</si>
  <si>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</si>
  <si>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</si>
  <si>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</si>
  <si>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</si>
  <si>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</si>
  <si>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</si>
  <si>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</si>
  <si>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</si>
  <si>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</si>
  <si>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</si>
  <si>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</si>
  <si>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</si>
  <si>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</si>
  <si>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</si>
  <si>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</si>
  <si>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</si>
  <si>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</si>
  <si>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</si>
  <si>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</si>
  <si>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</si>
  <si>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</si>
  <si>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</si>
  <si>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</si>
  <si>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</si>
  <si>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</si>
  <si>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</si>
  <si>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</si>
  <si>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</si>
  <si>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</si>
  <si>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</si>
  <si>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</si>
  <si>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</si>
  <si>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</si>
  <si>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</si>
  <si>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</si>
  <si>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</si>
  <si>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</si>
  <si>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</si>
  <si>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</si>
  <si>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</si>
  <si>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</si>
  <si>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</si>
  <si>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</si>
  <si>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</si>
  <si>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</si>
  <si>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</si>
  <si>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</si>
  <si>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</si>
  <si>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</si>
  <si>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</si>
  <si>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</si>
  <si>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</si>
  <si>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</si>
  <si>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</si>
  <si>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</si>
  <si>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</si>
  <si>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</si>
  <si>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</si>
  <si>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</si>
  <si>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</si>
  <si>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</si>
  <si>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</si>
  <si>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</si>
  <si>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</si>
  <si>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</si>
  <si>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</si>
  <si>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</si>
  <si>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</si>
  <si>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</si>
  <si>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</si>
  <si>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</si>
  <si>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</si>
  <si>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</si>
  <si>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</si>
  <si>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</si>
  <si>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</si>
  <si>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</si>
  <si>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</si>
  <si>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</si>
  <si>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</si>
  <si>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</si>
  <si>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</si>
  <si>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</si>
  <si>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</si>
  <si>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</si>
  <si>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</si>
  <si>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</si>
  <si>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</si>
  <si>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</si>
  <si>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</si>
  <si>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</si>
  <si>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</si>
  <si>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</si>
  <si>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</si>
  <si>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</si>
  <si>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</si>
  <si>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</si>
  <si>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</si>
  <si>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</si>
  <si>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</si>
  <si>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</si>
  <si>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</si>
  <si>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</si>
  <si>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</si>
  <si>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</si>
  <si>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</si>
  <si>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</si>
  <si>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</si>
  <si>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</si>
  <si>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</si>
  <si>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</si>
  <si>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</si>
  <si>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</si>
  <si>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</si>
  <si>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</si>
  <si>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</si>
  <si>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</si>
  <si>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</si>
  <si>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</si>
  <si>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</si>
  <si>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</si>
  <si>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</si>
  <si>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</si>
  <si>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</si>
  <si>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</si>
  <si>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</si>
  <si>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</si>
  <si>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</si>
  <si>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</si>
  <si>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</si>
  <si>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</si>
  <si>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</si>
  <si>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</si>
  <si>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</si>
  <si>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</si>
  <si>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</si>
  <si>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</si>
  <si>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</si>
  <si>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</si>
  <si>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</si>
  <si>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</si>
  <si>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</si>
  <si>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</si>
  <si>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</si>
  <si>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</si>
  <si>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</si>
  <si>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</si>
  <si>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</si>
  <si>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</si>
  <si>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</si>
  <si>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</si>
  <si>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</si>
  <si>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</si>
  <si>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</si>
  <si>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</si>
  <si>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</si>
  <si>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</si>
  <si>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</si>
  <si>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</si>
  <si>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</si>
  <si>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</si>
  <si>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</si>
  <si>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</si>
  <si>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</si>
  <si>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</si>
  <si>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</si>
  <si>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</si>
  <si>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</si>
  <si>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</si>
  <si>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</si>
  <si>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</si>
  <si>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</si>
  <si>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</si>
  <si>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</si>
  <si>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</si>
  <si>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</si>
  <si>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</si>
  <si>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</si>
  <si>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</si>
  <si>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</si>
  <si>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</si>
  <si>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</si>
  <si>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</si>
  <si>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</si>
  <si>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</si>
  <si>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</si>
  <si>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</si>
  <si>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</si>
  <si>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</si>
  <si>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</si>
  <si>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</si>
  <si>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</si>
  <si>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</si>
  <si>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</si>
  <si>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</si>
  <si>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</si>
  <si>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</si>
  <si>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</si>
  <si>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</si>
  <si>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</si>
  <si>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</si>
  <si>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</si>
  <si>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</si>
  <si>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</si>
  <si>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</si>
  <si>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</si>
  <si>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</si>
  <si>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</si>
  <si>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</si>
  <si>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</si>
  <si>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</si>
  <si>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</si>
  <si>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</si>
  <si>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</si>
  <si>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</si>
  <si>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</si>
  <si>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</si>
  <si>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</si>
  <si>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</si>
  <si>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</si>
  <si>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</si>
  <si>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</si>
  <si>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</si>
  <si>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</si>
  <si>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</si>
  <si>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</si>
  <si>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</si>
  <si>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</si>
  <si>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</si>
  <si>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</si>
  <si>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</si>
  <si>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</si>
  <si>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</si>
  <si>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</si>
  <si>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</si>
  <si>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</si>
  <si>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</si>
  <si>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</si>
  <si>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</si>
  <si>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</si>
  <si>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</si>
  <si>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</si>
  <si>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</si>
  <si>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</si>
  <si>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</si>
  <si>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</si>
  <si>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</si>
  <si>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</si>
  <si>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</si>
  <si>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</si>
  <si>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</si>
  <si>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</si>
  <si>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</si>
  <si>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</si>
  <si>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</si>
  <si>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</si>
  <si>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</si>
  <si>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</si>
  <si>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</si>
  <si>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</si>
  <si>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</si>
  <si>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</si>
  <si>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</si>
  <si>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</si>
  <si>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</si>
  <si>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</si>
  <si>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</si>
  <si>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</si>
  <si>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</si>
  <si>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</si>
  <si>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</si>
  <si>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</si>
  <si>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</si>
  <si>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</si>
  <si>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</si>
  <si>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</si>
  <si>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</si>
  <si>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</si>
  <si>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</si>
  <si>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</si>
  <si>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</si>
  <si>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</si>
  <si>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</si>
  <si>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</si>
  <si>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</si>
  <si>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</si>
  <si>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</si>
  <si>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</si>
  <si>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</si>
  <si>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</si>
  <si>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</si>
  <si>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</si>
  <si>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</si>
  <si>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</si>
  <si>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</si>
  <si>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</si>
  <si>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</si>
  <si>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</si>
  <si>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</si>
  <si>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</si>
  <si>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</si>
  <si>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</si>
  <si>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</si>
  <si>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</si>
  <si>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</si>
  <si>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</si>
  <si>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</si>
  <si>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</si>
  <si>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</si>
  <si>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</si>
  <si>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</si>
  <si>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</si>
  <si>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</si>
  <si>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</si>
  <si>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</si>
  <si>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</si>
  <si>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</si>
  <si>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</si>
  <si>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</si>
  <si>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</si>
  <si>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</si>
  <si>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</si>
  <si>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</si>
  <si>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</si>
  <si>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</si>
  <si>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</si>
  <si>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</si>
  <si>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</si>
  <si>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</si>
  <si>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</si>
  <si>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</si>
  <si>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</si>
  <si>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</si>
  <si>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</si>
  <si>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</si>
  <si>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</si>
  <si>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</si>
  <si>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</si>
  <si>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</si>
  <si>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</si>
  <si>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</si>
  <si>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</si>
  <si>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</si>
  <si>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</si>
  <si>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</si>
  <si>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</si>
  <si>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</si>
  <si>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</si>
  <si>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</si>
  <si>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</si>
  <si>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</si>
  <si>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</si>
  <si>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</si>
  <si>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</si>
  <si>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</si>
  <si>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</si>
  <si>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</si>
  <si>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</si>
  <si>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</si>
  <si>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</si>
  <si>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</si>
  <si>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</si>
  <si>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</si>
  <si>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</si>
  <si>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</si>
  <si>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</si>
  <si>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</si>
  <si>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</si>
  <si>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</si>
  <si>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</si>
  <si>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</si>
  <si>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</si>
  <si>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</si>
  <si>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</si>
  <si>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</si>
  <si>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</si>
  <si>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</si>
  <si>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</si>
  <si>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</si>
  <si>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</si>
  <si>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</si>
  <si>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</si>
  <si>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</si>
  <si>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</si>
  <si>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</si>
  <si>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</si>
  <si>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</si>
  <si>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</si>
  <si>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</si>
  <si>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</si>
  <si>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</si>
  <si>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</si>
  <si>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</si>
  <si>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</si>
  <si>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</si>
  <si>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</si>
  <si>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</si>
  <si>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</si>
  <si>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</si>
  <si>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</si>
  <si>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</si>
  <si>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</si>
  <si>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</si>
  <si>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</si>
  <si>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</si>
  <si>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</si>
  <si>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</si>
  <si>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</si>
  <si>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</si>
  <si>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</si>
  <si>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</si>
  <si>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</si>
  <si>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</si>
  <si>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</si>
  <si>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</si>
  <si>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</si>
  <si>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</si>
  <si>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</si>
  <si>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</si>
  <si>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</si>
  <si>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</si>
  <si>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</si>
  <si>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</si>
  <si>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</si>
  <si>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</si>
  <si>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</si>
  <si>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</si>
  <si>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</si>
  <si>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</si>
  <si>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</si>
  <si>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</si>
  <si>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</si>
  <si>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</si>
  <si>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</si>
  <si>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</si>
  <si>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</si>
  <si>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</si>
  <si>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</si>
  <si>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</si>
  <si>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</si>
  <si>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</si>
  <si>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</si>
  <si>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</si>
  <si>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</si>
  <si>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</si>
  <si>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</si>
  <si>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</si>
  <si>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</si>
  <si>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</si>
  <si>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</si>
  <si>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</si>
  <si>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</si>
  <si>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</si>
  <si>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</si>
  <si>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</si>
  <si>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</si>
  <si>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</si>
  <si>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</si>
  <si>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</si>
  <si>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</si>
  <si>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</si>
  <si>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</si>
  <si>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</si>
  <si>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</si>
  <si>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</si>
  <si>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</si>
  <si>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</si>
  <si>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</si>
  <si>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</si>
  <si>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</si>
  <si>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</si>
  <si>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</si>
  <si>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</si>
  <si>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</si>
  <si>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</si>
  <si>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</si>
  <si>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</si>
  <si>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</si>
  <si>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</si>
  <si>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</si>
  <si>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</si>
  <si>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</si>
  <si>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</si>
  <si>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</si>
  <si>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</si>
  <si>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</si>
  <si>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</si>
  <si>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</si>
  <si>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</si>
  <si>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</si>
  <si>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</si>
  <si>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</si>
  <si>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</si>
  <si>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</si>
  <si>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</si>
  <si>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</si>
  <si>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</si>
  <si>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</si>
  <si>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</si>
  <si>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</si>
  <si>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</si>
  <si>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</si>
  <si>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</si>
  <si>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</si>
  <si>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</si>
  <si>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</si>
  <si>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</si>
  <si>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</si>
  <si>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</si>
  <si>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</si>
  <si>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</si>
  <si>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</si>
  <si>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</si>
  <si>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</si>
  <si>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</si>
  <si>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</si>
  <si>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</si>
  <si>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</si>
  <si>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</si>
  <si>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</si>
  <si>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</si>
  <si>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</si>
  <si>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</si>
  <si>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</si>
  <si>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</si>
  <si>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</si>
  <si>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</si>
  <si>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</si>
  <si>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</si>
  <si>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</si>
  <si>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</si>
  <si>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</si>
  <si>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</si>
  <si>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</si>
  <si>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</si>
  <si>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</si>
  <si>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</si>
  <si>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</si>
  <si>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</si>
  <si>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</si>
  <si>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</si>
  <si>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</si>
  <si>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</si>
  <si>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</si>
  <si>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</si>
  <si>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</si>
  <si>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</si>
  <si>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</si>
  <si>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</si>
  <si>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</si>
  <si>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</si>
  <si>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</si>
  <si>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</si>
  <si>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</si>
  <si>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</si>
  <si>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</si>
  <si>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</si>
  <si>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</si>
  <si>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</si>
  <si>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</si>
  <si>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</si>
  <si>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</si>
  <si>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</si>
  <si>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</si>
  <si>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</si>
  <si>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</si>
  <si>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</si>
  <si>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</si>
  <si>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</si>
  <si>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</si>
  <si>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</si>
  <si>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</si>
  <si>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</si>
  <si>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</si>
  <si>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</si>
  <si>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</si>
  <si>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</si>
  <si>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</si>
  <si>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</si>
  <si>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</si>
  <si>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</si>
  <si>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</si>
  <si>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</si>
  <si>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</si>
  <si>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</si>
  <si>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</si>
  <si>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</si>
  <si>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</si>
  <si>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</si>
  <si>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</si>
  <si>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</si>
  <si>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</si>
  <si>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</si>
  <si>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</si>
  <si>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</si>
  <si>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</si>
  <si>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</si>
  <si>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</si>
  <si>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</si>
  <si>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</si>
  <si>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</si>
  <si>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</si>
  <si>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</si>
  <si>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</si>
  <si>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</si>
  <si>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</si>
  <si>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</si>
  <si>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</si>
  <si>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</si>
  <si>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</si>
  <si>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</si>
  <si>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</si>
  <si>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</si>
  <si>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</si>
  <si>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</si>
  <si>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</si>
  <si>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</si>
  <si>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</si>
  <si>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</si>
  <si>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</si>
  <si>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</si>
  <si>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</si>
  <si>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</si>
  <si>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</si>
  <si>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</si>
  <si>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</si>
  <si>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</si>
  <si>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</si>
  <si>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</si>
  <si>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</si>
  <si>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</si>
  <si>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</si>
  <si>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</si>
  <si>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</si>
  <si>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</si>
  <si>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</si>
  <si>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</si>
  <si>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</si>
  <si>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</si>
  <si>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</si>
  <si>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</si>
  <si>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</si>
  <si>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</si>
  <si>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</si>
  <si>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</si>
  <si>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</si>
  <si>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</si>
  <si>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</si>
  <si>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</si>
  <si>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</si>
  <si>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</si>
  <si>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</si>
  <si>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</si>
  <si>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</si>
  <si>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</si>
  <si>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</si>
  <si>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</si>
  <si>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</si>
  <si>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</si>
  <si>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</si>
  <si>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</si>
  <si>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</si>
  <si>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</si>
  <si>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</si>
  <si>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</si>
  <si>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</si>
  <si>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</si>
  <si>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</si>
  <si>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</si>
  <si>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</si>
  <si>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</si>
  <si>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</si>
  <si>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</si>
  <si>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</si>
  <si>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</si>
  <si>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</si>
  <si>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</si>
  <si>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</si>
  <si>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</si>
  <si>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</si>
  <si>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</si>
  <si>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</si>
  <si>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</si>
  <si>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</si>
  <si>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</si>
  <si>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</si>
  <si>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</si>
  <si>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</si>
  <si>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</si>
  <si>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</si>
  <si>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</si>
  <si>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</si>
  <si>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</si>
  <si>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</si>
  <si>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</si>
  <si>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</si>
  <si>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</si>
  <si>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</si>
  <si>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</si>
  <si>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</si>
  <si>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</si>
  <si>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</si>
  <si>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</si>
  <si>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</si>
  <si>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</si>
  <si>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</si>
  <si>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</si>
  <si>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</si>
  <si>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</si>
  <si>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</si>
  <si>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</si>
  <si>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</si>
  <si>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</si>
  <si>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</si>
  <si>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</si>
  <si>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</si>
  <si>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</si>
  <si>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</si>
  <si>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</si>
  <si>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</si>
  <si>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</si>
  <si>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</si>
  <si>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</si>
  <si>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</si>
  <si>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</si>
  <si>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</si>
  <si>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</si>
  <si>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</si>
  <si>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</si>
  <si>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</si>
  <si>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</si>
  <si>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</si>
  <si>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</si>
  <si>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</si>
  <si>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</si>
  <si>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</si>
  <si>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</si>
  <si>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</si>
  <si>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</si>
  <si>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</si>
  <si>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</si>
  <si>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</si>
  <si>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</si>
  <si>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</si>
  <si>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</si>
  <si>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</si>
  <si>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</si>
  <si>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</si>
  <si>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</si>
  <si>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</si>
  <si>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</si>
  <si>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</si>
  <si>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</si>
  <si>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</si>
  <si>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</si>
  <si>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</si>
  <si>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</si>
  <si>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</si>
  <si>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</si>
  <si>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</si>
  <si>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</si>
  <si>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</si>
  <si>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</si>
  <si>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</si>
  <si>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</si>
  <si>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</si>
  <si>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</si>
  <si>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</si>
  <si>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</si>
  <si>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</si>
  <si>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</si>
  <si>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</si>
  <si>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</si>
  <si>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</si>
  <si>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</si>
  <si>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</si>
  <si>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</si>
  <si>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</si>
  <si>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</si>
  <si>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</si>
  <si>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</si>
  <si>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</si>
  <si>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</si>
  <si>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</si>
  <si>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</si>
  <si>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</si>
  <si>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</si>
  <si>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</si>
  <si>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</si>
  <si>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</si>
  <si>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</si>
  <si>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</si>
  <si>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</si>
  <si>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</si>
  <si>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</si>
  <si>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</si>
  <si>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</si>
  <si>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</si>
  <si>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</si>
  <si>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</si>
  <si>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</si>
  <si>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</si>
  <si>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</si>
  <si>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</si>
  <si>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</si>
  <si>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</si>
  <si>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</si>
  <si>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</si>
  <si>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</si>
  <si>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</si>
  <si>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</si>
  <si>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</si>
  <si>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</si>
  <si>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</si>
  <si>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</si>
  <si>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</si>
  <si>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</si>
  <si>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</si>
  <si>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</si>
  <si>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</si>
  <si>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</si>
  <si>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</si>
  <si>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</si>
  <si>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</si>
  <si>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</si>
  <si>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</si>
  <si>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</si>
  <si>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</si>
  <si>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</si>
  <si>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</si>
  <si>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</si>
  <si>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</si>
  <si>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</si>
  <si>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</si>
  <si>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</si>
  <si>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</si>
  <si>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</si>
  <si>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</si>
  <si>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</si>
  <si>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</si>
  <si>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</si>
  <si>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</si>
  <si>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</si>
  <si>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</si>
  <si>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</si>
  <si>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</si>
  <si>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</si>
  <si>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</si>
  <si>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</si>
  <si>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</si>
  <si>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</si>
  <si>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</si>
  <si>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</si>
  <si>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</si>
  <si>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</si>
  <si>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</si>
  <si>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</si>
  <si>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</si>
  <si>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</si>
  <si>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</si>
  <si>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</si>
  <si>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</si>
  <si>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</si>
  <si>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</si>
  <si>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</si>
  <si>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</si>
  <si>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</si>
  <si>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</si>
  <si>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</si>
  <si>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</si>
  <si>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</si>
  <si>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</si>
  <si>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</si>
  <si>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</si>
  <si>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</si>
  <si>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</si>
  <si>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</si>
  <si>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</si>
  <si>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</si>
  <si>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</si>
  <si>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</si>
  <si>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</si>
  <si>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</si>
  <si>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</si>
  <si>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</si>
  <si>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</si>
  <si>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</si>
  <si>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</si>
  <si>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</si>
  <si>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</si>
  <si>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</si>
  <si>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</si>
  <si>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</si>
  <si>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</si>
  <si>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</si>
  <si>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</si>
  <si>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</si>
  <si>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</si>
  <si>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</si>
  <si>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</si>
  <si>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</si>
  <si>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</si>
  <si>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</si>
  <si>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</si>
  <si>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</si>
  <si>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</si>
  <si>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</si>
  <si>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</si>
  <si>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</si>
  <si>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</si>
  <si>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</si>
  <si>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</si>
  <si>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</si>
  <si>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</si>
  <si>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</si>
  <si>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</si>
  <si>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</si>
  <si>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</si>
  <si>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</si>
  <si>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</si>
  <si>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</si>
  <si>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</si>
  <si>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</si>
  <si>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</si>
  <si>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</si>
  <si>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</si>
  <si>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</si>
  <si>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</si>
  <si>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</si>
  <si>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</si>
  <si>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</si>
  <si>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</si>
  <si>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</si>
  <si>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</si>
  <si>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</si>
  <si>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</si>
  <si>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</si>
  <si>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</si>
  <si>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</si>
  <si>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</si>
  <si>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</si>
  <si>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</si>
  <si>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</si>
  <si>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</si>
  <si>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</si>
  <si>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</si>
  <si>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</si>
  <si>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</si>
  <si>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</si>
  <si>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</si>
  <si>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</si>
  <si>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</si>
  <si>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</si>
  <si>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</si>
  <si>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</si>
  <si>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</si>
  <si>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</si>
  <si>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</si>
  <si>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</si>
  <si>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</si>
  <si>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</si>
  <si>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</si>
  <si>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</si>
  <si>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</si>
  <si>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</si>
  <si>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</si>
  <si>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</si>
  <si>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</si>
  <si>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</si>
  <si>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</si>
  <si>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</si>
  <si>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</si>
  <si>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</si>
  <si>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</si>
  <si>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</si>
  <si>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</si>
  <si>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</si>
  <si>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</si>
  <si>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</si>
  <si>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</si>
  <si>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</si>
  <si>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</si>
  <si>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</si>
  <si>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</si>
  <si>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</si>
  <si>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</si>
  <si>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</si>
  <si>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</si>
  <si>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</si>
  <si>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</si>
  <si>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</si>
  <si>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</si>
  <si>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</si>
  <si>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</si>
  <si>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</si>
  <si>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</si>
  <si>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</si>
  <si>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</si>
  <si>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</si>
  <si>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</si>
  <si>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</si>
  <si>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</si>
  <si>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</si>
  <si>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</si>
  <si>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</si>
  <si>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</si>
  <si>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</si>
  <si>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</si>
  <si>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</si>
  <si>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</si>
  <si>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</si>
  <si>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</si>
  <si>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</si>
  <si>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</si>
  <si>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</si>
  <si>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</si>
  <si>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</si>
  <si>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</si>
  <si>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</si>
  <si>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</si>
  <si>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</si>
  <si>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</si>
  <si>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</si>
  <si>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</si>
  <si>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</si>
  <si>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</si>
  <si>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</si>
  <si>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</si>
  <si>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</si>
  <si>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</si>
  <si>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</si>
  <si>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</si>
  <si>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</si>
  <si>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</si>
  <si>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</si>
  <si>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</si>
  <si>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</si>
  <si>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</si>
  <si>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</si>
  <si>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</si>
  <si>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</si>
  <si>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</si>
  <si>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</si>
  <si>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</si>
  <si>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</si>
  <si>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</si>
  <si>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</si>
  <si>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</si>
  <si>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</si>
  <si>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</si>
  <si>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</si>
  <si>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</si>
  <si>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</si>
  <si>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</si>
  <si>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</si>
  <si>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</si>
  <si>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</si>
  <si>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</si>
  <si>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</si>
  <si>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</si>
  <si>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</si>
  <si>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</si>
  <si>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</si>
  <si>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</si>
  <si>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</si>
  <si>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</si>
  <si>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</si>
  <si>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</si>
  <si>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</si>
  <si>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</si>
  <si>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</si>
  <si>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</si>
  <si>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</si>
  <si>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</si>
  <si>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</si>
  <si>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</si>
  <si>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</si>
  <si>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</si>
  <si>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</si>
  <si>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</si>
  <si>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</si>
  <si>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</si>
  <si>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</si>
  <si>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</si>
  <si>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</si>
  <si>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</si>
  <si>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</si>
  <si>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</si>
  <si>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</si>
  <si>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</si>
  <si>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</si>
  <si>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</si>
  <si>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</si>
  <si>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</si>
  <si>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</si>
  <si>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</si>
  <si>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</si>
  <si>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</si>
  <si>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</si>
  <si>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</si>
  <si>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</si>
  <si>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</si>
  <si>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</si>
  <si>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</si>
  <si>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</si>
  <si>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</si>
  <si>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</si>
  <si>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</si>
  <si>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</si>
  <si>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</si>
  <si>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</si>
  <si>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</si>
  <si>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</si>
  <si>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</si>
  <si>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</si>
  <si>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</si>
  <si>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</si>
  <si>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</si>
  <si>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</si>
  <si>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</si>
  <si>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</si>
  <si>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</si>
  <si>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</si>
  <si>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</si>
  <si>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</si>
  <si>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</si>
  <si>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</si>
  <si>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</si>
  <si>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</si>
  <si>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</si>
  <si>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</si>
  <si>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</si>
  <si>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</si>
  <si>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</si>
  <si>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</si>
  <si>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</si>
  <si>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</si>
  <si>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</si>
  <si>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</si>
  <si>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</si>
  <si>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</si>
  <si>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</si>
  <si>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</si>
  <si>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</si>
  <si>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</si>
  <si>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</si>
  <si>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</si>
  <si>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</si>
  <si>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</si>
  <si>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</si>
  <si>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</si>
  <si>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</si>
  <si>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</si>
  <si>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</si>
  <si>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</si>
  <si>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</si>
  <si>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</si>
  <si>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</si>
  <si>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</si>
  <si>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</si>
  <si>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</si>
  <si>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</si>
  <si>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</si>
  <si>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</si>
  <si>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</si>
  <si>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</si>
  <si>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</si>
  <si>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</si>
  <si>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</si>
  <si>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</si>
  <si>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</si>
  <si>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</si>
  <si>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</si>
  <si>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</si>
  <si>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</si>
  <si>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</si>
  <si>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</si>
  <si>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</si>
  <si>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</si>
  <si>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</si>
  <si>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</si>
  <si>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</si>
  <si>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</si>
  <si>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</si>
  <si>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</si>
  <si>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</si>
  <si>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</si>
  <si>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</si>
  <si>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</si>
  <si>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</si>
  <si>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</si>
  <si>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</si>
  <si>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</si>
  <si>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</si>
  <si>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</si>
  <si>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</si>
  <si>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</si>
  <si>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</si>
  <si>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</si>
  <si>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</si>
  <si>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</si>
  <si>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</si>
  <si>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</si>
  <si>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</si>
  <si>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</si>
  <si>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</si>
  <si>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</si>
  <si>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</si>
  <si>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</si>
  <si>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</si>
  <si>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</si>
  <si>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</si>
  <si>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</si>
  <si>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</si>
  <si>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</si>
  <si>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</si>
  <si>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</si>
  <si>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</si>
  <si>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</si>
  <si>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</si>
  <si>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</si>
  <si>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</si>
  <si>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</si>
  <si>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</si>
  <si>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</si>
  <si>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</si>
  <si>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</si>
  <si>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</si>
  <si>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</si>
  <si>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</si>
  <si>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</si>
  <si>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</si>
  <si>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</si>
  <si>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</si>
  <si>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</si>
  <si>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</si>
  <si>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</si>
  <si>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</si>
  <si>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</si>
  <si>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</si>
  <si>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</si>
  <si>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</si>
  <si>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</si>
  <si>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</si>
  <si>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</si>
  <si>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</si>
  <si>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</si>
  <si>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</si>
  <si>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</si>
  <si>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</si>
  <si>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</si>
  <si>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</si>
  <si>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</si>
  <si>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</si>
  <si>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</si>
  <si>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</si>
  <si>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</si>
  <si>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</si>
  <si>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</si>
  <si>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</si>
  <si>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</si>
  <si>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</si>
  <si>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</si>
  <si>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</si>
  <si>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</si>
  <si>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</si>
  <si>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</si>
  <si>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</si>
  <si>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</si>
  <si>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</si>
  <si>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</si>
  <si>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</si>
  <si>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</si>
  <si>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</si>
  <si>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</si>
  <si>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</si>
  <si>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</si>
  <si>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</si>
  <si>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</si>
  <si>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</si>
  <si>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</si>
  <si>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</si>
  <si>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</si>
  <si>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</si>
  <si>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</si>
  <si>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</si>
  <si>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</si>
  <si>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</si>
  <si>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</si>
  <si>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</si>
  <si>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</si>
  <si>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</si>
  <si>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</si>
  <si>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</si>
  <si>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</si>
  <si>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</si>
  <si>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</si>
  <si>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</si>
  <si>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</si>
  <si>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</si>
  <si>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</si>
  <si>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</si>
  <si>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</si>
  <si>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</si>
  <si>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</si>
  <si>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</si>
  <si>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</si>
  <si>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</si>
  <si>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</si>
  <si>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</si>
  <si>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</si>
  <si>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</si>
  <si>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</si>
  <si>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</si>
  <si>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</si>
  <si>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</si>
  <si>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</si>
  <si>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</si>
  <si>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</si>
  <si>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</si>
  <si>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</si>
  <si>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</si>
  <si>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</si>
  <si>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</si>
  <si>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</si>
  <si>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</si>
  <si>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</si>
  <si>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</si>
  <si>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</si>
  <si>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</si>
  <si>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</si>
  <si>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</si>
  <si>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</si>
  <si>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</si>
  <si>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</si>
  <si>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</si>
  <si>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</si>
  <si>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</si>
  <si>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</si>
  <si>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</si>
  <si>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</si>
  <si>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</si>
  <si>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</si>
  <si>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</si>
  <si>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</si>
  <si>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</si>
  <si>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</si>
  <si>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</si>
  <si>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</si>
  <si>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</si>
  <si>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</si>
  <si>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</si>
  <si>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</si>
  <si>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</si>
  <si>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</si>
  <si>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</si>
  <si>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</si>
  <si>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</si>
  <si>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</si>
  <si>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</si>
  <si>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</si>
  <si>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</si>
  <si>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</si>
  <si>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</si>
  <si>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</si>
  <si>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</si>
  <si>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</si>
  <si>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</si>
  <si>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</si>
  <si>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</si>
  <si>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</si>
  <si>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</si>
  <si>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</si>
  <si>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</si>
  <si>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</si>
  <si>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</si>
  <si>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</si>
  <si>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</si>
  <si>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</si>
  <si>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</si>
  <si>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</si>
  <si>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</si>
  <si>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</si>
  <si>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</si>
  <si>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</si>
  <si>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</si>
  <si>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</si>
  <si>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</si>
  <si>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</si>
  <si>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</si>
  <si>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</si>
  <si>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</si>
  <si>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</si>
  <si>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</si>
  <si>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</si>
  <si>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</si>
  <si>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</si>
  <si>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</si>
  <si>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</si>
  <si>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</si>
  <si>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</si>
  <si>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</si>
  <si>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</si>
  <si>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</si>
  <si>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</si>
  <si>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</si>
  <si>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</si>
  <si>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</si>
  <si>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</si>
  <si>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</si>
  <si>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</si>
  <si>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</si>
  <si>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</si>
  <si>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</si>
  <si>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</si>
  <si>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</si>
  <si>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</si>
  <si>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</si>
  <si>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</si>
  <si>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</si>
  <si>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</si>
  <si>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</si>
  <si>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</si>
  <si>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</si>
  <si>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</si>
  <si>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</si>
  <si>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</si>
  <si>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</si>
  <si>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</si>
  <si>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</si>
  <si>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</si>
  <si>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</si>
  <si>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</si>
  <si>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</si>
  <si>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</si>
  <si>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</si>
  <si>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</si>
  <si>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</si>
  <si>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</si>
  <si>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</si>
  <si>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</si>
  <si>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</si>
  <si>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</si>
  <si>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</si>
  <si>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</si>
  <si>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</si>
  <si>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</si>
  <si>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</si>
  <si>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</si>
  <si>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</si>
  <si>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</si>
  <si>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</si>
  <si>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</si>
  <si>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</si>
  <si>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</si>
  <si>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</si>
  <si>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</si>
  <si>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</si>
  <si>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</si>
  <si>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</si>
  <si>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</si>
  <si>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</si>
  <si>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</si>
  <si>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</si>
  <si>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</si>
  <si>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</si>
  <si>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</si>
  <si>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</si>
  <si>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</si>
  <si>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</si>
  <si>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</si>
  <si>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</si>
  <si>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</si>
  <si>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</si>
  <si>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</si>
  <si>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</si>
  <si>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</si>
  <si>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</si>
  <si>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</si>
  <si>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</si>
  <si>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</si>
  <si>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</si>
  <si>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</si>
  <si>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</si>
  <si>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</si>
  <si>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</si>
  <si>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</si>
  <si>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</si>
  <si>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</si>
  <si>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</si>
  <si>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</si>
  <si>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</si>
  <si>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</si>
  <si>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</si>
  <si>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</si>
  <si>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</si>
  <si>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</si>
  <si>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</si>
  <si>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</si>
  <si>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</si>
  <si>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</si>
  <si>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</si>
  <si>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</si>
  <si>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</si>
  <si>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</si>
  <si>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</si>
  <si>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</si>
  <si>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</si>
  <si>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</si>
  <si>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</si>
  <si>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</si>
  <si>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</si>
  <si>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</si>
  <si>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</si>
  <si>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</si>
  <si>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</si>
  <si>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</si>
  <si>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</si>
  <si>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</si>
  <si>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</si>
  <si>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</si>
  <si>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</si>
  <si>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</si>
  <si>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</si>
  <si>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</si>
  <si>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</si>
  <si>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</si>
  <si>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</si>
  <si>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</si>
  <si>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</si>
  <si>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</si>
  <si>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</si>
  <si>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</si>
  <si>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</si>
  <si>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</si>
  <si>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</si>
  <si>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</si>
  <si>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</si>
  <si>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</si>
  <si>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</si>
  <si>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</si>
  <si>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</si>
  <si>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</si>
  <si>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</si>
  <si>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</si>
  <si>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</si>
  <si>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</si>
  <si>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</si>
  <si>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</si>
  <si>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</si>
  <si>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</si>
  <si>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</si>
  <si>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</si>
  <si>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</si>
  <si>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</si>
  <si>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</si>
  <si>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</si>
  <si>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</si>
  <si>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</si>
  <si>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</si>
  <si>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</si>
  <si>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</si>
  <si>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</si>
  <si>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</si>
  <si>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</si>
  <si>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</si>
  <si>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</si>
  <si>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</si>
  <si>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</si>
  <si>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</si>
  <si>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</si>
  <si>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</si>
  <si>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</si>
  <si>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</si>
  <si>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</si>
  <si>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</si>
  <si>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</si>
  <si>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</si>
  <si>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</si>
  <si>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</si>
  <si>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</si>
  <si>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</si>
  <si>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</si>
  <si>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</si>
  <si>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</si>
  <si>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</si>
  <si>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</si>
  <si>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</si>
  <si>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</si>
  <si>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</si>
  <si>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</si>
  <si>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</si>
  <si>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</si>
  <si>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</si>
  <si>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</si>
  <si>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</si>
  <si>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</si>
  <si>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</si>
  <si>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</si>
  <si>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</si>
  <si>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</si>
  <si>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</si>
  <si>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</si>
  <si>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</si>
  <si>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</si>
  <si>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</si>
  <si>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</si>
  <si>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</si>
  <si>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</si>
  <si>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</si>
  <si>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</si>
  <si>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</si>
  <si>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</si>
  <si>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</si>
  <si>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</si>
  <si>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</si>
  <si>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</si>
  <si>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</si>
  <si>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</si>
  <si>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</si>
  <si>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</si>
  <si>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</si>
  <si>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</si>
  <si>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</si>
  <si>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</si>
  <si>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</si>
  <si>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</si>
  <si>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</si>
  <si>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</si>
  <si>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</si>
  <si>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</si>
  <si>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</si>
  <si>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</si>
  <si>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</si>
  <si>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</si>
  <si>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</si>
  <si>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</si>
  <si>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</si>
  <si>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</si>
  <si>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</si>
  <si>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</si>
  <si>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</si>
  <si>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</si>
  <si>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</si>
  <si>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</si>
  <si>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</si>
  <si>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</si>
  <si>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</si>
  <si>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</si>
  <si>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</si>
  <si>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</si>
  <si>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</si>
  <si>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</si>
  <si>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</si>
  <si>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</si>
  <si>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</si>
  <si>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</si>
  <si>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</si>
  <si>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</si>
  <si>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</si>
  <si>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</si>
  <si>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</si>
  <si>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</si>
  <si>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</si>
  <si>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</si>
  <si>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</si>
  <si>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</si>
  <si>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</si>
  <si>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</si>
  <si>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</si>
  <si>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</si>
  <si>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</si>
  <si>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</si>
  <si>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</si>
  <si>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</si>
  <si>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</si>
  <si>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</si>
  <si>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</si>
  <si>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</si>
  <si>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</si>
  <si>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</si>
  <si>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</si>
  <si>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</si>
  <si>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</si>
  <si>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</si>
  <si>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</si>
  <si>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</si>
  <si>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</si>
  <si>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</si>
  <si>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</si>
  <si>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</si>
  <si>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</si>
  <si>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</si>
  <si>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</si>
  <si>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</si>
  <si>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</si>
  <si>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</si>
  <si>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</si>
  <si>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</si>
  <si>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</si>
  <si>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</si>
  <si>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</si>
  <si>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</si>
  <si>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</si>
  <si>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</si>
  <si>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</si>
  <si>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</si>
  <si>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</si>
  <si>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</si>
  <si>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</si>
  <si>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</si>
  <si>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</si>
  <si>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</si>
  <si>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</si>
  <si>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</si>
  <si>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</si>
  <si>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</si>
  <si>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</si>
  <si>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</si>
  <si>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</si>
  <si>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</si>
  <si>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</si>
  <si>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</si>
  <si>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</si>
  <si>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</si>
  <si>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</si>
  <si>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</si>
  <si>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</si>
  <si>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</si>
  <si>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</si>
  <si>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</si>
  <si>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</si>
  <si>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</si>
  <si>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</si>
  <si>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</si>
  <si>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</si>
  <si>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</si>
  <si>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</si>
  <si>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</si>
  <si>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</si>
  <si>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</si>
  <si>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</si>
  <si>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</si>
  <si>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</si>
  <si>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</si>
  <si>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</si>
  <si>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</si>
  <si>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</si>
  <si>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</si>
  <si>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</si>
  <si>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</si>
  <si>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</si>
  <si>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</si>
  <si>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</si>
  <si>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</si>
  <si>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</si>
  <si>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</si>
  <si>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</si>
  <si>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</si>
  <si>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</si>
  <si>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</si>
  <si>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</si>
  <si>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</si>
  <si>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</si>
  <si>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</si>
  <si>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</si>
  <si>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</si>
  <si>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</si>
  <si>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</si>
  <si>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</si>
  <si>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</si>
  <si>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</si>
  <si>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</si>
  <si>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</si>
  <si>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</si>
  <si>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</si>
  <si>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</si>
  <si>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</si>
  <si>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</si>
  <si>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</si>
  <si>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</si>
  <si>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</si>
  <si>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</si>
  <si>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</si>
  <si>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</si>
  <si>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</si>
  <si>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</si>
  <si>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</si>
  <si>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</si>
  <si>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</si>
  <si>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</si>
  <si>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</si>
  <si>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</si>
  <si>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</si>
  <si>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</si>
  <si>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</si>
  <si>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</si>
  <si>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</si>
  <si>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</si>
  <si>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</si>
  <si>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</si>
  <si>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</si>
  <si>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</si>
  <si>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</si>
  <si>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</si>
  <si>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</si>
  <si>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</si>
  <si>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</si>
  <si>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</si>
  <si>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</si>
  <si>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</si>
  <si>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</si>
  <si>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</si>
  <si>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</si>
  <si>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</si>
  <si>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</si>
  <si>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</si>
  <si>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</si>
  <si>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</si>
  <si>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</si>
  <si>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</si>
  <si>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</si>
  <si>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</si>
  <si>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</si>
  <si>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</si>
  <si>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</si>
  <si>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</si>
  <si>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</si>
  <si>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</si>
  <si>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</si>
  <si>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</si>
  <si>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</si>
  <si>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</si>
  <si>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</si>
  <si>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</si>
  <si>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</si>
  <si>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</si>
  <si>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</si>
  <si>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</si>
  <si>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</si>
  <si>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</si>
  <si>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</si>
  <si>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</si>
  <si>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</si>
  <si>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</si>
  <si>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</si>
  <si>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</si>
  <si>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</si>
  <si>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</si>
  <si>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</si>
  <si>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</si>
  <si>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</si>
  <si>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</si>
  <si>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</si>
  <si>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</si>
  <si>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</si>
  <si>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</si>
  <si>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</si>
  <si>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</si>
  <si>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</si>
  <si>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</si>
  <si>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</si>
  <si>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</si>
  <si>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</si>
  <si>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</si>
  <si>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</si>
  <si>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</si>
  <si>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</si>
  <si>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</si>
  <si>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</si>
  <si>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</si>
  <si>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</si>
  <si>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</si>
  <si>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</si>
  <si>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</si>
  <si>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</si>
  <si>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</si>
  <si>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</si>
  <si>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</si>
  <si>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</si>
  <si>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</si>
  <si>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</si>
  <si>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</si>
  <si>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</si>
  <si>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</si>
  <si>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</si>
  <si>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</si>
  <si>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</si>
  <si>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</si>
  <si>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</si>
  <si>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</si>
  <si>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</si>
  <si>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</si>
  <si>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</si>
  <si>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</si>
  <si>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</si>
  <si>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</si>
  <si>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</si>
  <si>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</si>
  <si>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</si>
  <si>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</si>
  <si>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</si>
  <si>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</si>
  <si>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</si>
  <si>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</si>
  <si>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</si>
  <si>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</si>
  <si>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</si>
  <si>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</si>
  <si>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</si>
  <si>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</si>
  <si>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</si>
  <si>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</si>
  <si>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</si>
  <si>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</si>
  <si>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</si>
  <si>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</si>
  <si>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</si>
  <si>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</si>
  <si>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</si>
  <si>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</si>
  <si>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</si>
  <si>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</si>
  <si>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</si>
  <si>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</si>
  <si>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</si>
  <si>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</si>
  <si>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</si>
  <si>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</si>
  <si>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</si>
  <si>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</si>
  <si>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</si>
  <si>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</si>
  <si>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</si>
  <si>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</si>
  <si>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</si>
  <si>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</si>
  <si>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</si>
  <si>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</si>
  <si>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</si>
  <si>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</si>
  <si>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</si>
  <si>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</si>
  <si>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</si>
  <si>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</si>
  <si>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</si>
  <si>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</si>
  <si>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</si>
  <si>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</si>
  <si>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</si>
  <si>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</si>
  <si>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</si>
  <si>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</si>
  <si>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</si>
  <si>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</si>
  <si>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</si>
  <si>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</si>
  <si>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</si>
  <si>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</si>
  <si>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</si>
  <si>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</si>
  <si>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</si>
  <si>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</si>
  <si>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</si>
  <si>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</si>
  <si>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</si>
  <si>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</si>
  <si>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</si>
  <si>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</si>
  <si>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</si>
  <si>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</si>
  <si>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</si>
  <si>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</si>
  <si>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</si>
  <si>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</si>
  <si>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</si>
  <si>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</si>
  <si>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</si>
  <si>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</si>
  <si>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</si>
  <si>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</si>
  <si>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</si>
  <si>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</si>
  <si>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</si>
  <si>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</si>
  <si>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</si>
  <si>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</si>
  <si>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</si>
  <si>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</si>
  <si>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</si>
  <si>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</si>
  <si>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</si>
  <si>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</si>
  <si>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</si>
  <si>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</si>
  <si>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</si>
  <si>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</si>
  <si>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</si>
  <si>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</si>
  <si>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</si>
  <si>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</si>
  <si>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</si>
  <si>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</si>
  <si>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</si>
  <si>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</si>
  <si>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</si>
  <si>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</si>
  <si>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</si>
  <si>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</si>
  <si>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</si>
  <si>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</si>
  <si>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</si>
  <si>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</si>
  <si>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</si>
  <si>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</si>
  <si>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</si>
  <si>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</si>
  <si>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</si>
  <si>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</si>
  <si>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</si>
  <si>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</si>
  <si>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</si>
  <si>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</si>
  <si>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</si>
  <si>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</si>
  <si>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</si>
  <si>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</si>
  <si>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</si>
  <si>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</si>
  <si>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</si>
  <si>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</si>
  <si>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</si>
  <si>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</si>
  <si>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</si>
  <si>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</si>
  <si>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</si>
  <si>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</si>
  <si>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</si>
  <si>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</si>
  <si>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</si>
  <si>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</si>
  <si>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</si>
  <si>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</si>
  <si>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</si>
  <si>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</si>
  <si>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</si>
  <si>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</si>
  <si>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</si>
  <si>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</si>
  <si>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</si>
  <si>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</si>
  <si>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</si>
  <si>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</si>
  <si>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</si>
  <si>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</si>
  <si>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</si>
  <si>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</si>
  <si>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</si>
  <si>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</si>
  <si>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</si>
  <si>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</si>
  <si>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</si>
  <si>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</si>
  <si>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</si>
  <si>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</si>
  <si>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</si>
  <si>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</si>
  <si>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</si>
  <si>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</si>
  <si>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</si>
  <si>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</si>
  <si>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</si>
  <si>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</si>
  <si>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</si>
  <si>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</si>
  <si>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</si>
  <si>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</si>
  <si>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</si>
  <si>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</si>
  <si>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</si>
  <si>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</si>
  <si>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</si>
  <si>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</si>
  <si>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</si>
  <si>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</si>
  <si>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</si>
  <si>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</si>
  <si>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</si>
  <si>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</si>
  <si>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</si>
  <si>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</si>
  <si>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</si>
  <si>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</si>
  <si>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</si>
  <si>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</si>
  <si>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</si>
  <si>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</si>
  <si>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</si>
  <si>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</si>
  <si>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</si>
  <si>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</si>
  <si>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</si>
  <si>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</si>
  <si>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</si>
  <si>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</si>
  <si>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</si>
  <si>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</si>
  <si>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</si>
  <si>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</si>
  <si>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</si>
  <si>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</si>
  <si>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</si>
  <si>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</si>
  <si>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</si>
  <si>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</si>
  <si>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</si>
  <si>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</si>
  <si>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</si>
  <si>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</si>
  <si>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</si>
  <si>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</si>
  <si>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</si>
  <si>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</si>
  <si>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</si>
  <si>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</si>
  <si>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</si>
  <si>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</si>
  <si>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</si>
  <si>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</si>
  <si>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</si>
  <si>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</si>
  <si>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</si>
  <si>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</si>
  <si>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</si>
  <si>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</si>
  <si>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</si>
  <si>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</si>
  <si>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</si>
  <si>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</si>
  <si>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</si>
  <si>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</si>
  <si>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</si>
  <si>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</si>
  <si>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</si>
  <si>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</si>
  <si>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</si>
  <si>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</si>
  <si>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</si>
  <si>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</si>
  <si>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</si>
  <si>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</si>
  <si>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</si>
  <si>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</si>
  <si>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</si>
  <si>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</si>
  <si>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</si>
  <si>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</si>
  <si>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</si>
  <si>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</si>
  <si>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</si>
  <si>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</si>
  <si>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</si>
  <si>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</si>
  <si>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</si>
  <si>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</si>
  <si>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</si>
  <si>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</si>
  <si>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</si>
  <si>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</si>
  <si>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</si>
  <si>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</si>
  <si>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</si>
  <si>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</si>
  <si>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</si>
  <si>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</si>
  <si>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</si>
  <si>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</si>
  <si>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</si>
  <si>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</si>
  <si>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</si>
  <si>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</si>
  <si>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</si>
  <si>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</si>
  <si>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</si>
  <si>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</si>
  <si>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</si>
  <si>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</si>
  <si>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</si>
  <si>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</si>
  <si>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</si>
  <si>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</si>
  <si>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</si>
  <si>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</si>
  <si>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</si>
  <si>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</si>
  <si>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</si>
  <si>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</si>
  <si>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</si>
  <si>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</si>
  <si>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</si>
  <si>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</si>
  <si>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</si>
  <si>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</si>
  <si>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</si>
  <si>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</si>
  <si>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</si>
  <si>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</si>
  <si>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</si>
  <si>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</si>
  <si>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</si>
  <si>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</si>
  <si>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</si>
  <si>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</si>
  <si>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</si>
  <si>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</si>
  <si>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</si>
  <si>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</si>
  <si>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</si>
  <si>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</si>
  <si>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</si>
  <si>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</si>
  <si>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</si>
  <si>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</si>
  <si>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</si>
  <si>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</si>
  <si>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</si>
  <si>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</si>
  <si>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</si>
  <si>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</si>
  <si>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</si>
  <si>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</si>
  <si>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</si>
  <si>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</si>
  <si>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</si>
  <si>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</si>
  <si>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</si>
  <si>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</si>
  <si>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</si>
  <si>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</si>
  <si>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</si>
  <si>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</si>
  <si>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</si>
  <si>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</si>
  <si>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</si>
  <si>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</si>
  <si>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</si>
  <si>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</si>
  <si>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</si>
  <si>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</si>
  <si>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</si>
  <si>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</si>
  <si>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</si>
  <si>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</si>
  <si>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</si>
  <si>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</si>
  <si>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</si>
  <si>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</si>
  <si>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</si>
  <si>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</si>
  <si>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</si>
  <si>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</si>
  <si>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</si>
  <si>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</si>
  <si>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</si>
  <si>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</si>
  <si>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</si>
  <si>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</si>
  <si>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</si>
  <si>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</si>
  <si>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</si>
  <si>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</si>
  <si>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</si>
  <si>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</si>
  <si>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</si>
  <si>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</si>
  <si>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</si>
  <si>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</si>
  <si>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</si>
  <si>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</si>
  <si>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</si>
  <si>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</si>
  <si>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</si>
  <si>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</si>
  <si>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</si>
  <si>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</si>
  <si>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</si>
  <si>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</si>
  <si>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</si>
  <si>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</si>
  <si>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</si>
  <si>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</si>
  <si>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</si>
  <si>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</si>
  <si>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</si>
  <si>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</si>
  <si>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</si>
  <si>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</si>
  <si>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</si>
  <si>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</si>
  <si>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</si>
  <si>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</si>
  <si>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</si>
  <si>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</si>
  <si>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</si>
  <si>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</si>
  <si>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</si>
  <si>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</si>
  <si>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</si>
  <si>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</si>
  <si>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</si>
  <si>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</si>
  <si>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</si>
  <si>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</si>
  <si>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</si>
  <si>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</si>
  <si>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</si>
  <si>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</si>
  <si>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</si>
  <si>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</si>
  <si>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</si>
  <si>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</si>
  <si>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</si>
  <si>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</si>
  <si>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</si>
  <si>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</si>
  <si>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</si>
  <si>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</si>
  <si>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</si>
  <si>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</si>
  <si>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</si>
  <si>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</si>
  <si>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</si>
  <si>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</si>
  <si>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</si>
  <si>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</si>
  <si>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</si>
  <si>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</si>
  <si>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</si>
  <si>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</si>
  <si>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</si>
  <si>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</si>
  <si>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</si>
  <si>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</si>
  <si>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</si>
  <si>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</si>
  <si>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</si>
  <si>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</si>
  <si>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</si>
  <si>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</si>
  <si>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</si>
  <si>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</si>
  <si>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</si>
  <si>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</si>
  <si>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</si>
  <si>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</si>
  <si>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</si>
  <si>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</si>
  <si>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</si>
  <si>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</si>
  <si>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</si>
  <si>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</si>
  <si>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</si>
  <si>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</si>
  <si>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</si>
  <si>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</si>
  <si>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</si>
  <si>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</si>
  <si>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</si>
  <si>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</si>
  <si>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</si>
  <si>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</si>
  <si>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</si>
  <si>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</si>
  <si>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</si>
  <si>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</si>
  <si>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</si>
  <si>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</si>
  <si>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</si>
  <si>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</si>
  <si>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</si>
  <si>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</si>
  <si>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</si>
  <si>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</si>
  <si>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</si>
  <si>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</si>
  <si>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</si>
  <si>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</si>
  <si>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</si>
  <si>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</si>
  <si>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</si>
  <si>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</si>
  <si>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</si>
  <si>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</si>
  <si>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</si>
  <si>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</si>
  <si>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</si>
  <si>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</si>
  <si>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</si>
  <si>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</si>
  <si>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</si>
  <si>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</si>
  <si>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</si>
  <si>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</si>
  <si>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</si>
  <si>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</si>
  <si>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</si>
  <si>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</si>
  <si>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</si>
  <si>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</si>
  <si>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</si>
  <si>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</si>
  <si>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</si>
  <si>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</si>
  <si>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</si>
  <si>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</si>
  <si>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</si>
  <si>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</si>
  <si>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</si>
  <si>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</si>
  <si>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</si>
  <si>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</si>
  <si>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</si>
  <si>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</si>
  <si>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</si>
  <si>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</si>
  <si>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</si>
  <si>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</si>
  <si>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</si>
  <si>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</si>
  <si>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</si>
  <si>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</si>
  <si>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</si>
  <si>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</si>
  <si>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</si>
  <si>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</si>
  <si>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</si>
  <si>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</si>
  <si>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</si>
  <si>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</si>
  <si>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</si>
  <si>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</si>
  <si>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</si>
  <si>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</si>
  <si>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</si>
  <si>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</si>
  <si>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</si>
  <si>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</si>
  <si>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</si>
  <si>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</si>
  <si>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</si>
  <si>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</si>
  <si>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</si>
  <si>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</si>
  <si>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</si>
  <si>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</si>
  <si>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</si>
  <si>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</si>
  <si>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</si>
  <si>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</si>
  <si>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</si>
  <si>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</si>
  <si>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</si>
  <si>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</si>
  <si>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</si>
  <si>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</si>
  <si>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</si>
  <si>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</si>
  <si>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</si>
  <si>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</si>
  <si>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</si>
  <si>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</si>
  <si>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</si>
  <si>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</si>
  <si>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</si>
  <si>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</si>
  <si>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</si>
  <si>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</si>
  <si>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</si>
  <si>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</si>
  <si>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</si>
  <si>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</si>
  <si>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</si>
  <si>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</si>
  <si>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</si>
  <si>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</si>
  <si>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</si>
  <si>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</si>
  <si>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</si>
  <si>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</si>
  <si>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</si>
  <si>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</si>
  <si>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</si>
  <si>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</si>
  <si>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</si>
  <si>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</si>
  <si>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</si>
  <si>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</si>
  <si>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</si>
  <si>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</si>
  <si>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</si>
  <si>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</si>
  <si>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</si>
  <si>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</si>
  <si>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</si>
  <si>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</si>
  <si>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</si>
  <si>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</si>
  <si>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</si>
  <si>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</si>
  <si>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</si>
  <si>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</si>
  <si>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</si>
  <si>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</si>
  <si>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</si>
  <si>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</si>
  <si>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</si>
  <si>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</si>
  <si>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</si>
  <si>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</si>
  <si>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</si>
  <si>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</si>
  <si>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</si>
  <si>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</si>
  <si>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</si>
  <si>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</si>
  <si>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</si>
  <si>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</si>
  <si>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</si>
  <si>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</si>
  <si>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</si>
  <si>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</si>
  <si>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</si>
  <si>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</si>
  <si>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</si>
  <si>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</si>
  <si>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</si>
  <si>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</si>
  <si>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</si>
  <si>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</si>
  <si>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</si>
  <si>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</si>
  <si>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</si>
  <si>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</si>
  <si>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</si>
  <si>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</si>
  <si>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</si>
  <si>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</si>
  <si>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</si>
  <si>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</si>
  <si>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</si>
  <si>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</si>
  <si>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</si>
  <si>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</si>
  <si>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</si>
  <si>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</si>
  <si>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</si>
  <si>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</si>
  <si>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</si>
  <si>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</si>
  <si>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</si>
  <si>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</si>
  <si>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</si>
  <si>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</si>
  <si>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</si>
  <si>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</si>
  <si>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</si>
  <si>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</si>
  <si>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</si>
  <si>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</si>
  <si>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</si>
  <si>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</si>
  <si>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</si>
  <si>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</si>
  <si>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</si>
  <si>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</si>
  <si>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</si>
  <si>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</si>
  <si>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</si>
  <si>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</si>
  <si>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</si>
  <si>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</si>
  <si>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</si>
  <si>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</si>
  <si>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</si>
  <si>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</si>
  <si>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</si>
  <si>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</si>
  <si>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</si>
  <si>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</si>
  <si>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</si>
  <si>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</si>
  <si>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</si>
  <si>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</si>
  <si>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</si>
  <si>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</si>
  <si>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</si>
  <si>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</si>
  <si>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</si>
  <si>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</si>
  <si>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</si>
  <si>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</si>
  <si>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</si>
  <si>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</si>
  <si>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</si>
  <si>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</si>
  <si>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</si>
  <si>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</si>
  <si>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</si>
  <si>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</si>
  <si>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</si>
  <si>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</si>
  <si>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</si>
  <si>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</si>
  <si>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</si>
  <si>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</si>
  <si>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</si>
  <si>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</si>
  <si>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</si>
  <si>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</si>
  <si>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</si>
  <si>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</si>
  <si>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</si>
  <si>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</si>
  <si>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</si>
  <si>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</si>
  <si>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</si>
  <si>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</si>
  <si>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</si>
  <si>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</si>
  <si>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</si>
  <si>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</si>
  <si>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</si>
  <si>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</si>
  <si>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</si>
  <si>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</si>
  <si>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</si>
  <si>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</si>
  <si>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</si>
  <si>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</si>
  <si>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</si>
  <si>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</si>
  <si>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</si>
  <si>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</si>
  <si>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</si>
  <si>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</si>
  <si>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</si>
  <si>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</si>
  <si>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</si>
  <si>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</si>
  <si>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</si>
  <si>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</si>
  <si>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</si>
  <si>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</si>
  <si>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</si>
  <si>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</si>
  <si>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</si>
  <si>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</si>
  <si>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</si>
  <si>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</si>
  <si>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</si>
  <si>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</si>
  <si>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</si>
  <si>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</si>
  <si>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</si>
  <si>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</si>
  <si>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</si>
  <si>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</si>
  <si>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</si>
  <si>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</si>
  <si>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</si>
  <si>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</si>
  <si>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</si>
  <si>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</si>
  <si>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</si>
  <si>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</si>
  <si>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</si>
  <si>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</si>
  <si>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</si>
  <si>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</si>
  <si>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</si>
  <si>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</si>
  <si>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</si>
  <si>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</si>
  <si>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</si>
  <si>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</si>
  <si>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</si>
  <si>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</si>
  <si>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</si>
  <si>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</si>
  <si>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</si>
  <si>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</si>
  <si>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</si>
  <si>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</si>
  <si>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</si>
  <si>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</si>
  <si>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</si>
  <si>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</si>
  <si>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</si>
  <si>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</si>
  <si>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</si>
  <si>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</si>
  <si>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</si>
  <si>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</si>
  <si>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</si>
  <si>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</si>
  <si>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</si>
  <si>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</si>
  <si>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</si>
  <si>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</si>
  <si>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</si>
  <si>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</si>
  <si>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</si>
  <si>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</si>
  <si>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</si>
  <si>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</si>
  <si>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</si>
  <si>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</si>
  <si>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</si>
  <si>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</si>
  <si>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</si>
  <si>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</si>
  <si>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</si>
  <si>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</si>
  <si>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</si>
  <si>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</si>
  <si>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</si>
  <si>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</si>
  <si>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</si>
  <si>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</si>
  <si>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</si>
  <si>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</si>
  <si>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</si>
  <si>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</si>
  <si>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</si>
  <si>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</si>
  <si>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</si>
  <si>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</si>
  <si>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</si>
  <si>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</si>
  <si>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</si>
  <si>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</si>
  <si>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</si>
  <si>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</si>
  <si>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</si>
  <si>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</si>
  <si>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</si>
  <si>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</si>
  <si>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</si>
  <si>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</si>
  <si>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</si>
  <si>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</si>
  <si>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</si>
  <si>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</si>
  <si>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</si>
  <si>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</si>
  <si>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</si>
  <si>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</si>
  <si>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</si>
  <si>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</si>
  <si>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</si>
  <si>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</si>
  <si>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</si>
  <si>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</si>
  <si>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</si>
  <si>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</si>
  <si>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</si>
  <si>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</si>
  <si>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</si>
  <si>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</si>
  <si>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</si>
  <si>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</si>
  <si>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</si>
  <si>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</si>
  <si>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</si>
  <si>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</si>
  <si>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</si>
  <si>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</si>
  <si>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</si>
  <si>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</si>
  <si>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</si>
  <si>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</si>
  <si>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</si>
  <si>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</si>
  <si>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</si>
  <si>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</si>
  <si>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</si>
  <si>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</si>
  <si>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</si>
  <si>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</si>
  <si>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</si>
  <si>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</si>
  <si>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</si>
  <si>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</si>
  <si>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</si>
  <si>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</si>
  <si>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</si>
  <si>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</si>
  <si>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</si>
  <si>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</si>
  <si>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</si>
  <si>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</si>
  <si>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</si>
  <si>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</si>
  <si>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</si>
  <si>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</si>
  <si>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</si>
  <si>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</si>
  <si>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</si>
  <si>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</si>
  <si>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</si>
  <si>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</si>
  <si>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</si>
  <si>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</si>
  <si>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</si>
  <si>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</si>
  <si>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</si>
  <si>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</si>
  <si>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</si>
  <si>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</si>
  <si>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</si>
  <si>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</si>
  <si>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</si>
  <si>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</si>
  <si>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</si>
  <si>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</si>
  <si>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</si>
  <si>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</si>
  <si>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</si>
  <si>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</si>
  <si>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</si>
  <si>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</si>
  <si>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</si>
  <si>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</si>
  <si>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</si>
  <si>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</si>
  <si>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</si>
  <si>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</si>
  <si>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</si>
  <si>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</si>
  <si>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</si>
  <si>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</si>
  <si>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</si>
  <si>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</si>
  <si>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</si>
  <si>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</si>
  <si>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</si>
  <si>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</si>
  <si>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</si>
  <si>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</si>
  <si>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</si>
  <si>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</si>
  <si>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</si>
  <si>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</si>
  <si>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</si>
  <si>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</si>
  <si>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</si>
  <si>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</si>
  <si>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</si>
  <si>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</si>
  <si>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</si>
  <si>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</si>
  <si>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</si>
  <si>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</si>
  <si>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</si>
  <si>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</si>
  <si>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</si>
  <si>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</si>
  <si>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</si>
  <si>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</si>
  <si>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</si>
  <si>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</si>
  <si>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</si>
  <si>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</si>
  <si>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</si>
  <si>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</si>
  <si>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</si>
  <si>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</si>
  <si>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</si>
  <si>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</si>
  <si>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</si>
  <si>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</si>
  <si>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</si>
  <si>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</si>
  <si>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</si>
  <si>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</si>
  <si>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</si>
  <si>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</si>
  <si>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</si>
  <si>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</si>
  <si>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</si>
  <si>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</si>
  <si>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</si>
  <si>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</si>
  <si>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</si>
  <si>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</si>
  <si>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</si>
  <si>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</si>
  <si>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</si>
  <si>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</si>
  <si>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Average Donation 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</si>
  <si>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</si>
  <si>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</si>
  <si>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</si>
  <si>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</si>
  <si>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</si>
  <si>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</si>
  <si>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</si>
  <si>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</si>
  <si>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</si>
  <si>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</si>
  <si>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</si>
  <si>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</si>
  <si>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</si>
  <si>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</si>
  <si>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</si>
  <si>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</si>
  <si>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</si>
  <si>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</si>
  <si>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</si>
  <si>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</si>
  <si>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</si>
  <si>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</si>
  <si>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</si>
  <si>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</si>
  <si>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</si>
  <si>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</si>
  <si>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</si>
  <si>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</si>
  <si>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</si>
  <si>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</si>
  <si>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</si>
  <si>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</si>
  <si>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</si>
  <si>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</si>
  <si>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</si>
  <si>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</si>
  <si>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</si>
  <si>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</si>
  <si>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</si>
  <si>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</si>
  <si>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</si>
  <si>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</si>
  <si>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</si>
  <si>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</si>
  <si>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</si>
  <si>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</si>
  <si>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</si>
  <si>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</si>
  <si>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</si>
  <si>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</si>
  <si>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Parent Category</t>
  </si>
  <si>
    <t>Subcategory</t>
  </si>
  <si>
    <t>Row Labels</t>
  </si>
  <si>
    <t>Grand Total</t>
  </si>
  <si>
    <t>Column Labels</t>
  </si>
  <si>
    <t>Count of outcomes</t>
  </si>
  <si>
    <t>Date_Created_Conversion</t>
  </si>
  <si>
    <t>Date_Ended_Conversion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</si>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</sst>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wrapText="1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8929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892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Goal'!$F$2:$F$13</c:f>
              <c:numCache>
                <c:formatCode>0.0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4-456D-922E-05225144F8AE}"/>
            </c:ext>
          </c:extLst>
        </c:ser>
        <c:ser>
          <c:idx val="5"/>
          <c:order val="5"/>
          <c:tx>
            <c:strRef>
              <c:f>'Outcomes base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89299"/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Goal'!$G$2:$G$13</c:f>
              <c:numCache>
                <c:formatCode>0.0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4-456D-922E-05225144F8AE}"/>
            </c:ext>
          </c:extLst>
        </c:ser>
        <c:ser>
          <c:idx val="6"/>
          <c:order val="6"/>
          <c:tx>
            <c:strRef>
              <c:f>'Outcomes base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 on Goal'!$H$2:$H$13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D4-456D-922E-05225144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634176"/>
        <c:axId val="774635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D4-456D-922E-05225144F8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D4-456D-922E-05225144F8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D4-456D-922E-05225144F8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D4-456D-922E-05225144F8AE}"/>
                  </c:ext>
                </c:extLst>
              </c15:ser>
            </c15:filteredLineSeries>
          </c:ext>
        </c:extLst>
      </c:lineChart>
      <c:catAx>
        <c:axId val="7746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35816"/>
        <c:crosses val="autoZero"/>
        <c:auto val="1"/>
        <c:lblAlgn val="ctr"/>
        <c:lblOffset val="100"/>
        <c:noMultiLvlLbl val="0"/>
      </c:catAx>
      <c:valAx>
        <c:axId val="7746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[data-1-1-3-StarterBook_Challenge.xlsx]Outcomes Based on Launch date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89299"/>
            </a:solidFill>
            <a:round/>
          </a:ln>
          <a:effectLst/>
        </c:spPr>
        <c:marker>
          <c:symbol val="circle"/>
          <c:size val="5"/>
          <c:spPr>
            <a:solidFill>
              <a:srgbClr val="F89299"/>
            </a:solidFill>
            <a:ln w="9525">
              <a:solidFill>
                <a:srgbClr val="F89299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 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'Outcomes Based on Launch date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5-4697-A06A-D7EC946DB7AC}"/>
            </c:ext>
          </c:extLst>
        </c:ser>
        <c:ser>
          <c:idx val="1"/>
          <c:order val="1"/>
          <c:tx>
            <c:strRef>
              <c:f>'Outcomes Based on Launch date 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892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9299"/>
              </a:solidFill>
              <a:ln w="9525">
                <a:solidFill>
                  <a:srgbClr val="F89299"/>
                </a:solidFill>
              </a:ln>
              <a:effectLst/>
            </c:spPr>
          </c:marker>
          <c:cat>
            <c:strRef>
              <c:f>'Outcomes Based on Launch date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5-4697-A06A-D7EC946DB7AC}"/>
            </c:ext>
          </c:extLst>
        </c:ser>
        <c:ser>
          <c:idx val="2"/>
          <c:order val="2"/>
          <c:tx>
            <c:strRef>
              <c:f>'Outcomes Based on Launch date 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'Outcomes Based on Launch date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'!$D$7:$D$19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5-4697-A06A-D7EC946DB7AC}"/>
            </c:ext>
          </c:extLst>
        </c:ser>
        <c:ser>
          <c:idx val="3"/>
          <c:order val="3"/>
          <c:tx>
            <c:strRef>
              <c:f>'Outcomes Based on Launch date 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'Outcomes Based on Launch date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 '!$E$7:$E$19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5-4697-A06A-D7EC946D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494200"/>
        <c:axId val="968488952"/>
      </c:lineChart>
      <c:catAx>
        <c:axId val="96849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88952"/>
        <c:crosses val="autoZero"/>
        <c:auto val="1"/>
        <c:lblAlgn val="ctr"/>
        <c:lblOffset val="100"/>
        <c:noMultiLvlLbl val="0"/>
      </c:catAx>
      <c:valAx>
        <c:axId val="9684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9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1219199</xdr:colOff>
      <xdr:row>14</xdr:row>
      <xdr:rowOff>14286</xdr:rowOff>
    </xdr:from>
    <xdr:to>
      <xdr:col>7</xdr:col>
      <xdr:colOff>381000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690B9-DBEB-48D3-9719-462AF35F5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3</xdr:row>
      <xdr:rowOff>142874</xdr:rowOff>
    </xdr:from>
    <xdr:to>
      <xdr:col>18</xdr:col>
      <xdr:colOff>419099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B7650-24EA-49E7-BA5B-F6162649B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eun Lee" refreshedDate="43965.772096527777" createdVersion="6" refreshedVersion="6" minRefreshableVersion="3" recordCount="4115" xr:uid="{9271A0B0-3172-4D51-8936-36E68882CA81}">
  <cacheSource type="worksheet">
    <worksheetSource ref="A1:S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live"/>
        <s v="failed"/>
        <m/>
      </sharedItems>
    </cacheField>
    <cacheField name="country" numFmtId="0">
      <sharedItems containsBlank="1" count="22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  <m/>
      </sharedItems>
    </cacheField>
    <cacheField name="currency" numFmtId="0">
      <sharedItems containsBlank="1"/>
    </cacheField>
    <cacheField name="Date_Ended_Conversion" numFmtId="14">
      <sharedItems containsNonDate="0" containsDate="1" containsString="0" containsBlank="1" minDate="2009-08-10T19:26:00" maxDate="2017-05-03T19:12:00"/>
    </cacheField>
    <cacheField name="deadline" numFmtId="0">
      <sharedItems containsString="0" containsBlank="1" containsNumber="1" containsInteger="1" minValue="1249932360" maxValue="1493838720"/>
    </cacheField>
    <cacheField name="Date_Created_Conversion" numFmtId="14">
      <sharedItems containsNonDate="0" containsDate="1" containsString="0" containsBlank="1" minDate="2009-05-17T03:55:13" maxDate="2017-03-15T15:30:07" count="4115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5-06-29T20:59:32"/>
        <d v="2014-11-22T14:47:59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6-10-18T07:45:43"/>
        <d v="2010-10-29T08:43:25"/>
        <d v="2012-06-15T05:42:31"/>
        <d v="2016-11-15T13:34:34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6-11-10T00:00:04"/>
        <d v="2013-02-25T00:55:51"/>
        <d v="2017-01-01T17:35:22"/>
        <d v="2016-08-18T06:41:24"/>
        <d v="2014-08-10T01:41:37"/>
        <d v="2016-03-01T17:17:27"/>
        <d v="2016-07-13T00:37:54"/>
        <d v="2014-05-13T15:47:04"/>
        <d v="2016-07-22T07:52:18"/>
        <d v="2012-11-15T22:11:50"/>
        <d v="2016-03-23T19:49:04"/>
        <d v="2015-11-30T17:01:07"/>
        <d v="2015-11-18T19:38:59"/>
        <d v="2015-06-08T22:58:33"/>
        <d v="2016-11-21T06:11:20"/>
        <d v="2012-03-23T16:59:36"/>
        <d v="2016-01-18T09:33:48"/>
        <d v="2012-01-31T20:06:15"/>
        <d v="2013-10-14T12:01:01"/>
        <d v="2013-01-29T01:03:23"/>
        <d v="2011-12-21T02:08:30"/>
        <d v="2015-11-25T14:51:26"/>
        <d v="2016-03-23T06:32:52"/>
        <d v="2016-09-14T06:04:42"/>
        <d v="2016-06-28T17:21:04"/>
        <d v="2012-08-23T17:01:40"/>
        <d v="2015-05-08T22:36:12"/>
        <d v="2015-05-15T18:45:37"/>
        <d v="2014-11-08T18:55:53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6-05-22T16:45:26"/>
        <d v="2012-03-28T15:31:34"/>
        <d v="2012-07-24T02:16:37"/>
        <d v="2013-08-20T18:08:48"/>
        <d v="2015-02-10T20:13:02"/>
        <d v="2012-10-30T23:54:56"/>
        <d v="2012-02-02T04:47:45"/>
        <d v="2011-01-21T01:56:41"/>
        <d v="2016-05-13T17:46:51"/>
        <d v="2017-02-01T19:14:28"/>
        <d v="2014-07-10T13:05:48"/>
        <d v="2016-11-08T10:50:46"/>
        <d v="2015-04-13T01:37:17"/>
        <d v="2017-02-15T13:10:42"/>
        <d v="2011-01-27T00:37:10"/>
        <d v="2014-07-24T18:31:23"/>
        <d v="2015-06-29T15:31:29"/>
        <d v="2015-02-21T02:11:57"/>
        <d v="2016-08-27T07:29:16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0-08T10:05:37"/>
        <d v="2016-12-03T01:47:58"/>
        <d v="2014-05-08T15:36:30"/>
        <d v="2015-11-03T15:00:07"/>
        <d v="2013-02-15T17:13:09"/>
        <d v="2015-04-11T06:25:11"/>
        <d v="2014-06-18T23:48:24"/>
        <d v="2015-05-23T17:31:06"/>
        <d v="2013-02-08T18:07:31"/>
        <d v="2014-07-15T12:58:18"/>
        <d v="2017-01-21T12:01:30"/>
        <d v="2014-04-26T02:49:19"/>
        <d v="2015-05-03T01:40:09"/>
        <d v="2014-05-01T19:40:52"/>
        <d v="2016-09-01T17:19:42"/>
        <d v="2015-11-09T07:58:55"/>
        <d v="2012-05-30T00:09:48"/>
        <d v="2014-07-16T15:00:22"/>
        <d v="2012-11-13T15:33:57"/>
        <d v="2016-07-17T18:13:30"/>
        <d v="2016-01-27T11:52:12"/>
        <d v="2015-11-25T14:23:54"/>
        <d v="2016-07-18T14:31:46"/>
        <d v="2016-03-25T20:05:04"/>
        <d v="2013-11-01T20:17:32"/>
        <d v="2015-08-04T19:04:37"/>
        <d v="2015-06-24T21:33:48"/>
        <d v="2015-05-12T04:25:46"/>
        <d v="2011-03-22T04:21:13"/>
        <d v="2014-07-23T15:25:31"/>
        <d v="2013-01-31T19:25:29"/>
        <d v="2015-04-15T19:49:39"/>
        <d v="2013-11-25T08:00:29"/>
        <d v="2015-05-28T06:55:54"/>
        <d v="2010-11-05T14:54:46"/>
        <d v="2013-09-09T14:33:35"/>
        <d v="2012-07-10T03:48:47"/>
        <d v="2014-05-24T15:25:50"/>
        <d v="2014-03-18T18:50:25"/>
        <d v="2015-01-23T03:18:58"/>
        <d v="2010-10-05T22:54:16"/>
        <d v="2014-09-23T16:25:52"/>
        <d v="2014-04-13T18:43:56"/>
        <d v="2014-04-08T02:20:24"/>
        <d v="2013-04-25T08:45:23"/>
        <d v="2011-05-19T01:14:26"/>
        <d v="2014-08-11T19:16:26"/>
        <d v="2014-07-01T04:56:07"/>
        <d v="2014-08-01T12:39:12"/>
        <d v="2014-11-17T17:21:03"/>
        <d v="2012-11-20T11:58:45"/>
        <d v="2016-02-24T03:53:08"/>
        <d v="2015-09-26T21:13:24"/>
        <d v="2016-09-23T14:45:14"/>
        <d v="2015-11-05T16:53:37"/>
        <d v="2012-05-30T02:51:21"/>
        <d v="2016-07-01T01:09:38"/>
        <d v="2014-08-10T12:35:46"/>
        <d v="2016-02-17T15:00:04"/>
        <d v="2010-03-29T15:54:18"/>
        <d v="2015-11-15T04:11:26"/>
        <d v="2011-05-24T06:51:37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7-01-26T23:03:59"/>
        <d v="2013-01-29T14:15:15"/>
        <d v="2015-07-13T18:00:22"/>
        <d v="2016-07-01T07:33:47"/>
        <d v="2016-05-06T13:58:34"/>
        <d v="2015-02-20T23:20:52"/>
        <d v="2012-08-24T17:15:48"/>
        <d v="2014-10-11T08:30:16"/>
        <d v="2015-04-04T05:11:23"/>
        <d v="2016-04-17T17:30:53"/>
        <d v="2014-03-27T01:58:38"/>
        <d v="2010-10-18T05:24:20"/>
        <d v="2013-04-03T13:44:05"/>
        <d v="2015-11-29T00:29:22"/>
        <d v="2010-02-26T21:36:31"/>
        <d v="2012-10-02T06:40:18"/>
        <d v="2012-04-03T23:00:26"/>
        <d v="2014-10-29T19:15:26"/>
        <d v="2015-12-03T19:38:28"/>
        <d v="2011-06-29T01:39:05"/>
        <d v="2016-05-03T05:15:42"/>
        <d v="2014-12-30T22:45:44"/>
        <d v="2014-09-07T18:26:15"/>
        <d v="2015-03-15T05:19:57"/>
        <d v="2011-03-24T20:01:36"/>
        <d v="2016-07-19T16:52:18"/>
        <d v="2016-03-11T09:59:46"/>
        <d v="2015-08-27T04:33:41"/>
        <d v="2012-03-19T23:26:58"/>
        <d v="2015-02-08T03:39:49"/>
        <d v="2012-07-05T21:37:00"/>
        <d v="2013-06-08T00:26:21"/>
        <d v="2015-03-27T21:54:00"/>
        <d v="2014-12-09T03:26:10"/>
        <d v="2015-10-01T15:53:20"/>
        <d v="2014-08-28T03:08:27"/>
        <d v="2014-06-16T14:31:15"/>
        <d v="2013-07-29T15:56:31"/>
        <d v="2016-12-16T01:35:19"/>
        <d v="2013-11-27T20:50:34"/>
        <d v="2015-10-06T20:44:40"/>
        <d v="2015-09-28T14:07:45"/>
        <d v="2016-06-11T01:15:38"/>
        <d v="2012-06-28T16:35:45"/>
        <d v="2016-03-23T21:59:44"/>
        <d v="2011-05-07T12:10:33"/>
        <d v="2016-02-25T17:32:10"/>
        <d v="2013-03-18T12:59:35"/>
        <d v="2015-09-14T12:00:21"/>
        <d v="2017-02-02T10:12:32"/>
        <d v="2016-03-24T11:56:04"/>
        <d v="2015-01-15T23:02:10"/>
        <d v="2010-07-20T05:32:35"/>
        <d v="2013-03-03T16:52:45"/>
        <d v="2014-08-30T08:40:20"/>
        <d v="2012-09-27T02:21:53"/>
        <d v="2016-07-16T06:20:25"/>
        <d v="2016-10-27T14:27:51"/>
        <d v="2015-01-22T08:53:50"/>
        <d v="2014-11-03T16:10:43"/>
        <d v="2010-12-04T02:06:11"/>
        <d v="2015-04-04T07:00:14"/>
        <d v="2016-05-08T08:11:13"/>
        <d v="2015-06-08T14:00:23"/>
        <d v="2014-12-02T21:37:42"/>
        <d v="2010-05-01T05:45:32"/>
        <d v="2013-09-30T15:54:43"/>
        <d v="2016-09-26T13:11:15"/>
        <d v="2014-06-01T17:07:05"/>
        <d v="2016-02-05T16:08:33"/>
        <d v="2015-11-03T17:05:15"/>
        <d v="2015-01-20T20:45:48"/>
        <d v="2013-01-17T15:52:38"/>
        <d v="2015-04-03T18:52:33"/>
        <d v="2011-04-11T03:49:20"/>
        <d v="2011-12-29T18:54:07"/>
        <d v="2013-07-03T20:49:47"/>
        <d v="2014-11-05T13:35:53"/>
        <d v="2015-07-18T10:22:16"/>
        <d v="2015-05-12T10:05:53"/>
        <d v="2013-02-26T06:04:33"/>
        <d v="2016-12-07T16:49:00"/>
        <d v="2015-03-12T04:06:32"/>
        <d v="2016-03-17T22:39:07"/>
        <d v="2014-10-28T16:35:53"/>
        <d v="2016-05-18T16:15:09"/>
        <d v="2014-06-03T16:03:01"/>
        <d v="2012-06-20T23:02:45"/>
        <d v="2016-03-31T22:36:48"/>
        <d v="2013-07-31T10:11:01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6-02-15T06:04:57"/>
        <d v="2017-01-24T05:51:36"/>
        <d v="2013-10-14T19:22:35"/>
        <d v="2015-05-22T20:04:09"/>
        <d v="2014-08-20T20:17:40"/>
        <d v="2012-05-08T13:14:17"/>
        <d v="2014-04-15T14:10:35"/>
        <d v="2012-09-12T20:37:41"/>
        <d v="2015-08-27T15:00:23"/>
        <d v="2012-03-01T21:53:49"/>
        <d v="2012-12-04T00:29:09"/>
        <d v="2012-07-23T04:46:47"/>
        <d v="2014-10-18T23:24:52"/>
        <d v="2015-12-22T21:18:29"/>
        <d v="2012-02-19T17:12:52"/>
        <d v="2012-07-30T21:11:21"/>
        <d v="2010-12-02T02:34:58"/>
        <d v="2012-07-26T16:33:45"/>
        <d v="2016-02-23T17:01:04"/>
        <d v="2012-08-14T16:47:33"/>
        <d v="2014-05-27T13:19:26"/>
        <d v="2016-03-23T19:51:57"/>
        <d v="2015-05-01T07:59:47"/>
        <d v="2015-05-02T21:00:01"/>
        <d v="2013-02-06T19:11:18"/>
        <d v="2017-01-03T16:36:49"/>
        <d v="2014-12-15T14:48:36"/>
        <d v="2014-07-08T12:22:24"/>
        <d v="2015-07-24T13:37:40"/>
        <d v="2014-07-08T05:30:28"/>
        <d v="2015-10-07T12:00:09"/>
        <d v="2013-11-22T12:55:40"/>
        <d v="2015-05-10T04:07:47"/>
        <d v="2014-10-14T14:02:38"/>
        <d v="2015-01-16T19:21:39"/>
        <d v="2015-03-24T16:01:58"/>
        <d v="2013-03-18T18:15:42"/>
        <d v="2015-02-27T00:31:51"/>
        <d v="2015-01-30T22:16:41"/>
        <d v="2011-04-04T20:47:50"/>
        <d v="2017-02-07T00:07:33"/>
        <d v="2016-02-29T23:48:05"/>
        <d v="2016-05-23T02:39:32"/>
        <d v="2014-06-30T15:20:26"/>
        <d v="2011-10-28T16:35:58"/>
        <d v="2015-11-20T17:27:05"/>
        <d v="2014-05-08T15:45:53"/>
        <d v="2014-08-12T10:24:14"/>
        <d v="2012-05-02T19:43:09"/>
        <d v="2013-01-08T00:25:52"/>
        <d v="2015-02-01T16:54:31"/>
        <d v="2016-06-27T15:19:29"/>
        <d v="2014-04-03T11:30:44"/>
        <d v="2012-09-12T00:58:59"/>
        <d v="2014-06-16T15:17:46"/>
        <d v="2014-02-19T03:36:01"/>
        <d v="2016-06-08T00:31:42"/>
        <d v="2016-02-16T16:35:59"/>
        <d v="2012-01-19T17:33:46"/>
        <d v="2016-03-14T23:44:14"/>
        <d v="2016-03-04T18:17:07"/>
        <d v="2013-04-23T15:38:11"/>
        <d v="2016-10-25T04:14:27"/>
        <d v="2013-05-15T19:32:37"/>
        <d v="2016-09-07T03:26:44"/>
        <d v="2016-04-12T17:35:01"/>
        <d v="2012-02-28T01:57:54"/>
        <d v="2012-03-19T18:34:09"/>
        <d v="2015-10-13T01:25:49"/>
        <d v="2013-02-21T21:52:18"/>
        <d v="2012-03-22T17:01:25"/>
        <d v="2014-09-12T15:10:36"/>
        <d v="2017-01-23T04:43:42"/>
        <d v="2015-09-15T09:59:58"/>
        <d v="2015-02-10T22:58:32"/>
        <d v="2013-05-28T01:49:11"/>
        <d v="2016-07-19T02:38:45"/>
        <d v="2015-05-12T18:01:27"/>
        <d v="2014-10-21T20:06:58"/>
        <d v="2015-04-21T17:56:28"/>
        <d v="2015-08-31T14:47:37"/>
        <d v="2012-10-10T18:07:07"/>
        <d v="2013-09-29T15:56:28"/>
        <d v="2012-12-21T17:21:20"/>
        <d v="2015-03-01T15:39:51"/>
        <d v="2014-07-02T13:48:03"/>
        <d v="2016-05-03T20:34:12"/>
        <d v="2010-01-27T04:11:47"/>
        <d v="2016-03-14T00:02:57"/>
        <d v="2017-01-10T17:52:15"/>
        <d v="2012-11-15T18:52:08"/>
        <d v="2012-05-24T19:24:11"/>
        <d v="2011-12-18T21:33:05"/>
        <d v="2016-02-18T05:33:43"/>
        <d v="2015-12-28T04:37:53"/>
        <d v="2015-06-20T19:35:34"/>
        <d v="2016-07-14T11:32:37"/>
        <d v="2015-09-04T04:00:42"/>
        <d v="2013-01-02T01:08:59"/>
        <d v="2014-07-19T00:08:10"/>
        <d v="2014-05-30T17:26:51"/>
        <d v="2012-01-01T15:34:51"/>
        <d v="2015-11-01T18:09:32"/>
        <d v="2015-03-16T17:53:38"/>
        <d v="2015-05-15T19:36:15"/>
        <d v="2016-11-09T10:05:15"/>
        <d v="2015-12-23T14:27:34"/>
        <d v="2017-01-31T14:24:43"/>
        <d v="2012-03-15T01:20:34"/>
        <d v="2014-09-05T02:40:21"/>
        <d v="2012-03-06T19:00:20"/>
        <d v="2015-06-16T07:37:07"/>
        <d v="2017-02-17T11:01:32"/>
        <d v="2011-02-02T12:57:07"/>
        <d v="2015-06-05T15:38:37"/>
        <d v="2014-11-28T15:20:26"/>
        <d v="2015-03-05T07:22:05"/>
        <d v="2015-12-29T17:16:32"/>
        <d v="2015-07-03T11:13:12"/>
        <d v="2015-10-15T12:56:57"/>
        <d v="2013-09-09T10:27:17"/>
        <d v="2014-06-27T14:17:25"/>
        <d v="2015-07-14T14:50:40"/>
        <d v="2016-07-13T21:08:45"/>
        <d v="2012-01-28T16:17:03"/>
        <d v="2011-07-29T18:12:08"/>
        <d v="2015-03-09T13:49:48"/>
        <d v="2016-02-23T01:12:53"/>
        <d v="2014-11-01T20:08:08"/>
        <d v="2014-08-26T21:53:33"/>
        <d v="2015-01-12T16:57:37"/>
        <d v="2016-04-01T21:14:36"/>
        <d v="2015-02-23T21:41:52"/>
        <d v="2012-01-10T17:44:04"/>
        <d v="2015-03-25T21:52:21"/>
        <d v="2016-05-03T14:19:42"/>
        <d v="2014-09-17T19:55:39"/>
        <d v="2013-09-16T13:01:43"/>
        <d v="2016-12-19T15:16:37"/>
        <d v="2013-02-14T18:27:47"/>
        <d v="2015-06-30T12:30:22"/>
        <d v="2014-05-13T16:26:58"/>
        <d v="2016-03-09T16:00:35"/>
        <d v="2015-08-03T04:19:46"/>
        <d v="2016-09-30T15:11:19"/>
        <d v="2015-11-04T20:59:25"/>
        <d v="2012-11-15T15:36:17"/>
        <d v="2011-04-05T19:52:20"/>
        <d v="2013-09-26T23:42:49"/>
        <d v="2014-06-06T18:31:06"/>
        <d v="2016-11-11T23:22:34"/>
        <d v="2015-05-12T16:12:17"/>
        <d v="2016-02-05T02:10:02"/>
        <d v="2016-02-10T00:24:46"/>
        <d v="2015-06-22T00:10:11"/>
        <d v="2017-02-08T14:55:16"/>
        <d v="2015-05-02T22:06:35"/>
        <d v="2012-05-03T01:42:26"/>
        <d v="2014-04-25T17:53:09"/>
        <d v="2012-01-17T14:23:31"/>
        <d v="2012-06-14T05:19:03"/>
        <d v="2016-05-04T01:28:59"/>
        <d v="2011-09-16T17:35:40"/>
        <d v="2012-06-14T20:02:21"/>
        <d v="2016-06-22T20:42:24"/>
        <d v="2011-05-08T15:18:01"/>
        <d v="2016-11-01T10:32:05"/>
        <d v="2016-12-01T22:03:39"/>
        <d v="2015-07-15T13:52:46"/>
        <d v="2010-06-25T02:46:20"/>
        <d v="2015-02-23T05:38:49"/>
        <d v="2015-04-08T17:51:02"/>
        <d v="2015-03-09T08:53:21"/>
        <d v="2011-04-05T20:50:48"/>
        <d v="2016-04-01T16:33:14"/>
        <d v="2016-02-01T14:39:49"/>
        <d v="2015-09-28T18:24:55"/>
        <d v="2015-10-21T08:20:53"/>
        <d v="2016-09-21T14:45:17"/>
        <d v="2016-04-23T16:12:18"/>
        <d v="2012-01-18T07:39:27"/>
        <d v="2016-01-05T21:52:10"/>
        <d v="2012-10-23T04:45:35"/>
        <d v="2011-06-24T20:08:56"/>
        <d v="2014-08-01T15:58:45"/>
        <d v="2014-07-26T08:17:57"/>
        <d v="2010-09-09T14:30:14"/>
        <d v="2013-05-22T03:31:36"/>
        <d v="2013-04-09T16:33:59"/>
        <d v="2014-05-09T20:12:22"/>
        <d v="2010-03-13T05:48:38"/>
        <d v="2013-02-04T02:49:48"/>
        <d v="2015-11-30T20:15:00"/>
        <d v="2013-09-02T00:06:49"/>
        <d v="2015-10-15T12:20:00"/>
        <d v="2014-03-06T17:39:45"/>
        <d v="2014-07-23T03:44:15"/>
        <d v="2016-06-17T17:39:36"/>
        <d v="2011-12-07T01:36:01"/>
        <d v="2014-08-25T04:28:06"/>
        <d v="2014-06-13T10:58:33"/>
        <d v="2013-02-07T07:28:39"/>
        <d v="2014-11-05T13:16:06"/>
        <d v="2016-02-03T00:51:13"/>
        <d v="2015-02-23T22:36:06"/>
        <d v="2013-05-09T00:01:14"/>
        <d v="2014-01-16T17:01:24"/>
        <d v="2015-11-10T00:36:01"/>
        <d v="2014-09-18T05:50:09"/>
        <d v="2017-01-23T08:50:02"/>
        <d v="2012-07-17T17:26:34"/>
        <d v="2015-03-09T17:42:49"/>
        <d v="2014-04-09T20:45:19"/>
        <d v="2012-03-09T19:19:38"/>
        <d v="2011-11-07T17:53:11"/>
        <d v="2014-05-26T10:51:39"/>
        <d v="2012-11-10T05:19:27"/>
        <d v="2016-04-24T19:53:51"/>
        <d v="2015-06-18T17:54:44"/>
        <d v="2011-08-23T18:28:49"/>
        <d v="2015-04-17T21:35:20"/>
        <d v="2015-04-10T20:10:05"/>
        <d v="2014-07-12T20:27:47"/>
        <d v="2015-06-22T18:16:58"/>
        <d v="2015-02-18T16:54:11"/>
        <d v="2014-04-25T01:07:48"/>
        <d v="2016-11-18T18:30:57"/>
        <d v="2015-05-12T12:52:02"/>
        <d v="2011-08-02T21:20:31"/>
        <d v="2013-06-07T01:29:20"/>
        <d v="2013-05-28T19:44:52"/>
        <d v="2012-07-21T04:27:41"/>
        <d v="2014-09-09T15:58:04"/>
        <d v="2014-06-16T16:03:49"/>
        <d v="2016-11-15T17:50:16"/>
        <d v="2013-10-10T22:47:33"/>
        <d v="2016-04-03T19:31:57"/>
        <d v="2014-12-01T17:50:08"/>
        <d v="2012-01-27T00:07:21"/>
        <d v="2015-08-03T22:49:03"/>
        <d v="2013-11-26T00:32:17"/>
        <d v="2012-02-09T15:07:29"/>
        <d v="2016-07-04T04:00:04"/>
        <d v="2016-07-15T10:35:20"/>
        <d v="2016-07-15T14:30:57"/>
        <d v="2014-07-21T07:43:21"/>
        <d v="2016-06-01T21:07:33"/>
        <d v="2014-10-03T10:29:35"/>
        <d v="2016-12-21T00:44:54"/>
        <d v="2016-05-12T19:22:59"/>
        <d v="2013-04-30T01:47:14"/>
        <d v="2015-01-19T15:14:22"/>
        <d v="2015-03-30T18:53:03"/>
        <d v="2016-03-16T20:48:27"/>
        <d v="2015-02-18T02:32:48"/>
        <d v="2015-02-18T17:35:38"/>
        <d v="2016-10-19T00:31:01"/>
        <d v="2016-09-15T20:22:44"/>
        <d v="2013-03-15T04:02:20"/>
        <d v="2016-05-06T23:15:16"/>
        <d v="2015-08-09T13:25:56"/>
        <d v="2015-11-10T22:48:15"/>
        <d v="2016-02-20T03:22:00"/>
        <d v="2014-08-25T19:34:44"/>
        <d v="2014-10-10T15:22:27"/>
        <d v="2015-11-01T04:35:29"/>
        <d v="2014-08-26T21:16:44"/>
        <d v="2015-12-02T23:19:51"/>
        <d v="2015-01-16T16:48:49"/>
        <d v="2013-10-25T23:00:14"/>
        <d v="2015-07-11T22:17:17"/>
        <d v="2015-05-20T13:46:17"/>
        <d v="2015-01-15T14:09:51"/>
        <d v="2015-06-03T01:34:36"/>
        <d v="2012-12-14T22:48:33"/>
        <d v="2010-11-23T03:08:53"/>
        <d v="2015-04-14T12:55:22"/>
        <d v="2015-05-01T15:32:27"/>
        <d v="2016-11-19T17:49:21"/>
        <d v="2016-08-08T11:20:40"/>
        <d v="2015-02-04T21:04:52"/>
        <d v="2016-07-20T10:05:40"/>
        <d v="2016-08-08T21:42:08"/>
        <d v="2015-05-25T22:34:12"/>
        <d v="2015-09-06T16:30:47"/>
        <d v="2014-05-22T20:31:20"/>
        <d v="2012-05-07T22:42:55"/>
        <d v="2015-04-19T23:33:17"/>
        <d v="2014-09-30T15:37:03"/>
        <d v="2016-05-31T15:42:14"/>
        <d v="2016-03-14T19:15:24"/>
        <d v="2016-11-18T02:37:26"/>
        <d v="2011-12-16T23:49:52"/>
        <d v="2017-02-23T11:05:54"/>
        <d v="2016-06-14T23:29:16"/>
        <d v="2014-09-09T16:38:28"/>
        <d v="2016-02-27T23:09:14"/>
        <d v="2013-07-11T18:50:44"/>
        <d v="2014-08-12T10:18:54"/>
        <d v="2014-08-20T18:08:12"/>
        <d v="2013-08-09T16:37:23"/>
        <d v="2014-06-09T16:27:42"/>
        <d v="2016-02-20T00:27:30"/>
        <d v="2014-02-12T01:41:38"/>
        <d v="2012-07-09T17:49:38"/>
        <d v="2014-12-15T19:55:07"/>
        <d v="2014-03-26T18:38:13"/>
        <d v="2011-05-16T17:50:01"/>
        <d v="2015-08-12T01:04:19"/>
        <d v="2013-05-08T13:24:42"/>
        <d v="2014-01-24T13:39:51"/>
        <d v="2011-07-06T21:30:45"/>
        <d v="2016-05-13T12:57:34"/>
        <d v="2015-04-21T20:29:36"/>
        <d v="2016-02-01T22:41:07"/>
        <d v="2014-04-15T06:58:51"/>
        <d v="2015-02-17T16:00:28"/>
        <d v="2015-11-23T20:17:52"/>
        <d v="2014-09-07T00:06:13"/>
        <d v="2014-03-26T21:08:47"/>
        <d v="2015-04-08T03:57:00"/>
        <d v="2014-10-12T23:54:23"/>
        <d v="2014-05-22T17:12:52"/>
        <d v="2016-06-28T01:49:40"/>
        <d v="2015-04-02T15:11:49"/>
        <d v="2011-12-02T19:05:47"/>
        <d v="2015-05-30T20:57:18"/>
        <d v="2015-03-26T11:27:36"/>
        <d v="2014-07-09T19:05:51"/>
        <d v="2012-07-17T20:22:46"/>
        <d v="2012-04-14T18:54:06"/>
        <d v="2010-02-06T22:03:26"/>
        <d v="2012-04-14T22:28:39"/>
        <d v="2016-03-02T07:14:53"/>
        <d v="2016-04-29T14:52:07"/>
        <d v="2016-08-10T01:36:22"/>
        <d v="2011-08-24T03:00:37"/>
        <d v="2014-09-09T23:09:39"/>
        <d v="2016-08-26T08:46:48"/>
        <d v="2016-04-20T11:31:00"/>
        <d v="2015-10-12T18:16:07"/>
        <d v="2016-03-18T02:29:04"/>
        <d v="2016-05-12T13:39:32"/>
        <d v="2016-03-08T15:16:31"/>
        <d v="2017-02-06T16:03:27"/>
        <d v="2012-02-22T01:22:35"/>
        <d v="2014-11-21T18:01:56"/>
        <d v="2015-03-15T19:02:06"/>
        <d v="2014-01-17T18:18:12"/>
        <d v="2012-08-25T19:46:52"/>
        <d v="2015-02-09T18:22:59"/>
        <d v="2015-09-23T13:58:17"/>
        <d v="2015-02-17T22:47:44"/>
        <d v="2011-02-18T16:54:42"/>
        <d v="2013-01-30T23:05:37"/>
        <d v="2016-05-12T20:51:01"/>
        <d v="2015-01-27T15:09:41"/>
        <d v="2012-12-07T19:51:03"/>
        <d v="2016-12-05T03:14:05"/>
        <d v="2012-12-27T22:54:16"/>
        <d v="2016-12-18T21:10:36"/>
        <d v="2013-05-15T00:00:32"/>
        <d v="2015-11-11T00:51:36"/>
        <d v="2012-04-25T23:39:48"/>
        <d v="2016-02-25T13:50:44"/>
        <d v="2014-06-09T19:32:39"/>
        <d v="2013-09-18T19:30:18"/>
        <d v="2017-01-16T12:48:05"/>
        <d v="2013-11-08T11:24:15"/>
        <d v="2011-01-21T23:52:34"/>
        <d v="2015-11-23T16:59:34"/>
        <d v="2014-07-17T05:03:11"/>
        <d v="2012-06-15T20:03:07"/>
        <d v="2011-11-18T20:48:41"/>
        <d v="2015-06-05T17:38:42"/>
        <d v="2015-06-14T19:32:39"/>
        <d v="2016-08-02T20:19:26"/>
        <d v="2014-05-13T02:32:33"/>
        <d v="2012-03-29T06:30:57"/>
        <d v="2015-01-07T04:51:43"/>
        <d v="2012-06-12T17:45:32"/>
        <d v="2016-06-23T19:32:38"/>
        <d v="2012-03-13T17:02:45"/>
        <d v="2015-11-26T11:15:16"/>
        <d v="2015-03-04T00:16:46"/>
        <d v="2015-11-19T20:01:19"/>
        <d v="2015-04-20T22:39:50"/>
        <d v="2017-01-23T23:25:21"/>
        <d v="2016-04-13T00:10:08"/>
        <d v="2014-03-24T15:59:33"/>
        <d v="2016-11-23T07:42:46"/>
        <d v="2015-03-20T21:29:34"/>
        <d v="2014-06-22T16:09:28"/>
        <d v="2015-05-01T01:52:43"/>
        <d v="2012-10-31T06:06:45"/>
        <d v="2011-05-02T22:47:58"/>
        <d v="2012-08-06T19:29:43"/>
        <d v="2016-07-05T12:06:28"/>
        <d v="2016-05-27T00:04:51"/>
        <d v="2016-12-07T19:05:00"/>
        <d v="2017-01-10T14:24:21"/>
        <d v="2016-08-23T18:22:09"/>
        <d v="2016-10-11T23:22:08"/>
        <d v="2014-06-17T13:43:27"/>
        <d v="2014-01-28T06:36:27"/>
        <d v="2015-08-03T00:28:25"/>
        <d v="2016-03-23T21:02:45"/>
        <d v="2013-04-06T07:00:55"/>
        <d v="2012-02-06T20:17:15"/>
        <d v="2012-01-31T18:16:58"/>
        <d v="2014-04-01T23:57:42"/>
        <d v="2014-09-30T20:36:53"/>
        <d v="2015-02-19T20:22:38"/>
        <d v="2014-02-24T09:24:15"/>
        <d v="2015-02-01T05:51:46"/>
        <d v="2017-01-17T03:28:46"/>
        <d v="2015-10-01T10:53:17"/>
        <d v="2015-05-28T12:05:02"/>
        <d v="2014-04-29T20:00:20"/>
        <d v="2013-04-23T04:07:24"/>
        <d v="2009-05-17T03:55:13"/>
        <d v="2012-04-04T14:33:35"/>
        <d v="2009-08-25T15:26:54"/>
        <d v="2015-08-22T03:11:16"/>
        <d v="2016-07-21T18:41:02"/>
        <d v="2012-01-31T00:28:50"/>
        <d v="2012-05-30T04:27:23"/>
        <d v="2015-03-24T18:26:00"/>
        <d v="2015-03-31T05:40:32"/>
        <d v="2017-02-09T12:21:31"/>
        <d v="2012-05-08T21:25:09"/>
        <d v="2015-10-05T18:26:31"/>
        <d v="2014-08-28T21:55:49"/>
        <d v="2012-01-31T23:30:39"/>
        <d v="2012-04-24T05:27:56"/>
        <d v="2014-08-31T14:03:20"/>
        <d v="2015-02-13T19:31:59"/>
        <d v="2014-12-02T07:54:13"/>
        <d v="2013-10-28T12:39:23"/>
        <d v="2014-10-22T21:57:29"/>
        <d v="2014-10-27T13:40:40"/>
        <d v="2015-12-01T06:37:27"/>
        <d v="2014-07-14T14:04:40"/>
        <d v="2011-01-12T07:44:38"/>
        <d v="2014-09-06T16:11:45"/>
        <d v="2016-08-25T05:26:27"/>
        <d v="2015-09-08T07:59:53"/>
        <d v="2012-03-05T18:33:23"/>
        <d v="2016-07-27T04:56:36"/>
        <d v="2013-04-12T18:27:26"/>
        <d v="2016-03-28T14:58:27"/>
        <d v="2015-07-12T18:31:40"/>
        <d v="2014-06-02T16:01:00"/>
        <d v="2015-02-16T03:34:24"/>
        <d v="2015-03-26T09:54:05"/>
        <d v="2011-03-17T09:39:24"/>
        <d v="2013-11-20T10:04:52"/>
        <d v="2013-06-28T01:49:54"/>
        <d v="2014-07-08T17:41:10"/>
        <d v="2014-06-18T21:08:57"/>
        <d v="2015-06-11T05:16:25"/>
        <d v="2014-01-24T12:00:57"/>
        <d v="2014-05-15T14:23:54"/>
        <d v="2016-05-04T16:24:26"/>
        <d v="2014-07-22T14:34:56"/>
        <d v="2014-10-28T14:21:23"/>
        <d v="2014-05-21T09:54:09"/>
        <d v="2012-03-19T21:22:40"/>
        <d v="2014-01-09T09:30:31"/>
        <d v="2015-01-22T22:11:58"/>
        <d v="2014-06-18T04:45:52"/>
        <d v="2017-02-02T20:00:27"/>
        <d v="2016-08-18T18:08:42"/>
        <d v="2011-03-10T16:41:06"/>
        <d v="2014-01-18T23:38:31"/>
        <d v="2012-09-01T01:35:37"/>
        <d v="2015-09-05T18:56:01"/>
        <d v="2014-11-08T16:41:46"/>
        <d v="2015-07-14T13:40:48"/>
        <d v="2012-08-13T11:24:43"/>
        <d v="2016-01-01T13:56:03"/>
        <d v="2012-08-13T18:02:14"/>
        <d v="2013-02-07T17:42:15"/>
        <d v="2014-12-16T05:56:28"/>
        <d v="2014-05-19T15:17:38"/>
        <d v="2014-10-08T18:54:03"/>
        <d v="2017-01-31T19:19:15"/>
        <d v="2011-01-21T15:35:13"/>
        <d v="2011-08-16T22:00:03"/>
        <d v="2010-10-14T15:43:35"/>
        <d v="2014-11-21T17:11:30"/>
        <d v="2012-09-05T22:44:10"/>
        <d v="2011-06-19T15:07:55"/>
        <d v="2015-02-15T00:12:03"/>
        <d v="2016-04-24T13:14:14"/>
        <d v="2016-06-18T20:23:40"/>
        <d v="2015-04-03T18:41:41"/>
        <d v="2014-06-17T16:33:43"/>
        <d v="2014-02-22T02:01:10"/>
        <d v="2017-02-14T17:46:00"/>
        <d v="2012-04-26T20:58:51"/>
        <d v="2014-09-02T14:23:47"/>
        <d v="2015-07-07T22:24:54"/>
        <d v="2017-02-13T14:38:49"/>
        <d v="2015-04-07T10:09:54"/>
        <d v="2014-11-21T08:42:21"/>
        <d v="2012-01-13T22:03:51"/>
        <d v="2016-11-28T05:05:46"/>
        <d v="2016-10-12T11:10:53"/>
        <d v="2012-08-28T22:54:54"/>
        <d v="2014-09-27T23:15:55"/>
        <d v="2014-10-27T00:10:16"/>
        <d v="2013-04-25T19:23:48"/>
        <d v="2014-12-15T23:08:15"/>
        <d v="2015-01-22T14:31:17"/>
        <d v="2012-04-11T14:53:15"/>
        <d v="2015-06-24T08:16:47"/>
        <d v="2015-05-23T19:50:39"/>
        <d v="2014-05-22T02:18:32"/>
        <d v="2014-06-25T13:39:40"/>
        <d v="2014-01-23T20:31:11"/>
        <d v="2011-09-10T00:01:49"/>
        <d v="2016-11-16T08:01:25"/>
        <d v="2012-11-30T08:48:55"/>
        <d v="2014-06-12T18:11:07"/>
        <d v="2014-04-15T17:53:06"/>
        <d v="2011-02-16T18:24:19"/>
        <d v="2015-05-17T12:59:14"/>
        <d v="2013-07-09T22:24:59"/>
        <d v="2015-10-14T14:18:38"/>
        <d v="2015-09-16T22:51:50"/>
        <d v="2015-03-18T18:30:52"/>
        <d v="2013-08-21T20:17:27"/>
        <d v="2017-01-20T15:03:25"/>
        <d v="2014-09-08T04:01:08"/>
        <d v="2011-11-05T21:21:10"/>
        <d v="2015-06-12T00:33:25"/>
        <d v="2016-05-17T06:21:10"/>
        <d v="2012-08-23T18:19:16"/>
        <d v="2016-02-26T22:47:59"/>
        <d v="2015-01-20T16:52:10"/>
        <d v="2014-11-04T18:18:08"/>
        <d v="2014-05-22T16:00:09"/>
        <d v="2012-04-06T10:59:18"/>
        <d v="2011-10-22T01:02:29"/>
        <d v="2012-10-23T16:58:09"/>
        <d v="2015-02-15T00:28:17"/>
        <d v="2011-08-06T14:30:22"/>
        <d v="2014-11-20T20:56:12"/>
        <d v="2014-07-17T07:45:08"/>
        <d v="2015-05-12T06:29:56"/>
        <d v="2014-12-16T21:52:20"/>
        <d v="2015-04-09T01:01:16"/>
        <d v="2014-10-31T07:03:14"/>
        <d v="2016-09-16T15:43:16"/>
        <d v="2014-07-15T15:59:33"/>
        <d v="2012-03-19T16:31:12"/>
        <d v="2013-06-01T06:13:51"/>
        <d v="2014-06-17T16:50:46"/>
        <d v="2010-06-18T20:06:26"/>
        <d v="2015-01-10T19:58:33"/>
        <d v="2015-06-18T19:16:38"/>
        <d v="2016-12-29T19:51:23"/>
        <d v="2012-07-09T02:15:10"/>
        <d v="2016-10-17T14:51:09"/>
        <d v="2016-10-05T13:06:24"/>
        <d v="2015-09-14T22:01:03"/>
        <d v="2014-07-19T04:13:01"/>
        <d v="2010-08-05T17:09:12"/>
        <d v="2015-06-13T07:35:44"/>
        <d v="2012-06-15T14:00:04"/>
        <d v="2013-03-08T02:40:25"/>
        <d v="2016-01-13T05:51:57"/>
        <d v="2013-11-12T06:08:27"/>
        <d v="2015-02-21T15:38:04"/>
        <d v="2017-01-12T05:16:10"/>
        <d v="2015-05-31T22:05:07"/>
        <d v="2014-06-05T12:40:28"/>
        <d v="2012-09-24T16:26:16"/>
        <d v="2011-05-05T19:33:10"/>
        <d v="2015-08-24T20:27:39"/>
        <d v="2013-07-09T02:32:46"/>
        <d v="2015-10-13T11:02:26"/>
        <d v="2016-02-23T09:11:38"/>
        <d v="2012-01-25T19:14:45"/>
        <d v="2016-08-04T01:35:09"/>
        <d v="2015-07-26T23:52:09"/>
        <d v="2015-08-02T04:03:47"/>
        <d v="2017-02-13T21:48:10"/>
        <d v="2012-01-25T20:34:02"/>
        <d v="2016-05-04T13:31:22"/>
        <d v="2014-09-11T07:47:50"/>
        <d v="2013-01-25T09:09:15"/>
        <d v="2013-03-08T20:54:03"/>
        <d v="2013-05-08T18:03:12"/>
        <d v="2013-03-24T05:01:12"/>
        <d v="2014-08-31T14:09:47"/>
        <d v="2012-04-05T03:45:55"/>
        <d v="2012-03-05T17:25:47"/>
        <d v="2016-03-01T00:58:45"/>
        <d v="2014-10-26T17:01:34"/>
        <d v="2012-01-15T17:31:08"/>
        <d v="2015-04-17T15:31:17"/>
        <d v="2013-07-22T22:20:31"/>
        <d v="2015-05-04T17:40:43"/>
        <d v="2010-05-26T15:54:01"/>
        <d v="2014-08-30T10:53:10"/>
        <d v="2016-06-10T23:32:12"/>
        <d v="2016-05-15T22:56:32"/>
        <d v="2012-01-12T21:43:03"/>
        <d v="2015-04-09T12:50:46"/>
        <d v="2017-02-06T18:37:33"/>
        <d v="2015-10-17T19:23:42"/>
        <d v="2012-12-18T18:25:39"/>
        <d v="2014-11-03T00:42:26"/>
        <d v="2016-04-20T01:53:21"/>
        <d v="2014-04-02T12:30:10"/>
        <d v="2011-05-12T17:02:24"/>
        <d v="2014-11-07T22:09:57"/>
        <d v="2016-11-01T11:41:42"/>
        <d v="2015-10-15T06:01:08"/>
        <d v="2016-09-27T22:01:50"/>
        <d v="2015-08-17T17:43:32"/>
        <d v="2011-10-29T01:13:16"/>
        <d v="2016-11-16T06:13:58"/>
        <d v="2013-10-01T17:56:17"/>
        <d v="2016-03-02T02:27:39"/>
        <d v="2015-10-15T00:04:10"/>
        <d v="2013-06-22T20:09:12"/>
        <d v="2015-02-07T04:44:52"/>
        <d v="2013-04-11T16:51:11"/>
        <d v="2016-07-30T09:32:28"/>
        <d v="2014-10-02T07:04:57"/>
        <d v="2010-02-04T07:45:59"/>
        <d v="2011-02-21T11:55:55"/>
        <d v="2014-01-27T20:13:40"/>
        <d v="2013-12-18T18:15:55"/>
        <d v="2015-01-22T21:08:54"/>
        <d v="2016-05-16T18:14:59"/>
        <d v="2016-02-01T03:43:06"/>
        <d v="2014-12-03T07:58:03"/>
        <d v="2016-11-18T06:09:26"/>
        <d v="2013-12-04T21:53:33"/>
        <d v="2015-07-07T14:12:24"/>
        <d v="2013-10-02T15:03:46"/>
        <d v="2011-01-14T10:18:49"/>
        <d v="2012-03-02T18:00:03"/>
        <d v="2015-01-22T04:13:42"/>
        <d v="2015-08-16T16:51:40"/>
        <d v="2014-05-20T17:22:53"/>
        <d v="2017-02-09T07:33:26"/>
        <d v="2015-09-16T16:19:37"/>
        <d v="2016-10-01T12:50:55"/>
        <d v="2014-10-16T21:08:44"/>
        <d v="2014-11-06T16:45:04"/>
        <d v="2014-10-08T02:58:00"/>
        <d v="2013-01-24T12:14:21"/>
        <d v="2011-11-15T11:49:50"/>
        <d v="2010-06-03T22:10:20"/>
        <d v="2015-10-19T15:09:07"/>
        <d v="2011-08-10T21:02:43"/>
        <d v="2014-06-30T18:38:02"/>
        <d v="2012-03-02T21:00:58"/>
        <d v="2014-08-15T00:36:30"/>
        <d v="2015-01-12T01:12:39"/>
        <d v="2015-02-19T17:51:38"/>
        <d v="2011-06-29T01:17:16"/>
        <d v="2014-04-24T15:15:31"/>
        <d v="2009-11-06T20:07:09"/>
        <d v="2014-11-10T02:11:14"/>
        <d v="2012-03-31T15:30:08"/>
        <d v="2011-07-06T21:05:38"/>
        <d v="2016-04-23T00:22:36"/>
        <d v="2016-09-14T10:53:54"/>
        <d v="2016-03-29T15:24:05"/>
        <d v="2011-12-15T03:35:14"/>
        <d v="2015-02-18T22:00:22"/>
        <d v="2012-05-05T15:45:30"/>
        <d v="2013-02-16T08:09:00"/>
        <d v="2016-10-18T03:10:26"/>
        <d v="2016-07-02T22:14:12"/>
        <d v="2012-05-05T17:19:55"/>
        <d v="2012-05-24T18:32:55"/>
        <d v="2016-09-06T19:15:35"/>
        <d v="2015-12-22T11:41:35"/>
        <d v="2013-11-18T21:55:21"/>
        <d v="2015-03-01T18:51:17"/>
        <d v="2014-10-06T21:08:24"/>
        <d v="2015-10-15T11:53:29"/>
        <d v="2014-09-17T07:04:43"/>
        <d v="2014-12-07T18:45:47"/>
        <d v="2014-10-17T03:57:13"/>
        <d v="2016-10-11T04:15:09"/>
        <d v="2015-10-19T14:00:04"/>
        <d v="2012-02-24T14:42:46"/>
        <d v="2015-09-10T21:11:08"/>
        <d v="2014-04-16T15:15:47"/>
        <d v="2015-02-09T17:05:07"/>
        <d v="2015-05-06T11:47:56"/>
        <d v="2013-03-15T21:03:52"/>
        <d v="2016-02-16T09:46:16"/>
        <d v="2017-01-27T22:37:06"/>
        <d v="2016-09-26T10:06:57"/>
        <d v="2016-02-17T19:38:02"/>
        <d v="2012-12-06T10:46:30"/>
        <d v="2014-06-23T18:23:11"/>
        <d v="2016-12-15T21:48:01"/>
        <d v="2013-09-07T20:36:19"/>
        <d v="2013-08-14T17:28:12"/>
        <d v="2015-06-30T06:24:50"/>
        <d v="2016-01-01T13:43:28"/>
        <d v="2011-05-26T13:42:03"/>
        <d v="2015-06-01T12:14:58"/>
        <d v="2015-10-07T12:23:08"/>
        <d v="2015-05-04T15:04:29"/>
        <d v="2014-05-30T01:55:44"/>
        <d v="2011-06-01T19:05:20"/>
        <d v="2016-06-03T18:47:00"/>
        <d v="2014-10-20T00:53:04"/>
        <d v="2016-07-21T14:48:13"/>
        <d v="2016-01-05T15:38:10"/>
        <d v="2016-01-09T11:28:49"/>
        <d v="2016-04-07T13:57:12"/>
        <d v="2014-10-24T00:01:46"/>
        <d v="2011-10-24T14:46:44"/>
        <d v="2013-01-08T22:40:01"/>
        <d v="2014-05-27T14:44:41"/>
        <d v="2010-12-01T18:10:54"/>
        <d v="2014-05-16T18:05:25"/>
        <d v="2014-02-12T02:22:50"/>
        <d v="2014-05-27T15:22:23"/>
        <d v="2015-08-14T11:20:00"/>
        <d v="2011-08-31T04:30:25"/>
        <d v="2013-02-08T23:38:28"/>
        <d v="2015-06-21T10:03:25"/>
        <d v="2015-03-04T21:02:33"/>
        <d v="2013-01-30T18:01:51"/>
        <d v="2013-07-08T17:50:36"/>
        <d v="2016-04-27T00:54:35"/>
        <d v="2011-09-23T03:39:38"/>
        <d v="2010-03-30T05:53:50"/>
        <d v="2013-09-04T14:49:00"/>
        <d v="2015-05-22T04:34:54"/>
        <d v="2016-02-01T19:21:27"/>
        <d v="2012-02-17T01:35:10"/>
        <d v="2014-10-29T18:02:56"/>
        <d v="2014-08-02T05:45:54"/>
        <d v="2016-09-20T02:48:16"/>
        <d v="2015-11-15T19:12:12"/>
        <d v="2016-03-18T21:31:12"/>
        <d v="2012-06-29T04:28:16"/>
        <d v="2015-06-16T19:47:50"/>
        <d v="2014-12-01T21:33:59"/>
        <d v="2012-09-05T01:01:49"/>
        <d v="2016-11-06T11:24:48"/>
        <d v="2015-09-01T21:36:37"/>
        <d v="2016-05-09T15:06:59"/>
        <d v="2014-06-24T18:51:44"/>
        <d v="2016-01-12T16:07:27"/>
        <d v="2011-09-25T02:53:16"/>
        <d v="2015-05-22T17:32:46"/>
        <d v="2016-01-11T22:13:36"/>
        <d v="2014-02-19T22:01:52"/>
        <d v="2015-04-26T15:04:31"/>
        <d v="2014-08-18T17:46:34"/>
        <d v="2012-06-05T20:35:37"/>
        <d v="2011-10-13T20:58:04"/>
        <d v="2015-02-14T20:00:37"/>
        <d v="2015-04-23T21:23:39"/>
        <d v="2013-09-09T17:00:52"/>
        <d v="2014-10-20T17:00:47"/>
        <d v="2016-09-14T07:22:31"/>
        <d v="2016-08-01T14:45:43"/>
        <d v="2016-04-01T17:55:58"/>
        <d v="2016-07-08T18:08:10"/>
        <d v="2015-03-20T01:41:39"/>
        <d v="2015-10-13T14:50:43"/>
        <d v="2014-03-28T17:06:22"/>
        <d v="2012-09-23T01:26:00"/>
        <d v="2015-12-21T20:50:48"/>
        <d v="2016-03-04T16:32:01"/>
        <d v="2014-05-21T20:37:52"/>
        <d v="2011-12-16T13:14:29"/>
        <d v="2016-11-08T14:48:26"/>
        <d v="2016-05-05T20:55:18"/>
        <d v="2015-11-21T20:06:57"/>
        <d v="2015-02-26T05:05:59"/>
        <d v="2010-12-19T21:17:07"/>
        <d v="2014-08-14T21:11:25"/>
        <d v="2016-06-05T20:58:54"/>
        <d v="2015-06-27T02:35:53"/>
        <d v="2016-04-06T07:17:21"/>
        <d v="2016-07-12T22:23:27"/>
        <d v="2017-02-14T14:24:46"/>
        <d v="2015-07-21T20:02:56"/>
        <d v="2016-09-06T22:27:24"/>
        <d v="2014-03-21T13:10:45"/>
        <d v="2014-09-16T04:02:06"/>
        <d v="2014-09-19T06:46:07"/>
        <d v="2013-04-11T01:22:24"/>
        <d v="2015-09-17T07:00:10"/>
        <d v="2014-11-17T02:51:29"/>
        <d v="2014-07-13T10:48:23"/>
        <d v="2014-05-27T18:16:21"/>
        <d v="2016-01-11T13:56:54"/>
        <d v="2015-08-25T20:38:02"/>
        <d v="2015-04-15T18:01:48"/>
        <d v="2015-09-09T18:20:28"/>
        <d v="2013-09-18T21:38:08"/>
        <d v="2014-09-11T18:48:19"/>
        <d v="2015-02-19T00:35:10"/>
        <d v="2014-08-15T19:10:22"/>
        <d v="2011-06-02T15:34:15"/>
        <d v="2014-11-10T23:11:07"/>
        <d v="2015-07-08T15:36:58"/>
        <d v="2012-12-03T20:59:44"/>
        <d v="2015-01-16T20:19:12"/>
        <d v="2015-07-28T12:07:53"/>
        <d v="2015-05-18T12:20:11"/>
        <d v="2014-03-11T11:07:28"/>
        <d v="2015-10-20T19:00:19"/>
        <d v="2015-08-13T19:41:03"/>
        <d v="2013-04-04T13:26:49"/>
        <d v="2013-12-02T19:03:58"/>
        <d v="2016-03-16T19:45:12"/>
        <d v="2014-08-27T15:03:09"/>
        <d v="2016-09-06T11:11:32"/>
        <d v="2013-02-08T19:35:24"/>
        <d v="2017-02-14T19:49:01"/>
        <d v="2015-09-22T23:13:41"/>
        <d v="2016-01-18T17:26:38"/>
        <d v="2017-02-17T19:34:01"/>
        <d v="2016-07-25T16:44:30"/>
        <d v="2016-04-06T14:35:58"/>
        <d v="2012-11-26T20:04:12"/>
        <d v="2011-11-03T02:39:56"/>
        <d v="2016-02-18T00:44:54"/>
        <d v="2011-10-17T04:48:41"/>
        <d v="2015-06-29T19:35:49"/>
        <d v="2015-10-26T16:08:38"/>
        <d v="2014-02-26T19:36:40"/>
        <d v="2014-10-19T16:23:26"/>
        <d v="2013-03-11T15:54:31"/>
        <d v="2016-05-02T17:12:49"/>
        <d v="2015-03-23T14:45:31"/>
        <d v="2014-11-11T20:25:15"/>
        <d v="2015-08-03T21:58:50"/>
        <d v="2014-07-09T18:53:24"/>
        <d v="2016-06-03T12:54:44"/>
        <d v="2015-11-15T13:29:36"/>
        <d v="2015-05-19T10:41:07"/>
        <d v="2016-04-25T18:06:31"/>
        <d v="2016-05-10T00:59:50"/>
        <d v="2016-02-18T10:13:25"/>
        <d v="2015-03-24T19:16:46"/>
        <d v="2016-02-19T14:29:20"/>
        <d v="2012-09-08T20:55:31"/>
        <d v="2015-03-02T01:16:51"/>
        <d v="2013-08-05T19:04:29"/>
        <d v="2016-12-06T21:02:50"/>
        <d v="2014-06-30T22:41:41"/>
        <d v="2013-01-03T04:28:00"/>
        <d v="2016-05-21T17:48:24"/>
        <d v="2015-06-07T17:30:33"/>
        <d v="2015-03-30T20:38:26"/>
        <d v="2013-07-09T22:25:31"/>
        <d v="2015-05-11T19:27:24"/>
        <d v="2013-04-18T02:18:30"/>
        <d v="2016-06-02T05:58:09"/>
        <d v="2014-05-20T07:26:27"/>
        <d v="2013-12-11T23:57:34"/>
        <d v="2015-02-09T06:32:54"/>
        <d v="2013-01-16T14:21:49"/>
        <d v="2016-04-13T13:40:48"/>
        <d v="2012-10-11T00:46:06"/>
        <d v="2014-10-21T06:59:58"/>
        <d v="2016-01-12T19:10:22"/>
        <d v="2015-12-02T04:07:46"/>
        <d v="2015-05-14T16:25:14"/>
        <d v="2016-02-20T17:59:28"/>
        <d v="2013-03-21T17:00:11"/>
        <d v="2012-03-22T21:49:20"/>
        <d v="2014-10-31T03:25:15"/>
        <d v="2016-06-08T23:29:55"/>
        <d v="2014-11-14T18:09:51"/>
        <d v="2016-03-23T16:00:09"/>
        <d v="2015-07-02T03:00:54"/>
        <d v="2014-07-15T19:42:34"/>
        <d v="2015-03-30T18:14:28"/>
        <d v="2016-05-24T16:00:25"/>
        <d v="2016-10-13T00:07:27"/>
        <d v="2016-12-01T18:20:54"/>
        <d v="2011-06-03T11:57:46"/>
        <d v="2014-10-20T19:40:07"/>
        <d v="2016-05-05T23:49:38"/>
        <d v="2015-01-12T15:23:40"/>
        <d v="2014-05-13T17:28:10"/>
        <d v="2014-09-02T01:21:43"/>
        <d v="2016-08-24T08:20:01"/>
        <d v="2015-06-02T14:11:08"/>
        <d v="2015-04-21T21:21:06"/>
        <d v="2014-04-02T19:59:42"/>
        <d v="2014-03-18T15:11:18"/>
        <d v="2013-11-15T01:58:05"/>
        <d v="2012-03-28T23:51:28"/>
        <d v="2015-06-22T19:00:21"/>
        <d v="2014-02-04T02:02:19"/>
        <d v="2011-04-05T03:53:57"/>
        <d v="2015-09-21T03:03:53"/>
        <d v="2014-05-14T22:22:51"/>
        <d v="2011-04-05T02:13:53"/>
        <d v="2014-04-30T03:21:04"/>
        <d v="2014-05-16T15:16:04"/>
        <d v="2016-06-24T11:28:48"/>
        <d v="2012-10-26T00:14:41"/>
        <d v="2016-04-19T11:10:48"/>
        <d v="2015-01-29T12:24:20"/>
        <d v="2015-06-16T00:50:12"/>
        <d v="2014-10-22T17:03:13"/>
        <d v="2015-06-28T05:32:39"/>
        <d v="2013-02-20T12:37:05"/>
        <d v="2015-02-04T09:13:47"/>
        <d v="2015-04-09T09:35:15"/>
        <d v="2014-08-05T17:09:42"/>
        <d v="2014-05-26T16:59:06"/>
        <d v="2015-01-12T19:58:45"/>
        <d v="2015-01-02T00:31:47"/>
        <d v="2016-02-02T21:20:12"/>
        <d v="2012-08-30T16:59:59"/>
        <d v="2014-08-07T08:31:46"/>
        <d v="2017-02-22T13:33:54"/>
        <d v="2014-12-17T14:03:06"/>
        <d v="2017-01-11T06:16:58"/>
        <d v="2016-08-25T07:35:13"/>
        <d v="2016-07-20T15:01:43"/>
        <d v="2016-05-18T12:59:50"/>
        <d v="2016-05-17T13:57:14"/>
        <d v="2016-05-03T04:01:31"/>
        <d v="2016-04-19T15:02:42"/>
        <d v="2012-04-18T21:15:04"/>
        <d v="2016-11-13T21:01:07"/>
        <d v="2015-07-22T17:55:13"/>
        <d v="2015-11-23T13:13:53"/>
        <d v="2012-08-14T04:13:00"/>
        <d v="2012-06-22T13:33:26"/>
        <d v="2013-11-05T02:00:56"/>
        <d v="2017-01-25T11:58:28"/>
        <d v="2015-11-16T18:20:10"/>
        <d v="2015-06-02T11:17:04"/>
        <d v="2015-05-25T13:10:24"/>
        <d v="2011-02-14T12:38:02"/>
        <d v="2014-06-24T08:49:38"/>
        <d v="2015-04-29T20:43:15"/>
        <d v="2012-06-18T21:53:18"/>
        <d v="2016-11-14T21:01:18"/>
        <d v="2015-04-07T18:12:22"/>
        <d v="2015-01-14T23:58:02"/>
        <d v="2013-02-02T23:42:17"/>
        <d v="2012-01-03T19:26:13"/>
        <d v="2015-10-02T16:04:28"/>
        <d v="2016-11-29T05:08:45"/>
        <d v="2014-10-03T18:18:29"/>
        <d v="2015-03-05T19:53:49"/>
        <d v="2010-12-14T08:51:37"/>
        <d v="2014-06-01T23:50:31"/>
        <d v="2016-08-29T19:14:02"/>
        <d v="2015-08-01T20:01:43"/>
        <d v="2014-10-02T22:01:43"/>
        <d v="2015-06-05T17:00:17"/>
        <d v="2015-05-15T00:20:55"/>
        <d v="2016-04-30T03:12:47"/>
        <d v="2013-07-28T10:46:58"/>
        <d v="2012-02-09T04:02:09"/>
        <d v="2014-09-12T21:06:38"/>
        <d v="2015-09-28T17:33:36"/>
        <d v="2015-06-07T03:31:22"/>
        <d v="2011-05-28T18:54:48"/>
        <d v="2011-10-17T15:11:48"/>
        <d v="2017-02-03T19:26:21"/>
        <d v="2016-03-19T19:43:05"/>
        <d v="2014-12-09T18:33:38"/>
        <d v="2015-11-10T14:14:56"/>
        <d v="2014-05-07T19:20:15"/>
        <d v="2016-05-05T10:25:18"/>
        <d v="2016-04-25T17:23:40"/>
        <d v="2012-12-27T05:09:34"/>
        <d v="2012-04-27T15:43:13"/>
        <d v="2012-03-19T16:44:36"/>
        <d v="2015-10-07T16:43:36"/>
        <d v="2012-09-22T03:42:01"/>
        <d v="2014-06-06T10:08:09"/>
        <d v="2016-02-16T18:25:49"/>
        <d v="2015-09-09T09:24:18"/>
        <d v="2013-01-25T19:02:26"/>
        <d v="2011-06-09T04:43:45"/>
        <d v="2012-04-05T19:15:33"/>
        <d v="2015-08-17T17:56:11"/>
        <d v="2013-10-24T23:57:40"/>
        <d v="2014-10-31T14:29:54"/>
        <d v="2012-06-13T01:13:02"/>
        <d v="2016-04-15T01:22:19"/>
        <d v="2014-10-02T02:24:25"/>
        <d v="2016-03-23T13:55:11"/>
        <d v="2014-06-10T10:09:11"/>
        <d v="2016-09-30T15:25:38"/>
        <d v="2014-08-18T13:00:56"/>
        <d v="2013-05-07T13:34:51"/>
        <d v="2015-08-18T14:20:40"/>
        <d v="2015-01-07T15:04:31"/>
        <d v="2014-10-22T14:01:41"/>
        <d v="2014-06-17T14:59:06"/>
        <d v="2015-04-06T15:24:35"/>
        <d v="2016-09-01T18:15:45"/>
        <d v="2014-07-21T20:24:03"/>
        <d v="2015-05-28T15:22:48"/>
        <d v="2012-07-31T13:29:07"/>
        <d v="2011-01-24T16:40:10"/>
        <d v="2010-06-01T18:07:59"/>
        <d v="2015-09-03T14:21:26"/>
        <d v="2016-12-29T22:35:30"/>
        <d v="2010-06-06T19:09:14"/>
        <d v="2014-06-10T09:07:49"/>
        <d v="2015-10-14T11:12:07"/>
        <d v="2014-06-04T01:44:10"/>
        <d v="2011-07-07T20:05:57"/>
        <d v="2015-10-14T13:20:45"/>
        <d v="2011-02-11T19:07:25"/>
        <d v="2017-01-26T20:18:25"/>
        <d v="2014-06-18T16:04:11"/>
        <d v="2015-10-01T02:08:13"/>
        <d v="2014-10-14T22:37:28"/>
        <d v="2015-07-11T00:41:20"/>
        <d v="2010-04-06T17:52:59"/>
        <d v="2014-07-31T12:59:53"/>
        <d v="2017-01-02T21:50:36"/>
        <d v="2014-04-24T14:14:19"/>
        <d v="2013-12-06T15:38:09"/>
        <d v="2017-01-11T01:22:14"/>
        <d v="2015-05-17T22:58:15"/>
        <d v="2016-08-03T12:34:20"/>
        <d v="2012-11-01T19:04:34"/>
        <d v="2014-11-07T20:37:46"/>
        <d v="2016-02-22T23:27:29"/>
        <d v="2015-04-09T03:51:14"/>
        <d v="2015-06-15T21:50:44"/>
        <d v="2015-06-12T10:25:12"/>
        <d v="2016-07-25T10:51:56"/>
        <d v="2016-03-02T12:00:06"/>
        <d v="2013-10-03T20:49:27"/>
        <d v="2017-01-23T13:25:52"/>
        <d v="2015-05-08T00:52:05"/>
        <d v="2015-03-02T21:17:48"/>
        <d v="2013-12-23T21:39:59"/>
        <d v="2014-10-11T22:07:10"/>
        <d v="2015-07-08T19:31:29"/>
        <d v="2016-05-09T00:57:04"/>
        <d v="2015-06-29T05:01:44"/>
        <d v="2016-02-19T22:03:58"/>
        <d v="2015-01-13T23:13:07"/>
        <d v="2016-08-30T15:45:21"/>
        <d v="2014-08-21T06:59:23"/>
        <d v="2012-11-09T23:47:37"/>
        <d v="2016-04-05T04:02:40"/>
        <d v="2014-10-15T20:22:25"/>
        <d v="2015-07-29T16:41:46"/>
        <d v="2011-06-12T03:14:42"/>
        <d v="2015-07-09T18:02:25"/>
        <d v="2011-12-27T17:43:00"/>
        <d v="2014-03-12T14:15:46"/>
        <d v="2014-02-24T20:10:33"/>
        <d v="2013-12-04T02:24:21"/>
        <d v="2016-09-20T20:11:55"/>
        <d v="2012-04-24T18:46:08"/>
        <d v="2012-06-25T16:45:17"/>
        <d v="2014-10-23T01:41:30"/>
        <d v="2017-01-06T14:23:31"/>
        <d v="2015-08-06T14:56:47"/>
        <d v="2010-06-28T05:28:14"/>
        <d v="2015-10-02T19:01:01"/>
        <d v="2016-12-20T15:57:51"/>
        <d v="2013-10-03T10:57:14"/>
        <d v="2015-09-23T19:27:50"/>
        <d v="2016-11-22T14:59:12"/>
        <d v="2012-06-19T21:03:31"/>
        <d v="2015-05-06T20:45:49"/>
        <d v="2015-02-02T22:31:01"/>
        <d v="2016-11-30T22:50:33"/>
        <d v="2015-10-15T10:27:10"/>
        <d v="2011-07-12T02:45:37"/>
        <d v="2011-05-31T15:19:23"/>
        <d v="2014-12-09T21:17:41"/>
        <d v="2014-08-19T20:46:16"/>
        <d v="2015-05-21T17:55:14"/>
        <d v="2015-05-27T01:40:14"/>
        <d v="2011-06-24T07:27:21"/>
        <d v="2014-06-19T02:57:08"/>
        <d v="2016-12-17T04:46:23"/>
        <d v="2015-05-15T12:36:49"/>
        <d v="2012-05-10T09:49:37"/>
        <d v="2010-10-07T19:34:30"/>
        <d v="2016-07-07T04:32:47"/>
        <d v="2016-10-03T02:13:39"/>
        <d v="2015-09-01T16:44:46"/>
        <d v="2016-03-01T20:08:44"/>
        <d v="2017-01-24T15:05:11"/>
        <d v="2015-05-04T19:41:08"/>
        <d v="2015-09-21T00:13:17"/>
        <d v="2016-10-13T19:19:55"/>
        <d v="2015-05-24T16:14:40"/>
        <d v="2015-12-03T04:20:07"/>
        <d v="2015-06-10T23:50:06"/>
        <d v="2011-07-15T01:39:46"/>
        <d v="2014-10-01T07:52:50"/>
        <d v="2015-01-21T03:57:17"/>
        <d v="2015-01-12T22:31:43"/>
        <d v="2011-05-27T19:45:12"/>
        <d v="2016-06-24T18:34:50"/>
        <d v="2016-09-09T18:25:10"/>
        <d v="2016-04-02T21:26:38"/>
        <d v="2010-05-12T06:54:15"/>
        <d v="2010-05-24T12:56:43"/>
        <d v="2014-12-16T19:39:40"/>
        <d v="2016-11-20T02:38:40"/>
        <d v="2014-09-15T12:52:02"/>
        <d v="2013-06-18T20:01:43"/>
        <d v="2009-11-10T16:48:32"/>
        <d v="2014-11-03T15:28:26"/>
        <d v="2014-12-24T12:11:23"/>
        <d v="2016-03-29T16:20:32"/>
        <d v="2013-01-27T15:42:15"/>
        <d v="2012-08-02T01:21:02"/>
        <d v="2015-05-26T18:07:39"/>
        <d v="2014-02-12T19:20:30"/>
        <d v="2015-01-14T22:35:54"/>
        <d v="2015-08-06T17:31:15"/>
        <d v="2016-01-06T02:45:35"/>
        <d v="2013-01-14T16:29:28"/>
        <d v="2012-03-09T22:45:08"/>
        <d v="2014-11-26T04:47:39"/>
        <d v="2016-01-10T17:51:38"/>
        <d v="2015-11-30T23:08:02"/>
        <d v="2016-07-04T16:07:36"/>
        <d v="2016-02-05T16:51:23"/>
        <d v="2016-03-29T03:03:08"/>
        <d v="2015-10-01T22:43:08"/>
        <d v="2016-11-15T04:30:33"/>
        <d v="2011-07-08T20:12:50"/>
        <d v="2017-01-21T16:33:50"/>
        <d v="2015-03-10T22:58:54"/>
        <d v="2014-08-21T12:37:02"/>
        <d v="2015-06-24T03:51:29"/>
        <d v="2015-05-11T14:24:18"/>
        <d v="2016-02-09T18:37:33"/>
        <d v="2012-03-30T01:13:43"/>
        <d v="2011-11-21T05:16:32"/>
        <d v="2014-10-31T18:59:05"/>
        <d v="2015-07-15T15:59:25"/>
        <d v="2016-04-05T14:19:05"/>
        <d v="2016-03-01T10:19:33"/>
        <d v="2016-02-14T10:38:23"/>
        <d v="2009-09-23T17:24:10"/>
        <d v="2016-02-25T17:39:00"/>
        <d v="2014-01-29T14:33:19"/>
        <d v="2015-07-26T15:05:12"/>
        <d v="2015-09-18T00:32:52"/>
        <d v="2015-02-08T14:32:02"/>
        <d v="2010-07-20T18:38:04"/>
        <d v="2016-05-01T22:08:57"/>
        <d v="2012-10-12T17:10:21"/>
        <d v="2014-07-08T12:21:47"/>
        <d v="2017-02-09T17:36:33"/>
        <d v="2014-04-07T00:06:29"/>
        <d v="2015-04-15T21:28:43"/>
        <d v="2015-11-15T23:09:34"/>
        <d v="2011-08-08T16:35:39"/>
        <d v="2013-04-06T19:12:16"/>
        <d v="2016-06-28T15:58:38"/>
        <d v="2015-04-01T05:46:37"/>
        <d v="2013-10-10T18:44:06"/>
        <d v="2011-08-29T00:18:17"/>
        <d v="2012-02-09T01:56:15"/>
        <d v="2014-01-06T20:48:53"/>
        <d v="2015-01-14T16:14:44"/>
        <d v="2012-06-07T17:46:51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1-04-30T02:04:48"/>
        <d v="2013-12-20T20:00:30"/>
        <d v="2014-08-01T17:31:31"/>
        <d v="2015-10-25T16:50:11"/>
        <d v="2016-03-09T19:52:01"/>
        <d v="2014-10-25T22:52:58"/>
        <d v="2009-07-13T16:54:07"/>
        <d v="2016-11-01T19:58:45"/>
        <d v="2013-09-09T14:13:03"/>
        <d v="2014-05-07T23:17:44"/>
        <d v="2015-04-06T22:16:07"/>
        <d v="2011-03-30T22:36:25"/>
        <d v="2015-02-25T00:51:19"/>
        <d v="2015-11-13T02:26:32"/>
        <d v="2014-05-01T22:27:25"/>
        <d v="2014-12-17T23:58:02"/>
        <d v="2013-03-22T19:48:43"/>
        <d v="2012-12-06T17:58:41"/>
        <d v="2015-08-09T12:20:00"/>
        <d v="2014-05-05T10:43:09"/>
        <d v="2009-09-14T06:05:30"/>
        <d v="2015-05-19T11:04:01"/>
        <d v="2013-10-01T00:04:50"/>
        <d v="2011-08-09T04:54:18"/>
        <d v="2012-11-13T00:25:00"/>
        <d v="2015-09-30T14:00:12"/>
        <d v="2015-01-22T22:05:25"/>
        <d v="2011-10-05T04:23:43"/>
        <d v="2011-04-03T16:10:25"/>
        <d v="2013-06-18T15:26:42"/>
        <d v="2014-08-04T13:09:16"/>
        <d v="2015-07-09T02:18:28"/>
        <d v="2015-06-30T13:20:52"/>
        <d v="2014-05-21T17:06:34"/>
        <d v="2014-05-21T12:37:21"/>
        <d v="2013-08-23T10:14:17"/>
        <d v="2016-05-14T19:14:00"/>
        <d v="2016-03-01T16:51:11"/>
        <d v="2014-07-08T15:30:42"/>
        <d v="2009-11-05T18:02:20"/>
        <d v="2010-01-14T13:00:49"/>
        <d v="2014-10-09T06:43:10"/>
        <d v="2014-03-18T17:13:42"/>
        <d v="2016-10-22T10:50:30"/>
        <d v="2015-03-18T21:41:10"/>
        <d v="2012-05-22T04:03:13"/>
        <d v="2016-05-17T20:38:41"/>
        <d v="2014-05-19T04:38:49"/>
        <d v="2014-01-07T15:04:22"/>
        <d v="2016-10-04T10:43:06"/>
        <d v="2016-03-16T04:39:48"/>
        <d v="2014-09-02T14:48:56"/>
        <d v="2017-02-10T01:58:35"/>
        <d v="2016-06-14T19:25:40"/>
        <d v="2015-04-09T13:21:50"/>
        <d v="2014-01-23T01:08:24"/>
        <d v="2013-09-12T01:31:05"/>
        <d v="2014-11-12T20:35:13"/>
        <d v="2015-11-05T00:36:37"/>
        <d v="2016-06-01T08:20:51"/>
        <d v="2015-10-20T17:57:13"/>
        <d v="2014-11-21T07:34:22"/>
        <d v="2014-06-12T13:46:58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4-05-23T17:48:03"/>
        <d v="2017-01-05T20:05:30"/>
        <d v="2015-04-07T17:41:55"/>
        <d v="2014-05-19T13:09:12"/>
        <d v="2016-11-07T08:26:16"/>
        <d v="2013-11-13T17:42:41"/>
        <d v="2014-07-25T19:25:12"/>
        <d v="2015-09-15T02:19:22"/>
        <d v="2014-06-08T22:34:00"/>
        <d v="2011-11-01T04:45:36"/>
        <d v="2011-10-29T03:35:39"/>
        <d v="2015-12-05T23:57:11"/>
        <d v="2014-09-23T00:49:07"/>
        <d v="2016-02-15T19:16:33"/>
        <d v="2014-12-08T18:46:10"/>
        <d v="2016-07-20T04:01:09"/>
        <d v="2016-05-25T17:13:34"/>
        <d v="2015-05-04T19:46:40"/>
        <d v="2013-09-25T23:00:10"/>
        <d v="2014-06-04T23:32:49"/>
        <d v="2014-03-03T21:38:37"/>
        <d v="2013-01-25T21:04:32"/>
        <d v="2016-04-05T11:47:40"/>
        <d v="2015-05-31T16:43:23"/>
        <d v="2016-04-05T13:01:47"/>
        <d v="2013-06-26T01:30:35"/>
        <d v="2012-02-22T06:03:05"/>
        <d v="2014-05-27T15:48:51"/>
        <d v="2015-02-01T23:53:39"/>
        <d v="2014-05-26T17:27:18"/>
        <d v="2011-11-14T06:34:48"/>
        <d v="2015-11-04T19:01:26"/>
        <d v="2015-06-18T23:16:59"/>
        <d v="2014-10-09T09:00:46"/>
        <d v="2015-05-01T18:32:51"/>
        <d v="2015-06-02T15:39:37"/>
        <d v="2014-06-02T13:01:54"/>
        <d v="2013-06-17T17:47:24"/>
        <d v="2013-04-07T15:33:14"/>
        <d v="2011-08-30T16:12:01"/>
        <d v="2015-04-30T20:21:43"/>
        <d v="2015-01-12T19:12:18"/>
        <d v="2016-05-05T22:57:33"/>
        <d v="2012-04-05T17:25:43"/>
        <d v="2015-10-17T10:18:41"/>
        <d v="2016-02-17T14:03:10"/>
        <d v="2011-09-07T23:57:59"/>
        <d v="2015-09-01T15:21:50"/>
        <d v="2015-04-27T18:09:58"/>
        <d v="2015-07-15T15:01:12"/>
        <d v="2015-07-10T17:59:38"/>
        <d v="2015-02-03T17:17:27"/>
        <d v="2016-12-07T13:05:05"/>
        <d v="2016-06-29T16:50:43"/>
        <d v="2016-08-09T21:35:59"/>
        <d v="2015-04-26T12:44:58"/>
        <d v="2016-11-01T16:39:42"/>
        <d v="2013-04-26T18:11:10"/>
        <d v="2016-06-24T03:00:17"/>
        <d v="2016-11-14T17:34:40"/>
        <d v="2012-03-29T06:10:24"/>
        <d v="2012-04-24T01:47:35"/>
        <d v="2012-04-27T23:54:23"/>
        <d v="2010-05-15T22:19:59"/>
        <d v="2014-02-05T03:35:19"/>
        <d v="2015-04-27T16:13:06"/>
        <d v="2016-08-27T10:37:09"/>
        <d v="2012-02-21T20:40:39"/>
        <d v="2016-04-06T19:49:42"/>
        <d v="2010-12-30T20:08:34"/>
        <d v="2017-02-22T06:00:23"/>
        <d v="2012-01-19T11:21:47"/>
        <d v="2015-02-10T00:45:52"/>
        <d v="2015-02-07T14:46:29"/>
        <d v="2015-11-14T15:41:24"/>
        <d v="2011-09-26T19:16:39"/>
        <d v="2015-07-14T08:46:49"/>
        <d v="2016-06-21T12:38:03"/>
        <d v="2016-08-30T03:35:41"/>
        <d v="2014-08-12T14:01:08"/>
        <d v="2015-11-24T21:35:43"/>
        <d v="2013-04-15T12:22:43"/>
        <d v="2015-04-17T23:18:14"/>
        <d v="2016-02-07T15:18:05"/>
        <d v="2016-11-23T20:25:13"/>
        <d v="2014-10-14T17:42:25"/>
        <d v="2014-05-12T13:44:03"/>
        <d v="2011-03-24T23:02:18"/>
        <d v="2014-10-06T17:48:44"/>
        <d v="2016-02-23T14:27:36"/>
        <d v="2013-06-24T14:02:38"/>
        <d v="2016-08-20T13:50:28"/>
        <d v="2015-05-01T14:45:27"/>
        <d v="2015-10-15T16:49:31"/>
        <d v="2017-02-03T13:48:00"/>
        <d v="2013-04-24T00:30:37"/>
        <d v="2015-06-17T18:11:00"/>
        <d v="2015-03-26T19:59:22"/>
        <d v="2016-07-16T20:09:42"/>
        <d v="2014-09-20T01:44:16"/>
        <d v="2014-01-25T16:25:07"/>
        <d v="2013-05-07T15:33:26"/>
        <d v="2015-11-29T19:01:13"/>
        <d v="2014-11-28T00:03:06"/>
        <d v="2016-09-23T20:50:40"/>
        <d v="2014-04-01T17:00:12"/>
        <d v="2016-07-02T16:22:03"/>
        <d v="2015-04-24T13:21:07"/>
        <d v="2015-08-23T22:59:28"/>
        <d v="2014-08-29T18:19:33"/>
        <d v="2011-04-13T00:20:49"/>
        <d v="2015-09-20T17:55:22"/>
        <d v="2014-06-10T23:01:40"/>
        <d v="2015-06-29T15:01:48"/>
        <d v="2014-04-25T13:32:38"/>
        <d v="2015-05-13T09:29:57"/>
        <d v="2011-04-02T23:34:47"/>
        <d v="2013-10-14T16:24:19"/>
        <d v="2014-11-18T19:22:37"/>
        <d v="2015-11-15T17:01:24"/>
        <d v="2014-11-07T07:04:34"/>
        <d v="2016-12-27T18:08:20"/>
        <d v="2014-02-10T14:00:06"/>
        <d v="2016-06-15T14:34:06"/>
        <d v="2016-09-05T15:00:37"/>
        <d v="2011-07-27T19:32:47"/>
        <d v="2014-03-20T21:04:35"/>
        <d v="2015-02-27T07:06:50"/>
        <d v="2014-11-20T12:08:53"/>
        <d v="2014-07-09T14:23:42"/>
        <d v="2012-04-27T22:52:24"/>
        <d v="2015-10-09T15:51:41"/>
        <d v="2016-07-24T03:07:17"/>
        <d v="2012-11-13T22:58:23"/>
        <d v="2015-11-10T16:51:01"/>
        <d v="2016-01-12T16:29:03"/>
        <d v="2014-08-29T01:27:51"/>
        <d v="2014-05-30T07:55:39"/>
        <d v="2014-10-31T18:04:22"/>
        <d v="2014-07-21T06:21:27"/>
        <d v="2015-02-09T04:26:23"/>
        <d v="2013-09-29T18:01:31"/>
        <d v="2015-07-01T20:32:28"/>
        <d v="2014-10-06T16:04:58"/>
        <d v="2014-07-26T16:00:57"/>
        <d v="2011-07-26T08:10:54"/>
        <d v="2016-03-31T08:02:51"/>
        <d v="2016-05-31T00:14:56"/>
        <d v="2014-08-17T22:10:38"/>
        <d v="2015-02-20T06:39:10"/>
        <d v="2015-09-23T17:26:46"/>
        <d v="2015-07-07T15:31:47"/>
        <d v="2016-01-11T21:14:13"/>
        <d v="2014-08-27T22:43:04"/>
        <d v="2014-07-09T17:37:20"/>
        <d v="2015-07-08T17:22:26"/>
        <d v="2016-03-22T11:55:25"/>
        <d v="2015-07-18T16:19:38"/>
        <d v="2015-02-05T15:18:45"/>
        <d v="2010-09-08T20:04:28"/>
        <d v="2015-06-29T13:44:57"/>
        <d v="2013-04-19T14:31:17"/>
        <d v="2016-02-11T22:36:54"/>
        <d v="2016-05-13T13:25:38"/>
        <d v="2015-05-28T18:22:38"/>
        <d v="2014-10-16T04:05:31"/>
        <d v="2014-04-16T20:17:25"/>
        <d v="2016-06-25T20:41:37"/>
        <d v="2015-06-05T13:59:35"/>
        <d v="2011-09-20T20:54:10"/>
        <d v="2016-05-15T17:42:46"/>
        <d v="2015-06-12T12:47:45"/>
        <d v="2016-03-30T03:48:24"/>
        <d v="2012-10-23T20:30:32"/>
        <d v="2014-06-25T18:35:45"/>
        <d v="2014-04-18T11:18:58"/>
        <d v="2014-04-24T12:22:50"/>
        <d v="2016-05-22T13:59:50"/>
        <d v="2014-09-22T20:26:42"/>
        <d v="2014-10-13T21:45:38"/>
        <d v="2015-03-10T15:51:24"/>
        <d v="2015-04-25T19:44:22"/>
        <d v="2015-08-07T09:27:53"/>
        <d v="2012-02-07T21:10:26"/>
        <d v="2012-06-22T01:40:02"/>
        <d v="2015-07-20T17:15:12"/>
        <d v="2012-09-25T01:26:57"/>
        <d v="2012-10-10T18:12:15"/>
        <d v="2014-12-16T21:54:55"/>
        <d v="2015-04-22T17:03:29"/>
        <d v="2011-11-23T18:35:09"/>
        <d v="2017-02-08T02:54:44"/>
        <d v="2014-07-31T23:06:36"/>
        <d v="2012-08-15T18:40:03"/>
        <d v="2010-01-16T22:04:52"/>
        <d v="2012-04-20T19:01:58"/>
        <d v="2017-02-04T04:50:08"/>
        <d v="2015-09-05T11:23:04"/>
        <d v="2013-11-20T04:13:24"/>
        <d v="2013-11-11T16:14:43"/>
        <d v="2014-03-21T16:01:54"/>
        <d v="2012-07-23T18:32:14"/>
        <d v="2014-11-13T00:25:11"/>
        <d v="2015-06-23T06:46:37"/>
        <d v="2016-02-26T13:01:20"/>
        <d v="2016-01-13T17:45:44"/>
        <d v="2015-03-26T17:28:21"/>
        <d v="2011-11-18T01:00:51"/>
        <d v="2016-11-28T22:00:33"/>
        <d v="2015-02-17T15:05:20"/>
        <d v="2011-08-08T17:12:51"/>
        <d v="2014-07-14T16:41:12"/>
        <d v="2014-06-19T09:14:38"/>
        <d v="2016-01-31T16:54:32"/>
        <d v="2014-09-17T15:29:14"/>
        <d v="2014-05-30T21:31:24"/>
        <d v="2017-02-06T20:00:04"/>
        <d v="2011-11-22T16:12:15"/>
        <d v="2015-02-24T02:03:29"/>
        <d v="2015-05-14T12:09:11"/>
        <d v="2015-06-08T21:33:00"/>
        <d v="2015-03-05T21:19:17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9-13T18:00:27"/>
        <d v="2016-11-23T01:59:03"/>
        <d v="2016-05-26T01:07:47"/>
        <d v="2010-03-18T17:52:16"/>
        <d v="2016-11-30T04:29:27"/>
        <d v="2015-03-01T05:16:54"/>
        <d v="2015-02-06T17:08:25"/>
        <d v="2013-11-01T20:21:07"/>
        <d v="2015-02-18T17:34:59"/>
        <d v="2010-12-24T02:40:38"/>
        <d v="2013-11-13T23:08:56"/>
        <d v="2011-01-12T07:49:21"/>
        <d v="2014-07-31T18:30:45"/>
        <d v="2012-08-22T19:38:14"/>
        <d v="2011-12-06T22:47:01"/>
        <d v="2015-06-15T20:18:53"/>
        <d v="2015-08-12T15:13:26"/>
        <d v="2013-09-26T17:39:50"/>
        <d v="2012-08-02T00:32:04"/>
        <d v="2011-08-08T16:58:52"/>
        <d v="2014-06-18T00:38:08"/>
        <d v="2010-11-20T19:34:51"/>
        <d v="2011-07-23T00:18:33"/>
        <d v="2012-03-05T00:55:30"/>
        <d v="2015-07-16T16:12:01"/>
        <d v="2014-12-20T19:47:03"/>
        <d v="2014-10-11T20:07:43"/>
        <d v="2014-06-16T09:29:25"/>
        <d v="2015-10-26T14:49:11"/>
        <d v="2014-04-10T12:36:26"/>
        <d v="2013-09-07T01:21:58"/>
        <d v="2012-06-08T12:29:29"/>
        <d v="2014-10-15T22:28:04"/>
        <d v="2014-07-07T21:50:19"/>
        <d v="2012-03-19T18:38:21"/>
        <d v="2014-07-31T04:48:13"/>
        <d v="2014-05-12T19:33:18"/>
        <d v="2013-10-25T11:49:53"/>
        <d v="2015-06-08T07:09:36"/>
        <d v="2014-12-31T16:53:34"/>
        <d v="2014-07-22T07:01:55"/>
        <d v="2014-07-09T18:55:05"/>
        <d v="2014-05-15T17:41:22"/>
        <d v="2014-04-23T20:01:47"/>
        <d v="2015-04-08T20:47:29"/>
        <d v="2011-11-13T16:05:32"/>
        <d v="2014-05-21T17:53:10"/>
        <d v="2014-04-08T16:25:55"/>
        <d v="2013-06-27T01:27:16"/>
        <d v="2010-10-27T06:20:03"/>
        <d v="2016-07-02T14:00:08"/>
        <d v="2014-06-30T15:04:27"/>
        <d v="2016-07-08T10:20:56"/>
        <d v="2012-06-07T22:46:52"/>
        <d v="2015-02-12T03:05:08"/>
        <d v="2015-02-21T00:18:54"/>
        <d v="2016-01-29T20:22:56"/>
        <d v="2015-12-22T05:05:19"/>
        <d v="2014-08-11T20:45:08"/>
        <d v="2015-07-20T17:03:40"/>
        <d v="2015-02-18T16:07:12"/>
        <d v="2012-03-10T03:00:04"/>
        <d v="2015-07-24T14:14:55"/>
        <d v="2017-01-19T16:39:08"/>
        <d v="2014-05-21T01:37:59"/>
        <d v="2015-06-06T18:30:00"/>
        <d v="2013-03-13T01:01:27"/>
        <d v="2014-11-19T14:19:04"/>
        <d v="2016-05-23T01:05:57"/>
        <d v="2015-05-20T01:00:16"/>
        <d v="2014-09-15T14:26:56"/>
        <d v="2016-05-07T06:37:01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7-02T13:03:34"/>
        <d v="2011-04-25T04:33:21"/>
        <d v="2015-07-06T08:43:27"/>
        <d v="2013-12-09T21:54:14"/>
        <d v="2016-12-29T12:01:58"/>
        <d v="2016-01-03T16:38:00"/>
        <d v="2011-05-03T23:21:54"/>
        <d v="2016-06-15T19:34:32"/>
        <d v="2014-10-15T20:58:15"/>
        <d v="2012-04-23T15:29:04"/>
        <d v="2012-01-16T15:37:15"/>
        <d v="2014-10-05T17:33:42"/>
        <d v="2015-08-17T18:19:55"/>
        <d v="2014-05-16T20:36:20"/>
        <d v="2013-11-29T19:56:26"/>
        <d v="2016-05-25T20:47:41"/>
        <d v="2012-02-09T01:00:49"/>
        <d v="2016-01-04T06:03:17"/>
        <d v="2015-08-20T14:57:29"/>
        <d v="2014-06-12T14:54:06"/>
        <d v="2012-06-14T17:26:56"/>
        <d v="2016-04-08T08:59:26"/>
        <d v="2009-10-16T22:02:00"/>
        <d v="2013-06-28T16:31:29"/>
        <d v="2014-07-01T16:45:59"/>
        <d v="2015-03-25T17:22:07"/>
        <d v="2016-06-14T01:11:47"/>
        <d v="2015-10-22T18:38:33"/>
        <d v="2015-08-14T15:54:20"/>
        <d v="2015-04-07T19:53:30"/>
        <d v="2014-04-01T06:38:31"/>
        <d v="2016-03-30T18:44:25"/>
        <d v="2014-09-05T07:00:45"/>
        <d v="2015-08-03T15:57:51"/>
        <d v="2016-04-01T15:03:37"/>
        <d v="2016-07-25T06:41:21"/>
        <d v="2015-11-13T15:01:52"/>
        <d v="2014-04-07T21:35:30"/>
        <d v="2015-08-14T05:39:36"/>
        <d v="2015-02-15T23:35:47"/>
        <d v="2015-03-30T22:07:45"/>
        <d v="2012-10-04T07:21:24"/>
        <d v="2015-11-16T23:08:04"/>
        <d v="2014-05-01T19:06:51"/>
        <d v="2015-09-24T04:14:05"/>
        <d v="2014-07-30T09:37:21"/>
        <d v="2014-07-06T20:54:35"/>
        <d v="2015-02-02T22:49:21"/>
        <d v="2013-03-27T23:17:40"/>
        <d v="2012-01-25T20:33:58"/>
        <d v="2014-07-14T22:53:34"/>
        <d v="2014-06-01T11:49:36"/>
        <d v="2015-01-24T11:55:03"/>
        <d v="2016-05-15T18:35:15"/>
        <d v="2014-12-04T21:39:12"/>
        <d v="2011-12-19T21:12:36"/>
        <d v="2015-12-03T13:47:00"/>
        <d v="2013-12-12T21:02:25"/>
        <d v="2015-09-07T06:21:09"/>
        <d v="2014-05-17T01:30:55"/>
        <d v="2013-04-30T20:13:07"/>
        <d v="2012-05-29T20:16:11"/>
        <d v="2014-10-29T16:24:46"/>
        <d v="2015-02-24T16:49:54"/>
        <d v="2012-11-13T22:17:32"/>
        <d v="2015-02-14T17:35:52"/>
        <d v="2014-12-15T13:10:19"/>
        <d v="2016-02-26T09:46:56"/>
        <d v="2015-09-06T22:17:05"/>
        <d v="2015-03-18T20:45:05"/>
        <d v="2015-01-12T23:33:28"/>
        <d v="2016-08-04T22:12:55"/>
        <d v="2012-02-07T02:43:55"/>
        <d v="2015-06-16T18:19:19"/>
        <d v="2015-10-15T02:06:08"/>
        <d v="2013-02-22T23:54:52"/>
        <d v="2015-02-25T16:24:52"/>
        <d v="2014-06-19T20:38:50"/>
        <d v="2016-04-06T13:24:40"/>
        <d v="2015-07-08T18:30:56"/>
        <d v="2011-07-06T02:32:06"/>
        <d v="2014-12-09T16:31:36"/>
        <d v="2014-07-07T16:10:46"/>
        <d v="2014-05-28T05:14:15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2-27T20:01:36"/>
        <d v="2010-03-11T20:02:24"/>
        <d v="2015-07-23T16:19:14"/>
        <d v="2015-07-23T20:18:55"/>
        <d v="2014-11-19T02:24:46"/>
        <d v="2016-07-05T20:57:09"/>
        <d v="2016-07-10T03:42:43"/>
        <d v="2016-12-30T18:56:48"/>
        <d v="2014-12-22T20:53:30"/>
        <d v="2016-03-18T21:27:59"/>
        <d v="2011-09-09T19:41:01"/>
        <d v="2016-11-02T01:33:49"/>
        <d v="2014-06-04T19:37:14"/>
        <d v="2014-08-11T20:09:34"/>
        <d v="2016-04-08T22:40:12"/>
        <d v="2012-12-31T18:38:30"/>
        <d v="2016-05-20T19:10:21"/>
        <d v="2015-06-16T17:24:36"/>
        <d v="2011-05-24T00:31:06"/>
        <d v="2014-08-01T15:47:58"/>
        <d v="2016-11-01T16:34:10"/>
        <d v="2015-02-04T22:49:34"/>
        <d v="2013-12-18T21:59:27"/>
        <d v="2014-08-13T18:26:53"/>
        <d v="2011-10-02T14:02:15"/>
        <d v="2014-04-29T20:09:08"/>
        <d v="2014-05-06T14:39:33"/>
        <d v="2014-08-28T23:01:02"/>
        <d v="2016-03-13T14:57:37"/>
        <d v="2013-10-08T20:58:03"/>
        <d v="2016-05-12T06:01:07"/>
        <d v="2015-08-05T19:00:10"/>
        <d v="2016-10-21T19:25:46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7-02-14T22:37:10"/>
        <d v="2016-10-18T10:36:34"/>
        <d v="2014-06-18T15:35:24"/>
        <d v="2014-04-30T16:06:09"/>
        <d v="2014-07-11T20:19:26"/>
        <d v="2015-06-24T20:30:40"/>
        <d v="2015-03-12T22:37:23"/>
        <d v="2015-07-15T18:11:52"/>
        <d v="2016-04-22T10:26:0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5-01-13T21:07:51"/>
        <d v="2012-02-02T15:39:25"/>
        <d v="2014-09-12T21:55:48"/>
        <d v="2015-05-05T12:59:53"/>
        <d v="2011-09-02T07:08:37"/>
        <d v="2013-08-08T23:07:34"/>
        <d v="2012-04-27T01:59:57"/>
        <d v="2016-03-31T17:36:17"/>
        <d v="2016-08-15T21:10:47"/>
        <d v="2014-06-02T15:29:12"/>
        <d v="2014-07-28T20:47:16"/>
        <d v="2014-07-16T11:18:30"/>
        <d v="2016-05-09T20:13:52"/>
        <d v="2015-08-18T18:57:26"/>
        <d v="2014-07-07T21:45:38"/>
        <d v="2014-05-29T14:09:34"/>
        <d v="2015-10-14T13:57:11"/>
        <d v="2011-05-25T00:35:27"/>
        <d v="2014-07-02T21:43:02"/>
        <d v="2016-03-16T14:21:19"/>
        <d v="2016-01-21T20:07:47"/>
        <d v="2011-09-02T18:52:37"/>
        <d v="2012-06-07T19:51:29"/>
        <d v="2011-06-17T18:46:23"/>
        <d v="2014-08-26T05:19:31"/>
        <d v="2015-07-22T06:14:17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1-02-13T18:09:44"/>
        <d v="2015-10-30T21:48:04"/>
        <d v="2016-05-16T17:01:30"/>
        <d v="2014-05-29T14:05:24"/>
        <d v="2012-07-26T18:11:42"/>
        <d v="2015-07-26T22:49:51"/>
        <d v="2014-12-22T18:04:18"/>
        <d v="2011-06-12T07:08:19"/>
        <d v="2016-08-11T20:46:11"/>
        <d v="2011-04-15T18:11:26"/>
        <d v="2015-07-02T22:06:12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6-11-15T05:09:35"/>
        <d v="2015-06-12T12:50:06"/>
        <d v="2012-09-17T20:17:39"/>
        <d v="2015-03-15T19:00:33"/>
        <d v="2015-01-17T19:58:29"/>
        <d v="2013-12-26T19:07:42"/>
        <d v="2013-04-01T22:16:33"/>
        <d v="2015-01-09T03:39:39"/>
        <d v="2015-03-12T19:22:39"/>
        <d v="2016-03-08T09:34:06"/>
        <d v="2015-04-30T20:11:12"/>
        <d v="2014-11-28T21:08:45"/>
        <d v="2016-01-27T20:15:27"/>
        <d v="2016-04-07T03:27:36"/>
        <d v="2017-02-27T16:49:11"/>
        <d v="2016-10-06T13:10:54"/>
        <d v="2016-01-07T19:00:34"/>
        <d v="2015-06-10T19:09:36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5-09-29T14:59:43"/>
        <d v="2017-03-02T12:55:07"/>
        <d v="2016-12-09T22:35:11"/>
        <d v="2015-09-15T02:30:53"/>
        <d v="2014-10-11T18:48:21"/>
        <d v="2015-02-18T01:11:06"/>
        <d v="2016-08-30T14:58:37"/>
        <d v="2014-12-17T14:01:07"/>
        <d v="2014-01-24T18:43:38"/>
        <d v="2016-06-09T23:49:58"/>
        <d v="2016-11-15T13:39:49"/>
        <d v="2013-11-19T18:56:00"/>
        <d v="2015-09-21T15:01:14"/>
        <d v="2015-09-01T12:51:32"/>
        <d v="2015-05-19T22:01:33"/>
        <d v="2014-11-04T10:58:54"/>
        <d v="2014-09-09T23:26:00"/>
        <d v="2015-01-17T03:21:13"/>
        <d v="2015-05-20T09:58:22"/>
        <d v="2015-04-13T16:53:35"/>
        <d v="2014-07-18T09:04:10"/>
        <d v="2016-06-08T15:11:10"/>
        <d v="2014-07-10T05:37:12"/>
        <d v="2015-07-04T00:44:42"/>
        <d v="2015-08-19T02:49:10"/>
        <d v="2016-02-15T09:33:10"/>
        <d v="2015-04-03T17:34:41"/>
        <d v="2014-11-25T22:32:09"/>
        <d v="2016-12-17T01:49:22"/>
        <d v="2015-05-17T17:47:29"/>
        <d v="2015-10-28T16:06:07"/>
        <d v="2015-10-05T04:03:21"/>
        <d v="2014-07-14T23:31:52"/>
        <d v="2015-05-05T05:26:00"/>
        <d v="2015-01-13T14:15:42"/>
        <d v="2016-11-01T16:01:37"/>
        <d v="2015-01-19T19:38:49"/>
        <d v="2016-11-04T22:22:12"/>
        <d v="2014-09-09T18:43:14"/>
        <d v="2015-02-26T23:07:06"/>
        <d v="2015-03-18T12:22:05"/>
        <d v="2016-01-26T07:25:01"/>
        <d v="2015-03-03T23:00:37"/>
        <d v="2015-10-16T20:29:06"/>
        <d v="2017-01-11T06:28:53"/>
        <d v="2016-01-03T14:58:48"/>
        <d v="2016-06-13T22:23:59"/>
        <d v="2016-12-01T15:53:27"/>
        <d v="2014-08-07T18:16:58"/>
        <d v="2015-03-09T18:58:47"/>
        <d v="2017-03-06T18:04:48"/>
        <d v="2016-07-05T14:00:03"/>
        <d v="2014-08-29T18:04:57"/>
        <d v="2015-09-03T16:27:25"/>
        <d v="2014-10-11T20:06:20"/>
        <d v="2012-11-30T04:44:32"/>
        <d v="2016-04-22T14:59:34"/>
        <d v="2016-01-01T00:11:11"/>
        <d v="2017-02-01T13:51:19"/>
        <d v="2015-01-29T07:32:16"/>
        <d v="2014-09-10T16:31:48"/>
        <d v="2016-10-20T11:14:02"/>
        <d v="2017-02-22T03:37:47"/>
        <d v="2015-06-04T11:20:30"/>
        <d v="2014-11-15T13:12:57"/>
        <d v="2014-07-10T20:36:01"/>
        <d v="2017-03-13T18:07:27"/>
        <d v="2015-01-05T23:22:29"/>
        <d v="2017-01-07T07:16:47"/>
        <d v="2014-06-14T22:29:24"/>
        <d v="2016-11-28T18:29:51"/>
        <d v="2015-04-19T21:00:49"/>
        <d v="2017-01-31T15:02:35"/>
        <d v="2015-02-22T06:40:07"/>
        <d v="2016-01-19T12:33:09"/>
        <d v="2016-12-17T05:17:33"/>
        <d v="2014-07-04T15:48:04"/>
        <d v="2017-03-07T18:35:34"/>
        <d v="2014-10-18T05:14:52"/>
        <d v="2015-08-20T03:50:17"/>
        <d v="2016-06-04T03:40:24"/>
        <d v="2016-11-02T14:00:23"/>
        <d v="2017-03-10T12:49:54"/>
        <d v="2015-08-05T15:45:46"/>
        <d v="2016-05-24T16:06:23"/>
        <d v="2015-07-09T20:00:39"/>
        <d v="2015-09-23T21:01:01"/>
        <d v="2014-04-04T17:11:40"/>
        <d v="2016-03-31T23:33:58"/>
        <d v="2017-01-05T16:38:55"/>
        <d v="2016-09-05T19:50:54"/>
        <d v="2013-09-24T02:33:58"/>
        <d v="2014-08-25T17:15:16"/>
        <d v="2015-01-30T15:21:16"/>
        <d v="2015-09-12T13:01:38"/>
        <d v="2015-04-17T17:11:59"/>
        <d v="2017-01-07T16:20:30"/>
        <d v="2014-05-07T14:48:54"/>
        <d v="2016-03-09T19:31:22"/>
        <d v="2010-05-06T04:48:03"/>
        <d v="2013-11-26T23:54:54"/>
        <d v="2014-12-10T02:39:50"/>
        <d v="2013-01-02T11:55:27"/>
        <d v="2016-08-21T20:53:33"/>
        <d v="2012-03-05T17:46:15"/>
        <d v="2015-10-01T11:57:28"/>
        <d v="2016-10-19T14:43:32"/>
        <d v="2017-01-12T04:40:05"/>
        <d v="2016-05-03T14:25:10"/>
        <d v="2016-03-24T19:40:21"/>
        <d v="2015-08-02T20:57:06"/>
        <d v="2016-01-02T22:27:15"/>
        <d v="2014-12-30T15:44:00"/>
        <d v="2015-05-12T00:50:59"/>
        <d v="2015-03-07T01:08:46"/>
        <d v="2015-09-17T23:06:57"/>
        <d v="2014-12-20T04:11:05"/>
        <d v="2014-12-11T16:37:32"/>
        <d v="2016-09-15T06:55:41"/>
        <d v="2016-05-06T23:33:30"/>
        <d v="2015-01-20T21:19:43"/>
        <d v="2016-07-04T08:10:18"/>
        <d v="2017-03-05T06:15:01"/>
        <d v="2015-08-24T20:10:01"/>
        <d v="2013-10-25T05:30:59"/>
        <d v="2016-04-20T15:41:12"/>
        <d v="2014-07-30T20:43:05"/>
        <d v="2014-08-14T21:05:16"/>
        <d v="2014-12-29T19:37:11"/>
        <d v="2017-02-09T23:08:28"/>
        <d v="2010-05-14T21:58:26"/>
        <d v="2015-03-11T05:16:22"/>
        <d v="2014-05-06T22:11:30"/>
        <d v="2014-09-21T21:11:27"/>
        <d v="2014-10-27T19:29:37"/>
        <d v="2014-09-19T16:26:12"/>
        <d v="2014-09-08T02:05:00"/>
        <d v="2015-05-18T18:27:06"/>
        <d v="2011-04-13T02:22:42"/>
        <d v="2014-11-20T18:13:31"/>
        <d v="2015-08-31T19:17:38"/>
        <d v="2014-10-27T19:26:50"/>
        <d v="2016-08-03T16:36:20"/>
        <d v="2014-09-19T13:01:24"/>
        <d v="2015-10-02T18:41:08"/>
        <d v="2016-03-21T21:11:16"/>
        <d v="2015-04-20T19:39:16"/>
        <d v="2015-03-31T19:23:47"/>
        <d v="2015-12-01T20:00:56"/>
        <d v="2014-08-05T20:46:38"/>
        <d v="2015-10-05T16:16:44"/>
        <d v="2014-04-18T20:52:36"/>
        <d v="2016-10-06T14:57:47"/>
        <d v="2015-01-15T16:24:37"/>
        <d v="2016-11-15T13:58:35"/>
        <d v="2016-11-04T11:01:08"/>
        <d v="2017-03-06T19:14:37"/>
        <d v="2014-05-29T22:04:24"/>
        <d v="2016-01-22T22:36:37"/>
        <d v="2015-06-17T10:32:59"/>
        <d v="2014-11-05T00:03:01"/>
        <d v="2015-01-18T15:52:36"/>
        <d v="2016-04-01T14:18:38"/>
        <d v="2015-10-04T03:15:59"/>
        <d v="2017-03-01T16:50:08"/>
        <d v="2014-09-22T09:47:15"/>
        <d v="2015-12-06T21:13:10"/>
        <d v="2015-07-08T11:34:30"/>
        <d v="2015-03-04T23:47:23"/>
        <d v="2015-02-21T03:10:44"/>
        <d v="2015-02-12T01:50:01"/>
        <d v="2016-10-26T19:15:19"/>
        <d v="2015-10-27T05:03:36"/>
        <d v="2015-04-09T00:23:53"/>
        <d v="2014-06-26T22:48:32"/>
        <d v="2016-01-30T16:58:40"/>
        <d v="2016-05-03T13:07:28"/>
        <d v="2015-09-10T14:10:48"/>
        <d v="2016-02-02T17:01:54"/>
        <d v="2015-01-14T01:43:02"/>
        <d v="2011-10-31T04:06:16"/>
        <d v="2016-10-25T17:26:27"/>
        <d v="2017-03-08T01:07:25"/>
        <d v="2014-11-12T00:03:35"/>
        <d v="2015-05-20T05:33:24"/>
        <d v="2014-12-02T16:48:55"/>
        <d v="2013-09-03T13:27:54"/>
        <d v="2012-05-08T19:55:05"/>
        <d v="2016-07-23T16:01:25"/>
        <d v="2013-10-28T05:41:54"/>
        <d v="2015-11-17T16:25:14"/>
        <d v="2014-04-04T17:41:24"/>
        <d v="2015-01-02T21:48:31"/>
        <d v="2014-11-30T20:21:04"/>
        <d v="2015-03-27T21:48:59"/>
        <d v="2016-05-16T17:02:00"/>
        <d v="2015-02-10T12:07:43"/>
        <d v="2015-12-15T04:00:11"/>
        <d v="2016-03-04T17:25:41"/>
        <d v="2011-07-30T17:30:08"/>
        <d v="2012-05-01T17:16:27"/>
        <d v="2014-05-20T01:06:09"/>
        <d v="2014-07-19T05:06:39"/>
        <d v="2014-11-11T16:31:10"/>
        <d v="2016-05-22T15:02:31"/>
        <d v="2016-11-20T23:33:03"/>
        <d v="2014-11-05T18:30:29"/>
        <d v="2014-09-30T12:59:59"/>
        <d v="2015-02-12T18:17:52"/>
        <d v="2014-10-20T20:55:40"/>
        <d v="2015-12-18T18:01:01"/>
        <d v="2016-01-04T17:05:53"/>
        <d v="2014-05-06T22:31:40"/>
        <d v="2014-11-28T20:47:52"/>
        <d v="2015-03-26T21:38:16"/>
        <d v="2012-05-15T15:33:17"/>
        <d v="2015-10-06T14:13:09"/>
        <d v="2014-06-23T15:54:40"/>
        <d v="2014-09-03T14:17:00"/>
        <d v="2015-10-01T15:06:47"/>
        <d v="2014-06-06T12:45:39"/>
        <d v="2014-07-30T18:45:11"/>
        <d v="2015-10-06T13:16:15"/>
        <d v="2015-02-23T19:01:10"/>
        <d v="2014-07-21T15:38:18"/>
        <d v="2017-01-27T13:05:58"/>
        <d v="2014-06-11T02:52:54"/>
        <d v="2016-04-15T20:21:13"/>
        <d v="2014-08-13T12:02:11"/>
        <d v="2016-05-14T09:41:35"/>
        <d v="2016-06-22T15:58:28"/>
        <d v="2016-09-01T06:27:04"/>
        <d v="2015-07-02T22:33:43"/>
        <d v="2017-03-02T01:43:10"/>
        <d v="2014-08-16T02:00:03"/>
        <d v="2016-08-15T14:49:05"/>
        <d v="2014-07-26T23:28:26"/>
        <d v="2014-06-17T02:50:38"/>
        <d v="2013-11-21T20:32:11"/>
        <d v="2015-11-19T11:46:41"/>
        <d v="2016-10-09T23:09:28"/>
        <d v="2014-07-24T03:00:10"/>
        <d v="2015-03-19T13:48:48"/>
        <d v="2015-09-02T01:33:12"/>
        <d v="2013-04-01T21:42:37"/>
        <d v="2017-03-07T10:20:42"/>
        <d v="2015-10-20T02:38:50"/>
        <d v="2015-08-26T23:43:42"/>
        <d v="2015-04-21T22:47:58"/>
        <d v="2014-07-08T15:56:49"/>
        <d v="2014-10-09T18:29:26"/>
        <d v="2009-10-02T02:31:46"/>
        <d v="2017-01-09T09:59:05"/>
        <d v="2013-04-04T14:00:34"/>
        <d v="2015-10-29T20:22:21"/>
        <d v="2017-02-04T06:58:27"/>
        <d v="2014-08-29T18:55:56"/>
        <d v="2015-10-12T16:12:15"/>
        <d v="2015-03-27T03:53:02"/>
        <d v="2016-06-07T13:01:23"/>
        <d v="2015-07-07T21:44:12"/>
        <d v="2012-11-05T09:23:41"/>
        <d v="2014-06-09T12:34:56"/>
        <d v="2016-08-13T14:02:55"/>
        <d v="2014-05-01T21:49:01"/>
        <d v="2017-03-06T17:16:59"/>
        <d v="2015-03-07T16:15:45"/>
        <d v="2016-06-06T15:00:58"/>
        <d v="2014-12-01T05:16:04"/>
        <d v="2014-05-20T15:47:20"/>
        <d v="2014-07-15T13:56:40"/>
        <d v="2013-04-17T12:08:19"/>
        <d v="2016-06-01T06:38:29"/>
        <d v="2012-08-14T16:18:54"/>
        <d v="2016-05-25T10:32:46"/>
        <d v="2012-05-15T23:42:48"/>
        <d v="2014-04-11T11:50:52"/>
        <d v="2015-11-02T23:14:40"/>
        <d v="2017-03-14T18:45:38"/>
        <d v="2015-12-15T18:16:56"/>
        <d v="2014-09-18T12:07:39"/>
        <d v="2015-08-29T05:37:27"/>
        <d v="2017-01-02T13:05:19"/>
        <d v="2014-10-16T16:33:48"/>
        <d v="2015-08-31T11:55:20"/>
        <d v="2016-06-28T22:00:04"/>
        <d v="2014-08-27T12:43:13"/>
        <d v="2014-10-01T18:58:01"/>
        <d v="2016-01-12T20:47:27"/>
        <d v="2014-06-02T05:08:50"/>
        <d v="2017-02-24T21:14:45"/>
        <d v="2014-05-07T01:44:24"/>
        <d v="2014-09-23T23:30:40"/>
        <d v="2015-06-20T22:46:32"/>
        <d v="2015-05-23T17:48:15"/>
        <d v="2016-09-27T06:40:34"/>
        <d v="2016-11-27T21:48:41"/>
        <d v="2014-12-08T01:37:14"/>
        <d v="2016-03-16T17:06:22"/>
        <d v="2017-03-13T03:38:41"/>
        <d v="2015-10-20T16:35:03"/>
        <d v="2015-11-26T19:17:39"/>
        <d v="2016-09-10T14:32:50"/>
        <d v="2015-05-04T19:32:31"/>
        <d v="2016-12-22T22:04:55"/>
        <d v="2015-11-05T22:28:22"/>
        <d v="2014-09-15T03:14:15"/>
        <d v="2017-03-11T00:47:28"/>
        <d v="2016-02-03T23:19:28"/>
        <d v="2014-07-05T11:39:39"/>
        <d v="2016-11-02T17:13:22"/>
        <d v="2016-03-01T13:36:20"/>
        <d v="2016-06-27T10:47:48"/>
        <d v="2016-09-17T22:08:58"/>
        <d v="2016-06-10T04:41:12"/>
        <d v="2011-08-04T20:39:10"/>
        <d v="2016-02-03T01:55:55"/>
        <d v="2015-05-08T19:26:20"/>
        <d v="2014-11-03T22:29:09"/>
        <d v="2015-05-01T15:28:02"/>
        <d v="2013-07-10T12:00:15"/>
        <d v="2016-06-30T22:17:33"/>
        <d v="2015-05-26T11:39:02"/>
        <d v="2016-01-01T21:40:37"/>
        <d v="2016-11-14T17:04:21"/>
        <d v="2015-01-23T20:09:13"/>
        <d v="2015-03-30T14:07:06"/>
        <d v="2012-07-27T21:37:03"/>
        <d v="2016-02-29T07:50:25"/>
        <d v="2016-02-22T06:06:14"/>
        <d v="2014-06-03T00:42:23"/>
        <d v="2011-09-09T17:07:13"/>
        <d v="2016-03-07T12:13:07"/>
        <d v="2013-10-23T11:35:13"/>
        <d v="2014-09-03T12:25:54"/>
        <d v="2014-07-13T15:51:50"/>
        <d v="2014-05-20T15:33:51"/>
        <d v="2015-07-07T16:13:11"/>
        <d v="2015-01-21T15:18:38"/>
        <d v="2016-08-24T01:21:53"/>
        <d v="2014-06-05T14:22:27"/>
        <d v="2014-12-09T20:58:03"/>
        <d v="2014-07-13T02:09:15"/>
        <d v="2014-06-23T22:31:45"/>
        <d v="2011-07-07T14:38:56"/>
        <d v="2014-07-24T22:08:38"/>
        <d v="2015-07-13T13:25:39"/>
        <d v="2015-06-16T18:12:24"/>
        <d v="2016-09-16T12:05:01"/>
        <d v="2016-08-29T22:24:55"/>
        <d v="2015-06-27T00:12:06"/>
        <d v="2016-04-04T23:00:50"/>
        <d v="2014-07-22T19:53:18"/>
        <d v="2016-01-29T04:42:12"/>
        <d v="2014-11-07T06:24:24"/>
        <d v="2016-01-30T21:10:58"/>
        <d v="2015-01-27T16:00:20"/>
        <d v="2015-02-22T04:34:59"/>
        <d v="2017-02-14T17:01:01"/>
        <d v="2016-07-05T16:00:50"/>
        <d v="2015-09-18T19:36:29"/>
        <d v="2015-04-09T21:14:18"/>
        <d v="2015-06-04T05:23:11"/>
        <d v="2015-01-12T02:53:41"/>
        <d v="2015-09-01T15:10:22"/>
        <d v="2016-06-17T23:14:22"/>
        <d v="2014-05-07T17:13:56"/>
        <d v="2016-02-09T05:48:07"/>
        <d v="2015-06-27T05:37:37"/>
        <d v="2016-07-15T22:45:43"/>
        <d v="2017-03-09T13:54:05"/>
        <d v="2014-07-15T03:02:36"/>
        <d v="2016-01-05T15:43:19"/>
        <d v="2015-02-06T13:57:05"/>
        <d v="2014-08-15T22:20:45"/>
        <d v="2016-07-05T16:41:49"/>
        <d v="2014-12-12T01:02:52"/>
        <d v="2016-01-19T13:48:09"/>
        <d v="2014-09-11T00:41:35"/>
        <d v="2014-05-27T23:02:02"/>
        <d v="2016-12-30T18:54:42"/>
        <d v="2014-12-05T04:43:58"/>
        <d v="2014-09-20T14:56:15"/>
        <d v="2016-09-06T15:15:32"/>
        <d v="2015-03-05T15:43:57"/>
        <d v="2015-08-10T15:38:43"/>
        <d v="2014-06-03T04:07:58"/>
        <d v="2014-10-16T21:42:02"/>
        <d v="2013-02-05T23:15:45"/>
        <d v="2015-06-04T15:35:24"/>
        <d v="2014-12-02T22:20:04"/>
        <d v="2014-06-26T19:29:25"/>
        <d v="2014-04-17T04:32:45"/>
        <d v="2014-09-24T19:40:06"/>
        <d v="2014-11-25T16:15:33"/>
        <d v="2016-07-01T15:41:45"/>
        <d v="2014-03-25T19:11:07"/>
        <d v="2014-09-23T10:17:59"/>
        <d v="2014-11-19T01:29:45"/>
        <d v="2015-11-13T15:51:08"/>
        <d v="2015-12-06T07:50:33"/>
        <d v="2015-12-16T03:09:34"/>
        <d v="2011-05-08T21:06:11"/>
        <d v="2016-12-02T02:46:11"/>
        <d v="2012-02-28T14:45:23"/>
        <d v="2015-01-21T08:34:13"/>
        <d v="2013-02-06T03:02:08"/>
        <d v="2016-06-05T20:54:43"/>
        <d v="2016-02-14T05:39:40"/>
        <d v="2016-01-13T04:33:11"/>
        <d v="2014-11-14T20:00:34"/>
        <d v="2016-12-05T23:51:20"/>
        <d v="2014-08-18T20:56:40"/>
        <d v="2016-01-27T23:22:17"/>
        <d v="2016-03-15T14:00:50"/>
        <d v="2014-05-14T07:04:10"/>
        <d v="2016-05-20T14:30:46"/>
        <d v="2015-11-16T18:25:00"/>
        <d v="2014-06-25T19:33:40"/>
        <d v="2016-06-03T07:38:56"/>
        <d v="2015-09-18T16:23:47"/>
        <d v="2015-05-16T21:06:08"/>
        <d v="2015-12-07T22:50:13"/>
        <d v="2014-05-29T09:09:57"/>
        <d v="2016-05-19T19:32:19"/>
        <d v="2014-12-17T12:09:11"/>
        <d v="2015-01-27T18:28:38"/>
        <d v="2013-10-10T00:18:59"/>
        <d v="2016-04-12T10:47:14"/>
        <d v="2016-03-11T19:41:12"/>
        <d v="2015-04-28T16:38:09"/>
        <d v="2016-06-10T05:28:57"/>
        <d v="2014-11-27T15:22:29"/>
        <d v="2015-04-24T08:18:52"/>
        <d v="2014-03-05T17:19:39"/>
        <d v="2014-05-12T15:38:47"/>
        <d v="2014-05-22T19:21:54"/>
        <d v="2016-01-18T12:04:39"/>
        <d v="2016-07-28T15:14:01"/>
        <d v="2017-01-25T05:51:40"/>
        <d v="2017-03-07T00:45:14"/>
        <d v="2015-03-12T23:31:11"/>
        <d v="2016-05-17T07:11:02"/>
        <d v="2013-03-09T20:17:37"/>
        <d v="2015-01-06T23:14:16"/>
        <d v="2016-02-11T19:52:44"/>
        <d v="2015-04-06T17:22:11"/>
        <d v="2015-05-27T21:44:14"/>
        <d v="2014-08-18T19:10:10"/>
        <d v="2015-06-16T09:12:17"/>
        <d v="2016-02-09T00:35:00"/>
        <d v="2016-09-26T10:36:23"/>
        <d v="2015-04-30T14:58:23"/>
        <d v="2012-01-31T22:46:14"/>
        <d v="2017-02-01T16:31:28"/>
        <d v="2016-02-10T18:34:47"/>
        <d v="2015-04-19T02:31:16"/>
        <d v="2015-10-22T03:07:26"/>
        <d v="2017-03-02T16:22:46"/>
        <d v="2014-11-19T17:58:36"/>
        <d v="2015-09-21T12:45:33"/>
        <d v="2014-10-09T20:13:23"/>
        <d v="2017-02-07T21:59:18"/>
        <d v="2012-09-28T20:41:53"/>
        <d v="2014-07-12T16:08:40"/>
        <d v="2015-04-16T03:40:23"/>
        <d v="2015-01-05T11:50:18"/>
        <d v="2016-08-29T14:43:32"/>
        <d v="2014-08-01T15:30:34"/>
        <d v="2015-01-07T13:13:42"/>
        <d v="2015-03-19T19:16:03"/>
        <d v="2016-10-29T22:55:24"/>
        <d v="2014-12-10T18:04:06"/>
        <d v="2014-08-29T01:38:33"/>
        <d v="2011-11-08T18:21:44"/>
        <d v="2015-08-17T16:07:19"/>
        <d v="2015-10-17T15:04:58"/>
        <d v="2016-03-23T19:34:33"/>
        <d v="2017-01-15T12:43:39"/>
        <d v="2015-01-25T21:47:19"/>
        <d v="2013-01-14T22:37:49"/>
        <d v="2015-11-10T22:12:46"/>
        <d v="2010-06-03T21:16:52"/>
        <d v="2014-12-17T14:42:04"/>
        <d v="2014-12-02T15:25:53"/>
        <d v="2010-08-09T01:34:51"/>
        <d v="2014-06-03T04:36:18"/>
        <d v="2016-07-08T19:32:25"/>
        <d v="2016-06-03T08:47:46"/>
        <d v="2016-05-07T01:41:55"/>
        <d v="2015-05-18T18:24:38"/>
        <d v="2014-09-23T19:30:07"/>
        <d v="2016-09-19T08:57:43"/>
        <d v="2016-09-13T15:12:32"/>
        <d v="2014-02-16T16:55:30"/>
        <d v="2009-08-18T21:29:28"/>
        <d v="2015-02-17T19:15:30"/>
        <d v="2013-12-12T21:36:41"/>
        <d v="2015-10-31T05:04:09"/>
        <d v="2014-10-28T15:48:27"/>
        <d v="2015-08-22T17:26:21"/>
        <d v="2014-07-25T23:14:09"/>
        <d v="2016-04-07T13:09:54"/>
        <d v="2016-02-27T17:18:15"/>
        <d v="2012-09-04T23:07:13"/>
        <d v="2016-01-02T08:32:15"/>
        <d v="2016-10-30T16:01:45"/>
        <d v="2017-01-06T20:21:40"/>
        <d v="2015-11-09T22:54:35"/>
        <d v="2015-01-16T14:05:47"/>
        <d v="2015-03-02T21:32:43"/>
        <d v="2010-10-13T00:40:35"/>
        <d v="2015-07-18T16:15:59"/>
        <d v="2015-07-03T19:59:26"/>
        <d v="2010-01-20T10:11:47"/>
        <d v="2014-06-30T20:53:59"/>
        <d v="2014-07-11T16:45:02"/>
        <d v="2015-04-20T06:04:15"/>
        <d v="2013-05-23T05:28:23"/>
        <d v="2015-03-17T18:10:33"/>
        <d v="2014-09-05T18:49:03"/>
        <d v="2015-10-19T06:15:58"/>
        <d v="2015-07-20T04:06:16"/>
        <d v="2014-04-11T03:18:53"/>
        <d v="2016-11-21T17:03:14"/>
        <d v="2016-03-22T16:45:46"/>
        <d v="2016-06-30T02:27:20"/>
        <d v="2014-05-21T18:51:27"/>
        <d v="2016-01-13T20:14:20"/>
        <d v="2015-07-14T15:34:26"/>
        <d v="2014-03-25T22:52:53"/>
        <d v="2014-08-18T17:08:24"/>
        <d v="2015-03-04T17:20:13"/>
        <d v="2014-12-02T16:13:36"/>
        <d v="2017-03-09T22:05:12"/>
        <d v="2016-09-07T21:51:48"/>
        <d v="2015-08-30T18:57:33"/>
        <d v="2014-07-14T03:14:56"/>
        <d v="2015-10-09T21:10:20"/>
        <d v="2014-10-17T04:11:13"/>
        <d v="2014-07-06T14:52:09"/>
        <d v="2015-08-10T07:31:09"/>
        <d v="2014-10-14T07:11:30"/>
        <d v="2015-04-01T22:02:41"/>
        <d v="2014-10-11T20:34:49"/>
        <d v="2015-05-12T07:07:56"/>
        <d v="2016-09-15T16:33:59"/>
        <d v="2017-01-20T11:49:34"/>
        <d v="2015-05-27T04:32:55"/>
        <d v="2015-03-14T15:59:35"/>
        <d v="2013-04-14T16:47:40"/>
        <d v="2014-09-22T15:36:50"/>
        <d v="2016-08-19T20:26:25"/>
        <d v="2014-11-18T19:31:28"/>
        <d v="2015-07-15T13:00:52"/>
        <d v="2016-10-30T13:51:39"/>
        <d v="2014-04-26T11:26:29"/>
        <d v="2014-12-18T17:07:23"/>
        <d v="2015-11-25T14:21:53"/>
        <d v="2017-02-28T00:32:11"/>
        <d v="2015-06-26T21:38:56"/>
        <d v="2015-01-16T18:26:50"/>
        <d v="2011-06-07T04:42:01"/>
        <d v="2014-12-29T13:04:38"/>
        <d v="2014-06-19T11:21:31"/>
        <d v="2012-12-21T20:29:34"/>
        <d v="2016-01-25T21:36:40"/>
        <d v="2014-10-24T15:31:55"/>
        <d v="2016-11-23T00:15:09"/>
        <d v="2015-05-12T18:24:44"/>
        <d v="2012-04-05T03:20:19"/>
        <d v="2014-03-14T18:18:15"/>
        <d v="2015-03-02T02:01:30"/>
        <d v="2016-11-22T09:01:03"/>
        <d v="2014-04-07T13:11:42"/>
        <d v="2016-10-30T15:01:15"/>
        <d v="2015-02-02T02:00:20"/>
        <d v="2014-11-04T22:34:40"/>
        <d v="2015-05-05T19:48:35"/>
        <d v="2016-09-09T10:56:59"/>
        <d v="2015-10-16T19:25:16"/>
        <d v="2014-06-01T01:22:32"/>
        <d v="2015-02-06T04:55:12"/>
        <d v="2014-09-23T22:57:51"/>
        <d v="2015-08-07T02:36:46"/>
        <d v="2016-04-20T19:12:56"/>
        <d v="2015-02-18T16:08:52"/>
        <d v="2017-02-02T23:18:01"/>
        <d v="2016-08-19T20:30:46"/>
        <d v="2012-01-26T09:01:39"/>
        <d v="2015-02-05T19:55:01"/>
        <d v="2015-06-12T21:26:26"/>
        <d v="2014-02-10T08:38:22"/>
        <d v="2011-07-27T18:04:45"/>
        <d v="2015-10-14T20:55:56"/>
        <d v="2016-08-04T07:05:00"/>
        <d v="2016-05-30T05:39:06"/>
        <d v="2013-12-05T04:09:05"/>
        <d v="2014-11-21T20:16:00"/>
        <d v="2014-07-01T00:29:40"/>
        <d v="2016-07-19T21:52:19"/>
        <d v="2015-12-01T23:13:30"/>
        <d v="2014-12-05T18:14:58"/>
        <d v="2012-09-10T16:08:09"/>
        <d v="2015-05-11T14:08:57"/>
        <d v="2014-08-04T18:40:11"/>
        <d v="2017-02-21T20:41:54"/>
        <d v="2016-08-23T01:17:45"/>
        <d v="2015-04-15T17:01:52"/>
        <d v="2016-04-08T20:12:07"/>
        <d v="2016-12-07T22:49:09"/>
        <d v="2014-05-19T18:24:05"/>
        <d v="2015-12-02T16:50:10"/>
        <d v="2012-01-29T16:18:34"/>
        <d v="2016-06-11T18:35:38"/>
        <d v="2015-11-19T16:07:09"/>
        <d v="2014-12-04T00:57:52"/>
        <d v="2014-10-10T18:47:51"/>
        <d v="2015-02-18T17:19:46"/>
        <d v="2014-03-13T04:03:29"/>
        <d v="2014-10-08T23:07:24"/>
        <d v="2016-05-20T08:11:57"/>
        <d v="2015-06-22T23:08:27"/>
        <d v="2015-04-10T18:45:30"/>
        <d v="2016-08-16T17:58:47"/>
        <d v="2013-07-31T12:53:40"/>
        <d v="2015-03-02T19:39:05"/>
        <d v="2015-06-18T06:37:04"/>
        <d v="2015-09-28T17:17:07"/>
        <d v="2011-11-11T18:17:29"/>
        <d v="2014-05-12T09:50:21"/>
        <d v="2017-02-19T06:29:20"/>
        <d v="2014-06-04T02:59:56"/>
        <d v="2015-01-06T16:11:18"/>
        <d v="2016-10-04T18:00:08"/>
        <d v="2015-09-26T02:10:40"/>
        <d v="2016-11-08T16:15:52"/>
        <d v="2015-11-20T18:42:05"/>
        <d v="2012-01-30T01:29:58"/>
        <d v="2015-03-27T19:57:02"/>
        <d v="2015-09-11T15:30:58"/>
        <d v="2015-10-12T22:34:19"/>
        <d v="2016-09-02T02:55:34"/>
        <d v="2015-01-13T22:15:29"/>
        <d v="2015-05-16T10:06:42"/>
        <d v="2014-12-01T17:43:33"/>
        <d v="2013-10-30T01:05:25"/>
        <d v="2014-06-09T17:24:25"/>
        <d v="2013-10-30T13:28:15"/>
        <d v="2014-11-04T01:31:39"/>
        <d v="2016-12-18T20:16:26"/>
        <d v="2014-07-09T17:41:30"/>
        <d v="2015-08-23T10:35:38"/>
        <d v="2015-05-27T05:42:16"/>
        <d v="2015-04-28T17:34:48"/>
        <d v="2014-01-03T18:02:06"/>
        <d v="2014-11-01T21:59:21"/>
        <d v="2015-06-10T00:54:07"/>
        <d v="2015-05-12T02:13:11"/>
        <d v="2016-10-14T09:17:40"/>
        <d v="2013-10-29T20:01:42"/>
        <d v="2016-02-04T00:47:39"/>
        <d v="2015-12-22T10:29:30"/>
        <d v="2014-10-02T14:09:37"/>
        <d v="2012-01-13T02:49:26"/>
        <d v="2014-07-21T13:31:54"/>
        <d v="2014-10-28T23:13:51"/>
        <d v="2011-12-17T21:46:01"/>
        <d v="2016-07-07T23:44:54"/>
        <d v="2015-01-28T06:00:18"/>
        <d v="2015-10-27T22:34:59"/>
        <d v="2012-04-06T21:41:56"/>
        <d v="2016-03-03T09:06:57"/>
        <d v="2015-06-30T09:32:39"/>
        <d v="2016-12-05T13:06:20"/>
        <d v="2015-06-12T04:58:11"/>
        <d v="2017-01-21T00:26:39"/>
        <d v="2014-06-21T13:19:52"/>
        <d v="2015-09-14T15:11:24"/>
        <d v="2015-03-18T17:33:02"/>
        <d v="2016-12-07T18:00:53"/>
        <d v="2016-11-27T03:59:34"/>
        <d v="2014-03-17T20:59:41"/>
        <d v="2015-12-21T19:00:49"/>
        <d v="2015-04-29T16:17:15"/>
        <d v="2016-08-11T00:16:58"/>
        <d v="2016-05-18T04:19:09"/>
        <d v="2015-02-26T03:43:06"/>
        <d v="2016-04-21T09:02:18"/>
        <d v="2016-10-06T13:29:27"/>
        <d v="2016-02-27T00:26:02"/>
        <d v="2014-12-09T17:41:23"/>
        <d v="2015-04-20T19:48:46"/>
        <d v="2014-07-15T15:20:23"/>
        <d v="2015-01-23T01:21:47"/>
        <d v="2016-02-10T22:20:43"/>
        <d v="2017-03-14T15:21:56"/>
        <d v="2014-02-01T22:29:05"/>
        <d v="2015-02-17T20:02:50"/>
        <d v="2015-10-01T15:57:33"/>
        <d v="2014-08-07T00:10:11"/>
        <d v="2015-02-07T16:13:46"/>
        <d v="2016-01-08T13:18:51"/>
        <d v="2017-03-12T20:44:05"/>
        <d v="2016-06-17T18:09:48"/>
        <d v="2014-07-29T13:27:24"/>
        <d v="2015-04-21T03:26:50"/>
        <d v="2016-06-17T18:07:49"/>
        <d v="2013-08-23T21:44:38"/>
        <d v="2013-10-22T16:46:19"/>
        <d v="2014-11-30T17:46:05"/>
        <d v="2016-10-13T20:40:23"/>
        <d v="2014-08-20T15:40:33"/>
        <d v="2014-10-24T00:29:53"/>
        <d v="2014-07-31T16:49:20"/>
        <d v="2016-02-01T16:08:13"/>
        <d v="2016-12-24T19:51:28"/>
        <d v="2015-08-25T10:17:56"/>
        <d v="2014-12-02T02:59:03"/>
        <d v="2015-06-15T23:55:00"/>
        <d v="2013-06-20T23:06:22"/>
        <d v="2015-07-01T06:10:41"/>
        <d v="2016-02-22T02:34:16"/>
        <d v="2015-04-22T13:02:09"/>
        <d v="2016-04-29T16:43:05"/>
        <d v="2014-10-10T17:47:59"/>
        <d v="2013-08-02T20:30:06"/>
        <d v="2015-03-19T01:40:10"/>
        <d v="2014-12-14T19:39:19"/>
        <d v="2016-02-13T16:06:15"/>
        <d v="2015-07-03T19:17:13"/>
        <d v="2014-08-18T16:45:19"/>
        <d v="2016-11-19T00:45:50"/>
        <d v="2012-02-13T15:17:15"/>
        <d v="2016-04-19T13:35:36"/>
        <d v="2012-09-04T23:00:57"/>
        <d v="2016-06-14T11:48:53"/>
        <d v="2016-03-28T20:54:59"/>
        <d v="2014-08-26T15:19:09"/>
        <d v="2015-06-15T17:28:59"/>
        <d v="2012-06-21T16:34:00"/>
        <d v="2016-11-05T23:00:12"/>
        <d v="2015-07-13T16:41:00"/>
        <d v="2015-02-12T17:23:12"/>
        <d v="2014-07-09T22:27:26"/>
        <d v="2016-12-11T16:31:21"/>
        <d v="2010-09-15T16:25:05"/>
        <d v="2016-11-16T17:36:09"/>
        <d v="2015-07-31T23:28:03"/>
        <d v="2016-09-18T18:28:06"/>
        <d v="2015-11-19T19:48:25"/>
        <d v="2016-05-06T10:43:47"/>
        <d v="2014-05-20T16:40:56"/>
        <d v="2015-08-28T18:38:24"/>
        <d v="2016-02-15T21:12:08"/>
        <d v="2015-04-01T08:59:32"/>
        <d v="2014-07-24T20:59:10"/>
        <d v="2016-05-09T17:33:39"/>
        <d v="2014-07-22T00:45:30"/>
        <d v="2014-11-03T05:34:20"/>
        <d v="2014-08-15T15:22:32"/>
        <d v="2013-05-15T00:57:37"/>
        <d v="2015-10-26T21:04:55"/>
        <d v="2010-03-10T21:15:51"/>
        <d v="2013-11-05T03:14:59"/>
        <d v="2015-12-07T20:38:37"/>
        <d v="2015-08-10T22:31:19"/>
        <d v="2010-11-25T05:45:26"/>
        <d v="2015-01-27T20:00:22"/>
        <d v="2014-09-03T05:19:02"/>
        <d v="2015-08-08T18:09:57"/>
        <d v="2015-03-25T01:39:31"/>
        <d v="2012-08-28T19:06:20"/>
        <d v="2013-10-28T21:08:31"/>
        <d v="2013-03-07T07:16:22"/>
        <d v="2011-11-16T00:19:14"/>
        <d v="2016-12-04T16:02:45"/>
        <d v="2015-07-09T08:35:08"/>
        <d v="2015-05-14T19:10:18"/>
        <d v="2012-09-27T07:42:18"/>
        <d v="2015-01-28T19:49:06"/>
        <d v="2016-09-02T03:25:44"/>
        <d v="2016-01-15T02:39:31"/>
        <d v="2011-05-09T17:31:01"/>
        <d v="2016-03-17T01:27:24"/>
        <d v="2015-01-25T03:15:40"/>
        <d v="2017-03-10T21:29:29"/>
        <d v="2014-04-24T18:11:35"/>
        <d v="2014-01-22T09:08:42"/>
        <d v="2015-07-10T04:30:03"/>
        <d v="2011-12-01T18:11:50"/>
        <d v="2015-06-08T15:17:02"/>
        <d v="2015-03-24T08:14:03"/>
        <d v="2014-07-05T18:59:22"/>
        <d v="2016-07-04T16:46:11"/>
        <d v="2014-07-10T14:44:07"/>
        <d v="2009-09-12T01:21:59"/>
        <d v="2017-03-13T21:14:29"/>
        <d v="2015-11-03T14:54:54"/>
        <d v="2015-04-21T13:08:15"/>
        <d v="2017-01-28T18:44:10"/>
        <d v="2015-07-24T16:08:57"/>
        <d v="2015-10-20T19:45:17"/>
        <d v="2015-02-24T23:17:51"/>
        <d v="2014-08-09T21:50:26"/>
        <d v="2016-06-03T16:01:26"/>
        <d v="2017-01-14T01:26:00"/>
        <d v="2015-11-19T19:20:09"/>
        <d v="2014-04-28T23:24:01"/>
        <d v="2014-10-09T06:18:50"/>
        <d v="2015-06-30T01:24:57"/>
        <d v="2016-12-28T20:57:06"/>
        <d v="2014-01-04T11:41:32"/>
        <d v="2017-02-08T19:00:35"/>
        <d v="2016-09-15T05:28:13"/>
        <d v="2016-08-30T15:25:34"/>
        <d v="2015-03-11T22:27:28"/>
        <d v="2011-07-26T17:02:33"/>
        <d v="2015-11-30T16:12:33"/>
        <d v="2017-01-11T02:19:05"/>
        <d v="2014-08-21T19:16:13"/>
        <d v="2015-08-24T20:34:24"/>
        <d v="2015-02-10T20:43:15"/>
        <d v="2014-08-12T17:38:15"/>
        <d v="2015-02-25T21:55:59"/>
        <d v="2015-09-01T15:02:54"/>
        <d v="2015-08-30T21:12:39"/>
        <d v="2013-08-13T13:07:20"/>
        <d v="2014-10-14T20:30:00"/>
        <d v="2016-06-27T21:01:43"/>
        <d v="2016-06-02T17:44:28"/>
        <d v="2016-11-30T02:03:55"/>
        <d v="2015-07-19T21:01:15"/>
        <d v="2016-08-19T19:51:05"/>
        <d v="2016-11-29T22:01:40"/>
        <d v="2015-09-10T00:21:33"/>
        <d v="2013-12-06T13:31:00"/>
        <d v="2014-10-22T23:02:03"/>
        <d v="2015-06-22T11:47:36"/>
        <d v="2016-08-10T18:00:48"/>
        <d v="2015-01-27T00:16:12"/>
        <d v="2016-04-19T05:19:50"/>
        <d v="2015-01-28T12:14:45"/>
        <d v="2016-10-17T13:15:33"/>
        <d v="2017-02-20T00:00:02"/>
        <d v="2014-08-03T09:21:17"/>
        <d v="2016-09-08T09:20:39"/>
        <d v="2010-09-10T03:03:49"/>
        <d v="2015-03-04T14:59:01"/>
        <d v="2011-11-16T01:26:35"/>
        <d v="2014-10-06T15:04:40"/>
        <d v="2015-05-06T19:06:13"/>
        <d v="2015-08-18T02:31:52"/>
        <d v="2016-03-01T17:56:25"/>
        <d v="2014-12-18T12:38:23"/>
        <d v="2015-03-06T21:40:57"/>
        <d v="2014-12-18T00:32:23"/>
        <d v="2014-03-06T03:59:39"/>
        <d v="2013-10-03T22:09:05"/>
        <d v="2013-03-28T21:16:31"/>
        <d v="2016-08-17T23:10:04"/>
        <d v="2015-03-16T15:04:49"/>
        <d v="2015-03-10T19:09:22"/>
        <d v="2011-07-12T16:01:58"/>
        <d v="2014-08-07T05:09:04"/>
        <d v="2014-05-22T01:05:03"/>
        <d v="2015-12-20T16:26:13"/>
        <d v="2014-10-29T10:19:29"/>
        <d v="2014-10-22T20:13:28"/>
        <d v="2014-06-27T20:47:40"/>
        <d v="2015-05-04T14:46:35"/>
        <d v="2015-06-23T19:34:53"/>
        <d v="2017-02-01T00:45:37"/>
        <d v="2014-07-20T23:36:18"/>
        <d v="2015-10-23T14:03:41"/>
        <d v="2014-09-05T19:13:32"/>
        <d v="2013-09-17T13:38:05"/>
        <d v="2012-11-17T18:33:17"/>
        <d v="2017-02-17T12:18:59"/>
        <d v="2015-12-04T20:17:36"/>
        <d v="2014-09-01T22:00:01"/>
        <d v="2015-06-17T14:43:27"/>
        <d v="2015-08-17T08:41:44"/>
        <d v="2015-03-16T20:35:29"/>
        <d v="2015-08-14T01:56:53"/>
        <d v="2016-01-13T21:45:24"/>
        <d v="2014-06-30T18:03:16"/>
        <d v="2013-08-27T02:34:27"/>
        <d v="2014-08-28T01:02:41"/>
        <d v="2011-03-17T02:19:59"/>
        <d v="2016-07-26T14:34:36"/>
        <d v="2015-10-20T19:35:27"/>
        <d v="2014-07-31T16:42:28"/>
        <d v="2015-07-16T10:28:10"/>
        <d v="2015-05-04T10:20:44"/>
        <d v="2014-08-13T01:10:22"/>
        <d v="2015-10-30T04:32:33"/>
        <d v="2015-03-03T17:36:22"/>
        <d v="2015-02-20T17:07:15"/>
        <d v="2016-11-23T17:58:57"/>
        <d v="2016-07-18T12:05:54"/>
        <d v="2014-10-15T07:05:48"/>
        <d v="2016-08-22T16:04:20"/>
        <d v="2015-07-13T18:22:49"/>
        <d v="2016-12-30T21:06:06"/>
        <d v="2015-01-08T18:26:21"/>
        <d v="2015-05-16T22:06:20"/>
        <d v="2016-11-02T22:36:43"/>
        <d v="2016-06-22T18:55:32"/>
        <d v="2015-09-08T14:51:52"/>
        <d v="2014-12-01T19:00:28"/>
        <d v="2016-06-07T15:02:20"/>
        <d v="2014-07-11T17:20:48"/>
        <d v="2015-02-23T19:25:49"/>
        <d v="2016-12-22T11:47:58"/>
        <d v="2014-11-10T03:48:45"/>
        <d v="2015-07-23T15:05:19"/>
        <d v="2015-07-06T00:33:53"/>
        <d v="2014-06-30T21:57:05"/>
        <d v="2015-07-06T16:50:32"/>
        <d v="2016-04-29T18:32:09"/>
        <d v="2016-02-25T23:16:56"/>
        <d v="2014-07-21T18:18:21"/>
        <d v="2014-09-08T12:16:18"/>
        <d v="2014-10-01T12:30:20"/>
        <d v="2016-12-01T16:34:06"/>
        <d v="2015-11-25T16:41:59"/>
        <d v="2016-12-22T04:37:48"/>
        <d v="2014-12-16T20:29:19"/>
        <d v="2014-08-12T06:14:57"/>
        <d v="2014-06-03T15:49:43"/>
        <d v="2014-10-23T05:19:05"/>
        <d v="2016-06-13T06:49:59"/>
        <d v="2012-03-27T00:35:01"/>
        <d v="2014-01-15T22:43:20"/>
        <d v="2016-09-12T15:15:19"/>
        <d v="2015-07-10T15:27:10"/>
        <d v="2014-10-21T14:04:04"/>
        <d v="2016-11-21T14:59:03"/>
        <d v="2012-02-10T23:36:27"/>
        <d v="2016-06-15T20:42:26"/>
        <d v="2014-09-27T21:25:08"/>
        <d v="2014-07-11T17:12:18"/>
        <d v="2016-09-21T21:36:04"/>
        <d v="2016-09-24T00:24:06"/>
        <d v="2016-12-12T17:49:08"/>
        <d v="2016-02-24T17:59:16"/>
        <d v="2014-09-05T09:12:02"/>
        <d v="2016-03-07T05:04:51"/>
        <d v="2015-12-23T01:02:56"/>
        <d v="2016-06-07T23:42:17"/>
        <d v="2015-06-03T00:40:46"/>
        <d v="2014-07-08T18:57:31"/>
        <d v="2012-11-07T22:23:42"/>
        <d v="2015-04-12T15:59:04"/>
        <d v="2015-12-10T22:07:03"/>
        <d v="2014-10-14T11:35:08"/>
        <d v="2012-02-17T13:17:05"/>
        <d v="2016-08-16T01:16:29"/>
        <d v="2015-05-31T03:06:42"/>
        <d v="2017-01-03T14:46:01"/>
        <d v="2016-01-05T19:44:56"/>
        <d v="2015-03-04T22:44:10"/>
        <d v="2016-05-06T12:42:12"/>
        <d v="2016-02-09T00:57:56"/>
        <d v="2014-07-15T18:20:08"/>
        <d v="2016-06-19T14:14:41"/>
        <d v="2014-11-25T20:27:03"/>
        <d v="2013-05-06T22:13:50"/>
        <d v="2015-07-26T17:34:42"/>
        <d v="2014-11-26T20:35:39"/>
        <d v="2014-06-21T12:52:06"/>
        <d v="2014-05-28T16:21:24"/>
        <d v="2016-01-31T17:05:14"/>
        <d v="2014-12-26T03:56:39"/>
        <d v="2017-01-07T05:54:57"/>
        <d v="2016-10-22T03:36:30"/>
        <d v="2014-07-23T18:36:01"/>
        <d v="2014-08-27T21:52:38"/>
        <d v="2014-12-04T00:07:10"/>
        <d v="2016-11-19T00:23:18"/>
        <d v="2015-03-05T19:10:37"/>
        <d v="2017-03-10T00:49:08"/>
        <d v="2015-03-31T02:25:39"/>
        <d v="2014-07-16T20:20:34"/>
        <d v="2015-02-26T02:46:48"/>
        <d v="2016-02-08T17:09:20"/>
        <d v="2014-08-05T16:07:54"/>
        <d v="2016-10-13T17:12:55"/>
        <d v="2015-01-14T22:34:19"/>
        <d v="2012-11-14T15:24:05"/>
        <d v="2016-03-11T15:36:29"/>
        <d v="2015-05-08T21:56:38"/>
        <d v="2017-03-08T17:15:03"/>
        <d v="2016-09-23T15:29:19"/>
        <d v="2014-11-25T04:07:50"/>
        <d v="2017-01-17T20:17:27"/>
        <d v="2014-06-19T18:05:47"/>
        <d v="2014-01-13T17:49:11"/>
        <d v="2012-04-19T17:05:05"/>
        <d v="2014-10-26T17:12:51"/>
        <d v="2016-09-19T10:38:27"/>
        <d v="2015-05-20T18:28:03"/>
        <d v="2016-01-22T08:24:17"/>
        <d v="2012-08-08T22:37:44"/>
        <d v="2014-10-01T22:45:42"/>
        <d v="2016-08-12T12:35:39"/>
        <d v="2012-09-11T00:17:02"/>
        <d v="2014-08-19T20:59:32"/>
        <d v="2013-10-08T01:00:03"/>
        <d v="2011-01-24T19:48:47"/>
        <d v="2010-11-23T05:35:24"/>
        <d v="2014-10-29T02:28:17"/>
        <d v="2013-09-30T16:40:01"/>
        <d v="2015-10-18T21:24:14"/>
        <d v="2017-01-09T21:40:35"/>
        <d v="2015-01-16T20:30:07"/>
        <d v="2012-07-11T21:44:48"/>
        <d v="2015-08-16T03:36:14"/>
        <d v="2012-05-25T20:20:48"/>
        <d v="2015-04-02T22:02:16"/>
        <d v="2014-06-15T21:29:10"/>
        <d v="2016-08-03T17:03:22"/>
        <d v="2013-11-27T04:01:29"/>
        <d v="2015-07-02T06:45:37"/>
        <d v="2016-06-07T21:35:08"/>
        <d v="2015-04-16T07:50:03"/>
        <d v="2015-12-30T08:00:29"/>
        <d v="2015-03-16T21:54:53"/>
        <d v="2015-05-19T17:08:25"/>
        <d v="2016-06-27T04:37:55"/>
        <d v="2016-11-11T16:20:08"/>
        <d v="2016-08-02T15:59:54"/>
        <d v="2015-05-08T13:55:54"/>
        <d v="2014-10-28T14:05:37"/>
        <d v="2016-07-19T20:24:33"/>
        <d v="2012-10-02T04:00:40"/>
        <d v="2012-05-01T07:00:31"/>
        <d v="2016-09-14T22:55:21"/>
        <d v="2014-06-11T17:04:38"/>
        <d v="2013-10-04T19:09:17"/>
        <d v="2013-05-22T18:18:58"/>
        <d v="2013-08-20T20:21:10"/>
        <d v="2014-11-13T06:00:03"/>
        <d v="2014-10-28T21:24:00"/>
        <d v="2014-07-14T03:19:26"/>
        <d v="2014-08-21T19:23:05"/>
        <d v="2015-07-11T04:00:18"/>
        <d v="2015-03-15T08:17:06"/>
        <d v="2015-07-15T06:16:59"/>
        <d v="2012-12-04T01:31:33"/>
        <d v="2017-01-18T16:17:25"/>
        <d v="2014-08-18T12:49:51"/>
        <d v="2014-09-30T22:22:42"/>
        <d v="2016-12-14T23:07:35"/>
        <d v="2015-12-03T14:11:28"/>
        <d v="2015-06-17T23:00:50"/>
        <d v="2015-04-06T17:39:45"/>
        <d v="2014-11-02T00:54:25"/>
        <d v="2011-11-30T06:01:26"/>
        <d v="2012-10-12T02:37:27"/>
        <d v="2014-06-12T22:38:50"/>
        <d v="2011-05-19T21:14:06"/>
        <d v="2015-09-11T07:07:49"/>
        <d v="2016-02-17T16:13:16"/>
        <d v="2015-03-19T16:52:02"/>
        <d v="2013-07-26T23:54:51"/>
        <d v="2014-07-13T22:50:11"/>
        <d v="2011-06-16T17:32:54"/>
        <d v="2015-01-17T07:13:43"/>
        <d v="2015-09-29T01:07:14"/>
        <d v="2015-04-13T20:04:28"/>
        <d v="2012-03-17T11:02:07"/>
        <d v="2014-05-01T02:38:02"/>
        <d v="2015-02-23T08:01:00"/>
        <d v="2012-01-19T00:53:15"/>
        <d v="2014-11-10T18:33:15"/>
        <d v="2014-08-10T18:24:37"/>
        <d v="2015-06-09T07:11:36"/>
        <d v="2015-11-09T19:49:59"/>
        <d v="2014-07-10T06:25:04"/>
        <d v="2016-03-10T16:51:20"/>
        <d v="2015-10-09T20:40:33"/>
        <d v="2013-07-01T23:32:57"/>
        <d v="2012-12-07T00:37:18"/>
        <d v="2016-01-13T03:08:24"/>
        <d v="2014-07-11T17:49:52"/>
        <d v="2015-12-02T20:20:12"/>
        <d v="2012-03-13T19:15:46"/>
        <d v="2014-07-01T09:46:21"/>
        <d v="2017-02-09T04:08:52"/>
        <d v="2014-07-18T12:52:58"/>
        <d v="2016-04-03T20:48:00"/>
        <d v="2014-08-29T19:51:03"/>
        <d v="2015-02-02T18:57:27"/>
        <d v="2016-02-02T22:43:41"/>
        <d v="2015-02-14T17:11:56"/>
        <d v="2011-09-16T23:09:01"/>
        <d v="2016-06-14T07:51:34"/>
        <d v="2016-07-22T15:45:32"/>
        <d v="2015-10-14T17:44:57"/>
        <d v="2014-07-28T16:18:55"/>
        <d v="2017-03-09T20:13:39"/>
        <d v="2015-02-13T17:04:53"/>
        <d v="2015-08-01T16:04:57"/>
        <d v="2014-10-15T01:37:23"/>
        <d v="2016-06-04T15:46:00"/>
        <d v="2014-12-09T21:42:19"/>
        <d v="2015-10-30T00:49:04"/>
        <d v="2014-07-15T23:27:00"/>
        <d v="2011-08-27T03:58:22"/>
        <d v="2015-11-17T10:46:30"/>
        <d v="2015-01-15T18:28:00"/>
        <d v="2016-03-24T10:16:40"/>
        <d v="2014-01-08T15:10:27"/>
        <d v="2015-08-21T04:21:31"/>
        <d v="2015-06-02T14:21:15"/>
        <d v="2016-06-13T15:35:23"/>
        <d v="2014-02-22T03:15:27"/>
        <d v="2015-09-05T06:39:46"/>
        <d v="2015-08-25T19:09:25"/>
        <d v="2015-06-18T20:14:16"/>
        <d v="2015-04-17T16:25:00"/>
        <d v="2015-09-08T19:00:21"/>
        <d v="2017-01-02T15:55:59"/>
        <d v="2012-12-12T20:00:24"/>
        <d v="2016-03-08T22:11:59"/>
        <d v="2015-03-20T01:40:38"/>
        <d v="2015-03-31T16:00:51"/>
        <d v="2014-10-28T00:40:44"/>
        <d v="2016-04-14T15:18:28"/>
        <d v="2014-11-20T01:12:11"/>
        <d v="2016-07-05T16:34:37"/>
        <d v="2015-08-29T06:35:34"/>
        <d v="2016-12-08T07:12:49"/>
        <d v="2014-08-06T20:30:02"/>
        <d v="2014-05-21T01:12:08"/>
        <d v="2014-07-17T19:55:03"/>
        <d v="2015-12-22T22:22:18"/>
        <d v="2015-05-14T16:37:23"/>
        <d v="2013-07-11T13:15:20"/>
        <d v="2016-11-28T19:25:15"/>
        <d v="2016-07-28T17:00:09"/>
        <d v="2016-03-20T08:12:01"/>
        <d v="2015-04-17T17:01:00"/>
        <d v="2016-07-10T19:54:22"/>
        <d v="2011-12-05T11:33:36"/>
        <d v="2014-07-18T20:10:17"/>
        <d v="2015-01-09T21:58:29"/>
        <d v="2015-11-17T04:38:46"/>
        <d v="2014-11-05T17:27:15"/>
        <d v="2012-04-10T20:20:08"/>
        <d v="2015-09-16T16:35:52"/>
        <d v="2013-10-12T13:19:08"/>
        <d v="2014-12-17T10:30:47"/>
        <d v="2014-09-22T18:46:04"/>
        <d v="2015-12-04T01:55:37"/>
        <d v="2015-09-25T22:32:52"/>
        <d v="2016-01-19T19:09:29"/>
        <d v="2015-04-19T13:13:11"/>
        <d v="2014-08-12T08:37:22"/>
        <d v="2015-01-29T00:01:34"/>
        <d v="2016-03-06T22:36:36"/>
        <d v="2014-12-08T13:44:07"/>
        <d v="2017-01-01T21:45:31"/>
        <d v="2015-12-03T23:55:41"/>
        <d v="2014-10-15T17:16:31"/>
        <d v="2015-03-24T21:05:38"/>
        <d v="2014-07-23T15:57:03"/>
        <d v="2016-05-30T20:20:14"/>
        <d v="2015-01-09T10:11:17"/>
        <d v="2015-07-07T19:35:23"/>
        <d v="2015-04-21T15:45:25"/>
        <d v="2016-01-15T16:20:32"/>
        <d v="2014-10-29T16:20:01"/>
        <d v="2017-01-31T22:57:58"/>
        <d v="2014-08-03T17:56:32"/>
        <d v="2015-04-30T21:26:11"/>
        <d v="2015-06-17T19:35:39"/>
        <d v="2015-12-02T08:38:51"/>
        <d v="2015-02-28T17:19:25"/>
        <d v="2016-06-30T21:13:14"/>
        <d v="2016-01-15T07:21:51"/>
        <d v="2014-07-09T23:10:22"/>
        <d v="2013-04-09T13:54:44"/>
        <d v="2014-08-07T19:48:38"/>
        <d v="2014-05-08T14:05:25"/>
        <d v="2014-07-12T02:04:23"/>
        <d v="2014-11-18T04:32:21"/>
        <d v="2015-06-13T13:25:35"/>
        <d v="2014-11-03T21:33:15"/>
        <d v="2016-05-17T17:02:46"/>
        <d v="2016-06-08T17:32:14"/>
        <d v="2016-03-31T14:39:09"/>
        <d v="2015-03-15T23:56:12"/>
        <d v="2015-04-28T16:04:54"/>
        <d v="2015-01-24T02:51:10"/>
        <d v="2016-11-01T04:06:21"/>
        <d v="2015-02-13T04:21:58"/>
        <d v="2015-01-27T03:19:55"/>
        <d v="2014-10-02T02:12:42"/>
        <d v="2015-04-29T15:34:19"/>
        <d v="2015-01-18T01:40:47"/>
        <d v="2014-06-19T03:43:24"/>
        <d v="2013-08-02T00:32:03"/>
        <d v="2015-06-22T13:02:10"/>
        <d v="2014-11-05T00:59:19"/>
        <d v="2015-05-05T18:39:11"/>
        <d v="2014-08-02T13:31:18"/>
        <d v="2015-09-21T15:48:33"/>
        <d v="2015-09-01T19:02:22"/>
        <d v="2014-05-25T18:57:09"/>
        <d v="2017-02-12T18:22:02"/>
        <d v="2016-02-29T16:41:35"/>
        <d v="2015-11-10T02:21:26"/>
        <d v="2015-09-02T16:01:55"/>
        <d v="2015-04-13T16:18:51"/>
        <d v="2014-01-06T19:58:17"/>
        <d v="2015-02-20T14:25:26"/>
        <d v="2016-06-06T15:37:26"/>
        <d v="2016-01-08T13:51:09"/>
        <d v="2014-05-02T22:37:19"/>
        <d v="2015-11-13T06:47:40"/>
        <d v="2013-12-08T00:39:58"/>
        <d v="2015-04-14T01:16:39"/>
        <d v="2015-11-18T16:27:01"/>
        <d v="2014-02-13T19:58:29"/>
        <d v="2015-07-30T15:53:44"/>
        <d v="2015-07-09T15:33:37"/>
        <d v="2015-10-08T21:57:42"/>
        <d v="2014-06-05T23:07:12"/>
        <d v="2014-09-05T19:13:41"/>
        <d v="2015-06-18T16:05:59"/>
        <d v="2016-06-02T00:36:20"/>
        <d v="2015-01-28T04:02:41"/>
        <d v="2013-09-19T12:13:06"/>
        <d v="2014-01-21T19:01:17"/>
        <d v="2012-03-03T00:03:42"/>
        <d v="2016-03-11T08:54:24"/>
        <d v="2016-10-19T18:03:10"/>
        <d v="2015-11-30T14:46:10"/>
        <d v="2014-08-08T22:13:14"/>
        <d v="2016-06-17T18:32:18"/>
        <d v="2016-01-28T06:45:36"/>
        <d v="2014-08-25T10:24:30"/>
        <d v="2014-08-11T18:16:53"/>
        <d v="2016-09-02T19:10:31"/>
        <d v="2015-06-09T14:46:50"/>
        <d v="2015-01-30T18:07:20"/>
        <d v="2014-11-09T02:12:08"/>
        <d v="2014-08-25T16:24:24"/>
        <d v="2015-03-26T17:22:37"/>
        <d v="2014-09-29T15:46:42"/>
        <d v="2015-06-15T10:43:42"/>
        <d v="2014-12-01T21:51:58"/>
        <d v="2014-06-09T19:56:05"/>
        <d v="2015-02-12T19:30:02"/>
        <d v="2014-08-24T01:51:40"/>
        <d v="2015-06-29T04:27:37"/>
        <d v="2015-06-24T15:40:52"/>
        <d v="2014-10-07T03:22:37"/>
        <d v="2016-02-12T22:25:16"/>
        <d v="2015-12-21T17:24:21"/>
        <d v="2014-05-28T21:33:28"/>
        <d v="2015-02-03T19:47:59"/>
        <d v="2016-03-17T18:43:26"/>
        <d v="2014-08-04T18:49:24"/>
        <d v="2016-08-22T05:45:04"/>
        <d v="2016-06-08T23:15:33"/>
        <d v="2015-06-25T04:27:54"/>
        <d v="2015-02-27T16:19:54"/>
        <d v="2014-12-04T18:43:21"/>
        <d v="2014-07-28T20:09:38"/>
        <d v="2011-09-14T15:22:07"/>
        <d v="2014-04-30T13:01:15"/>
        <d v="2012-08-03T11:30:48"/>
        <d v="2014-10-26T19:18:47"/>
        <d v="2015-07-21T18:19:02"/>
        <d v="2014-07-23T18:32:49"/>
        <d v="2014-11-11T17:21:00"/>
        <d v="2015-03-01T19:04:04"/>
        <d v="2015-07-25T10:33:16"/>
        <d v="2015-07-22T19:05:56"/>
        <d v="2015-08-27T18:58:10"/>
        <d v="2016-04-19T00:56:28"/>
        <d v="2015-04-03T15:34:53"/>
        <d v="2016-02-09T13:42:39"/>
        <d v="2016-02-29T20:23:22"/>
        <d v="2016-05-06T06:21:33"/>
        <d v="2014-04-16T21:23:30"/>
        <d v="2016-07-08T11:22:34"/>
        <d v="2014-12-22T02:01:04"/>
        <d v="2015-07-17T14:15:47"/>
        <d v="2016-06-24T16:55:35"/>
        <d v="2014-09-02T20:59:02"/>
        <d v="2014-07-11T16:12:03"/>
        <d v="2014-10-17T06:23:21"/>
        <d v="2015-03-02T04:34:36"/>
        <d v="2015-02-04T04:40:47"/>
        <d v="2015-09-25T17:06:58"/>
        <d v="2017-01-24T14:14:22"/>
        <d v="2017-02-26T20:15:19"/>
        <d v="2014-09-17T19:00:32"/>
        <d v="2015-01-23T08:29:23"/>
        <d v="2015-06-14T23:00:15"/>
        <d v="2014-06-13T02:47:07"/>
        <d v="2014-07-25T20:48:11"/>
        <d v="2015-10-20T10:23:27"/>
        <d v="2015-09-11T18:43:40"/>
        <d v="2014-08-26T21:43:11"/>
        <d v="2014-11-27T02:02:28"/>
        <d v="2014-02-12T05:40:31"/>
        <d v="2015-08-14T13:53:13"/>
        <d v="2014-11-17T18:30:45"/>
        <d v="2014-12-29T22:14:52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4-08T15:36:49"/>
        <d v="2015-08-07T14:52:01"/>
        <d v="2015-12-11T19:46:42"/>
        <d v="2013-09-09T08:18:07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1-13T20:14:20"/>
        <d v="2015-09-15T20:22:38"/>
        <d v="2016-01-14T21:35:13"/>
        <d v="2015-02-26T16:42:10"/>
        <d v="2015-06-17T16:03:24"/>
        <d v="2014-07-05T01:19:32"/>
        <d v="2017-01-10T00:45:19"/>
        <d v="2017-02-20T08:24:20"/>
        <d v="2014-08-14T15:50:05"/>
        <d v="2015-05-30T19:39:06"/>
        <d v="2014-08-12T12:39:21"/>
        <d v="2016-03-08T15:29:18"/>
        <d v="2016-09-09T10:28:26"/>
        <d v="2015-02-23T14:29:35"/>
        <d v="2015-09-29T21:40:48"/>
        <d v="2016-01-27T21:52:52"/>
        <d v="2014-07-18T19:58:18"/>
        <d v="2014-12-01T16:54:50"/>
        <d v="2015-01-09T01:25:00"/>
        <d v="2016-04-05T03:04:53"/>
        <d v="2016-05-23T23:25:54"/>
        <d v="2015-09-28T20:40:04"/>
        <d v="2016-10-03T21:31:32"/>
        <d v="2015-01-07T22:13:21"/>
        <d v="2016-01-26T10:57:14"/>
        <d v="2014-12-01T17:05:38"/>
        <d v="2016-02-13T15:35:29"/>
        <d v="2014-06-02T16:29:55"/>
        <d v="2016-02-23T23:39:13"/>
        <d v="2013-02-26T13:19:23"/>
        <d v="2013-07-16T10:43:28"/>
        <d v="2015-04-29T04:27:33"/>
        <d v="2014-03-24T19:01:04"/>
        <d v="2014-12-02T08:20:26"/>
        <d v="2014-07-17T21:44:12"/>
        <d v="2012-08-15T20:35:36"/>
        <d v="2016-06-06T00:10:33"/>
        <d v="2017-02-25T16:04:34"/>
        <d v="2015-01-15T17:42:23"/>
        <d v="2015-01-23T20:34:04"/>
        <d v="2015-11-25T07:55:36"/>
        <d v="2016-02-22T12:52:07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5-01-29T20:17:35"/>
        <d v="2015-01-27T08:41:33"/>
        <d v="2016-03-31T08:59:00"/>
        <d v="2014-07-29T21:17:20"/>
        <d v="2015-04-01T05:30:00"/>
        <d v="2015-04-13T20:45:12"/>
        <d v="2015-12-20T13:45:23"/>
        <d v="2015-05-06T08:02:55"/>
        <d v="2015-03-13T02:12:42"/>
        <d v="2014-03-31T16:51:20"/>
        <d v="2014-10-19T23:00:59"/>
        <d v="2015-01-19T03:26:31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m/>
      </sharedItems>
      <fieldGroup par="20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technology"/>
        <s v="games"/>
        <s v="music"/>
        <s v="theater"/>
        <s v="film &amp; video"/>
        <s v="publishing"/>
        <s v="photography"/>
        <s v="food"/>
        <s v="journalism"/>
        <m/>
      </sharedItems>
    </cacheField>
    <cacheField name="Subcategory" numFmtId="2">
      <sharedItems containsBlank="1" count="42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  <m/>
      </sharedItems>
    </cacheField>
    <cacheField name="Average Donation " numFmtId="0">
      <sharedItems containsString="0" containsBlank="1" containsNumber="1" minValue="0" maxValue="3304"/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d v="2016-10-13T21:59:00"/>
    <n v="1476395940"/>
    <x v="0"/>
    <n v="1473782592"/>
    <b v="0"/>
    <n v="163"/>
    <b v="1"/>
    <s v="technology/hardware"/>
    <x v="0"/>
    <x v="0"/>
    <n v="138.6699999999999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d v="2017-03-13T03:00:00"/>
    <n v="1489374000"/>
    <x v="1"/>
    <n v="1488823290"/>
    <b v="0"/>
    <n v="2035"/>
    <b v="1"/>
    <s v="games/tabletop games"/>
    <x v="1"/>
    <x v="1"/>
    <n v="4.5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d v="2014-09-03T18:48:27"/>
    <n v="1409770107"/>
    <x v="2"/>
    <n v="1407178107"/>
    <b v="1"/>
    <n v="711"/>
    <b v="1"/>
    <s v="music/rock"/>
    <x v="2"/>
    <x v="2"/>
    <n v="42.7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d v="2017-01-24T10:34:12"/>
    <n v="1485254052"/>
    <x v="3"/>
    <n v="1481366052"/>
    <b v="0"/>
    <n v="775"/>
    <b v="0"/>
    <s v="technology/wearables"/>
    <x v="0"/>
    <x v="3"/>
    <n v="1389.3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d v="2013-03-25T04:08:59"/>
    <n v="1364184539"/>
    <x v="4"/>
    <n v="1361250539"/>
    <b v="1"/>
    <n v="26457"/>
    <b v="1"/>
    <s v="technology/hardware"/>
    <x v="0"/>
    <x v="0"/>
    <n v="88.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d v="2016-03-28T15:50:29"/>
    <n v="1459180229"/>
    <x v="5"/>
    <n v="1457023829"/>
    <b v="0"/>
    <n v="3"/>
    <b v="1"/>
    <s v="theater/plays"/>
    <x v="3"/>
    <x v="4"/>
    <n v="21.6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d v="2017-01-02T22:59:00"/>
    <n v="1483397940"/>
    <x v="6"/>
    <n v="1480493014"/>
    <b v="1"/>
    <n v="3663"/>
    <b v="1"/>
    <s v="technology/space exploration"/>
    <x v="0"/>
    <x v="5"/>
    <n v="83.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d v="2016-09-01T17:32:01"/>
    <n v="1472751121"/>
    <x v="7"/>
    <n v="1471887121"/>
    <b v="0"/>
    <n v="35"/>
    <b v="1"/>
    <s v="film &amp; video/shorts"/>
    <x v="4"/>
    <x v="6"/>
    <n v="38.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d v="2014-02-21T18:00:00"/>
    <n v="1393005600"/>
    <x v="8"/>
    <n v="1390323617"/>
    <b v="0"/>
    <n v="1980"/>
    <b v="1"/>
    <s v="games/tabletop games"/>
    <x v="1"/>
    <x v="1"/>
    <n v="53.48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d v="2016-12-08T19:18:56"/>
    <n v="1481224736"/>
    <x v="9"/>
    <n v="1480360736"/>
    <b v="0"/>
    <n v="206"/>
    <b v="1"/>
    <s v="games/tabletop games"/>
    <x v="1"/>
    <x v="1"/>
    <n v="90.6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d v="2013-03-26T08:23:59"/>
    <n v="1364286239"/>
    <x v="10"/>
    <n v="1360830239"/>
    <b v="0"/>
    <n v="623"/>
    <b v="1"/>
    <s v="games/tabletop games"/>
    <x v="1"/>
    <x v="1"/>
    <n v="149.0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d v="2017-03-07T05:00:00"/>
    <n v="1488862800"/>
    <x v="11"/>
    <n v="1486745663"/>
    <b v="0"/>
    <n v="902"/>
    <b v="1"/>
    <s v="games/tabletop games"/>
    <x v="1"/>
    <x v="1"/>
    <n v="49.93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d v="2016-08-11T06:28:36"/>
    <n v="1470896916"/>
    <x v="12"/>
    <n v="1467008916"/>
    <b v="1"/>
    <n v="2478"/>
    <b v="1"/>
    <s v="technology/hardware"/>
    <x v="0"/>
    <x v="0"/>
    <n v="68.81999999999999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d v="2013-07-25T16:21:28"/>
    <n v="1374769288"/>
    <x v="13"/>
    <n v="1372177288"/>
    <b v="0"/>
    <n v="8200"/>
    <b v="1"/>
    <s v="technology/hardware"/>
    <x v="0"/>
    <x v="0"/>
    <n v="20.4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d v="2013-09-06T19:00:00"/>
    <n v="1378494000"/>
    <x v="14"/>
    <n v="1375880598"/>
    <b v="0"/>
    <n v="269"/>
    <b v="1"/>
    <s v="technology/hardware"/>
    <x v="0"/>
    <x v="0"/>
    <n v="40.7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d v="2015-08-19T15:37:54"/>
    <n v="1439998674"/>
    <x v="15"/>
    <n v="1436888274"/>
    <b v="0"/>
    <n v="2174"/>
    <b v="1"/>
    <s v="technology/wearables"/>
    <x v="0"/>
    <x v="3"/>
    <n v="134.3600000000000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d v="2013-03-23T22:42:41"/>
    <n v="1364078561"/>
    <x v="16"/>
    <n v="1361490161"/>
    <b v="1"/>
    <n v="1356"/>
    <b v="1"/>
    <s v="technology/hardware"/>
    <x v="0"/>
    <x v="0"/>
    <n v="74.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d v="2012-09-13T10:07:02"/>
    <n v="1347530822"/>
    <x v="17"/>
    <n v="1345716422"/>
    <b v="0"/>
    <n v="3468"/>
    <b v="1"/>
    <s v="technology/space exploration"/>
    <x v="0"/>
    <x v="5"/>
    <n v="31.8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d v="2013-11-27T03:02:00"/>
    <n v="1385521320"/>
    <x v="18"/>
    <n v="1382449733"/>
    <b v="0"/>
    <n v="2525"/>
    <b v="1"/>
    <s v="games/tabletop games"/>
    <x v="1"/>
    <x v="1"/>
    <n v="53.87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d v="2015-12-07T16:47:16"/>
    <n v="1449506836"/>
    <x v="19"/>
    <n v="1446914836"/>
    <b v="0"/>
    <n v="944"/>
    <b v="1"/>
    <s v="games/tabletop games"/>
    <x v="1"/>
    <x v="1"/>
    <n v="14.3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d v="2016-04-30T21:59:00"/>
    <n v="1462053540"/>
    <x v="20"/>
    <n v="1459355950"/>
    <b v="0"/>
    <n v="36"/>
    <b v="1"/>
    <s v="music/pop"/>
    <x v="2"/>
    <x v="7"/>
    <n v="27.8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d v="2013-06-25T05:00:00"/>
    <n v="1372136400"/>
    <x v="21"/>
    <n v="1369864301"/>
    <b v="0"/>
    <n v="1113"/>
    <b v="1"/>
    <s v="games/tabletop games"/>
    <x v="1"/>
    <x v="1"/>
    <n v="27.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d v="2013-05-14T20:55:13"/>
    <n v="1368564913"/>
    <x v="22"/>
    <n v="1367355313"/>
    <b v="1"/>
    <n v="20242"/>
    <b v="1"/>
    <s v="publishing/radio &amp; podcasts"/>
    <x v="5"/>
    <x v="8"/>
    <n v="29.1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d v="2015-08-16T06:40:36"/>
    <n v="1439707236"/>
    <x v="23"/>
    <n v="1437115236"/>
    <b v="0"/>
    <n v="144"/>
    <b v="1"/>
    <s v="games/tabletop games"/>
    <x v="1"/>
    <x v="1"/>
    <n v="81.5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d v="2017-01-05T19:47:27"/>
    <n v="1483645647"/>
    <x v="24"/>
    <n v="1481053647"/>
    <b v="0"/>
    <n v="28"/>
    <b v="1"/>
    <s v="games/tabletop games"/>
    <x v="1"/>
    <x v="1"/>
    <n v="41.6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d v="2013-04-20T03:38:21"/>
    <n v="1366429101"/>
    <x v="25"/>
    <n v="1361248701"/>
    <b v="1"/>
    <n v="701"/>
    <b v="1"/>
    <s v="technology/hardware"/>
    <x v="0"/>
    <x v="0"/>
    <n v="80.7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d v="2012-10-06T03:59:00"/>
    <n v="1349495940"/>
    <x v="26"/>
    <n v="1346042417"/>
    <b v="1"/>
    <n v="1633"/>
    <b v="1"/>
    <s v="technology/hardware"/>
    <x v="0"/>
    <x v="0"/>
    <n v="67.69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d v="2016-12-15T23:00:00"/>
    <n v="1481842800"/>
    <x v="27"/>
    <n v="1479414344"/>
    <b v="0"/>
    <n v="3238"/>
    <b v="1"/>
    <s v="games/tabletop games"/>
    <x v="1"/>
    <x v="1"/>
    <n v="40.0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d v="2012-06-12T07:00:00"/>
    <n v="1339484400"/>
    <x v="28"/>
    <n v="1336627492"/>
    <b v="1"/>
    <n v="388"/>
    <b v="1"/>
    <s v="technology/hardware"/>
    <x v="0"/>
    <x v="0"/>
    <n v="1323.2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d v="2015-04-03T03:59:00"/>
    <n v="1428033540"/>
    <x v="29"/>
    <n v="1425531666"/>
    <b v="1"/>
    <n v="3562"/>
    <b v="1"/>
    <s v="games/tabletop games"/>
    <x v="1"/>
    <x v="1"/>
    <n v="56.9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d v="2013-03-13T20:00:00"/>
    <n v="1363204800"/>
    <x v="30"/>
    <n v="1360551250"/>
    <b v="0"/>
    <n v="339"/>
    <b v="1"/>
    <s v="technology/hardware"/>
    <x v="0"/>
    <x v="0"/>
    <n v="21.6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d v="2016-12-03T01:07:53"/>
    <n v="1480727273"/>
    <x v="31"/>
    <n v="1478131673"/>
    <b v="0"/>
    <n v="571"/>
    <b v="1"/>
    <s v="games/tabletop games"/>
    <x v="1"/>
    <x v="1"/>
    <n v="426.9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d v="2016-11-09T20:26:48"/>
    <n v="1478723208"/>
    <x v="32"/>
    <n v="1476559608"/>
    <b v="0"/>
    <n v="52"/>
    <b v="1"/>
    <s v="technology/space exploration"/>
    <x v="0"/>
    <x v="5"/>
    <n v="27.58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d v="2015-02-28T14:00:59"/>
    <n v="1425132059"/>
    <x v="33"/>
    <n v="1422540059"/>
    <b v="0"/>
    <n v="4330"/>
    <b v="1"/>
    <s v="games/tabletop games"/>
    <x v="1"/>
    <x v="1"/>
    <n v="65.8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d v="2014-09-21T19:00:15"/>
    <n v="1411326015"/>
    <x v="34"/>
    <n v="1408734015"/>
    <b v="0"/>
    <n v="1204"/>
    <b v="1"/>
    <s v="games/tabletop games"/>
    <x v="1"/>
    <x v="1"/>
    <n v="164.8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d v="2013-03-09T21:08:19"/>
    <n v="1362863299"/>
    <x v="35"/>
    <n v="1360271299"/>
    <b v="1"/>
    <n v="479"/>
    <b v="1"/>
    <s v="technology/hardware"/>
    <x v="0"/>
    <x v="0"/>
    <n v="192.39"/>
  </r>
  <r>
    <n v="1762"/>
    <s v="&quot;The Naked Pixel&quot; Ali Pakele"/>
    <s v="Project rewards $25 gets you 190+ digital images"/>
    <n v="100"/>
    <n v="885"/>
    <x v="0"/>
    <x v="0"/>
    <s v="USD"/>
    <d v="2016-03-11T23:34:05"/>
    <n v="1457739245"/>
    <x v="36"/>
    <n v="1455147245"/>
    <b v="0"/>
    <n v="25"/>
    <b v="1"/>
    <s v="photography/photobooks"/>
    <x v="6"/>
    <x v="9"/>
    <n v="35.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d v="2014-10-20T20:59:11"/>
    <n v="1413838751"/>
    <x v="37"/>
    <n v="1411246751"/>
    <b v="1"/>
    <n v="159"/>
    <b v="1"/>
    <s v="technology/space exploration"/>
    <x v="0"/>
    <x v="5"/>
    <n v="27.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d v="2016-01-11T23:00:00"/>
    <n v="1452553200"/>
    <x v="38"/>
    <n v="1449650173"/>
    <b v="1"/>
    <n v="971"/>
    <b v="1"/>
    <s v="technology/hardware"/>
    <x v="0"/>
    <x v="0"/>
    <n v="422.0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d v="2012-07-09T02:07:27"/>
    <n v="1341799647"/>
    <x v="39"/>
    <n v="1339207647"/>
    <b v="0"/>
    <n v="263"/>
    <b v="1"/>
    <s v="technology/hardware"/>
    <x v="0"/>
    <x v="0"/>
    <n v="152.6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d v="2017-03-02T19:51:40"/>
    <n v="1488484300"/>
    <x v="40"/>
    <n v="1485892300"/>
    <b v="0"/>
    <n v="163"/>
    <b v="1"/>
    <s v="games/tabletop games"/>
    <x v="1"/>
    <x v="1"/>
    <n v="49.47"/>
  </r>
  <r>
    <n v="1948"/>
    <s v="UDOO X86: The Most Powerful Maker Board Ever"/>
    <s v="10 times more powerful than Raspberry Pi 3, x86 64-bit architecture"/>
    <n v="100000"/>
    <n v="800211"/>
    <x v="0"/>
    <x v="0"/>
    <s v="USD"/>
    <d v="2016-06-06T17:02:00"/>
    <n v="1465232520"/>
    <x v="41"/>
    <n v="1460557809"/>
    <b v="1"/>
    <n v="4245"/>
    <b v="1"/>
    <s v="technology/hardware"/>
    <x v="0"/>
    <x v="0"/>
    <n v="188.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d v="2014-05-01T14:01:30"/>
    <n v="1398952890"/>
    <x v="42"/>
    <n v="1396360890"/>
    <b v="1"/>
    <n v="1789"/>
    <b v="1"/>
    <s v="technology/hardware"/>
    <x v="0"/>
    <x v="0"/>
    <n v="176.2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d v="2014-05-30T22:09:16"/>
    <n v="1401487756"/>
    <x v="43"/>
    <n v="1398895756"/>
    <b v="0"/>
    <n v="549"/>
    <b v="1"/>
    <s v="photography/photobooks"/>
    <x v="6"/>
    <x v="9"/>
    <n v="71.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d v="2017-02-14T17:23:40"/>
    <n v="1487093020"/>
    <x v="44"/>
    <n v="1485278620"/>
    <b v="0"/>
    <n v="210"/>
    <b v="1"/>
    <s v="games/tabletop games"/>
    <x v="1"/>
    <x v="1"/>
    <n v="37.11999999999999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d v="2017-01-10T21:59:00"/>
    <n v="1484085540"/>
    <x v="45"/>
    <n v="1482353513"/>
    <b v="0"/>
    <n v="1670"/>
    <b v="1"/>
    <s v="games/tabletop games"/>
    <x v="1"/>
    <x v="1"/>
    <n v="107.8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d v="2012-11-01T20:22:48"/>
    <n v="1351801368"/>
    <x v="46"/>
    <n v="1349209368"/>
    <b v="0"/>
    <n v="721"/>
    <b v="1"/>
    <s v="music/electronic music"/>
    <x v="2"/>
    <x v="10"/>
    <n v="39.07"/>
  </r>
  <r>
    <n v="1954"/>
    <s v="Orison â€“ Rethink the Power of Energy"/>
    <s v="The First Home Battery System You Simply Plug in to Install"/>
    <n v="50000"/>
    <n v="349474"/>
    <x v="0"/>
    <x v="0"/>
    <s v="USD"/>
    <d v="2016-03-12T05:00:00"/>
    <n v="1457758800"/>
    <x v="47"/>
    <n v="1453730176"/>
    <b v="1"/>
    <n v="415"/>
    <b v="1"/>
    <s v="technology/hardware"/>
    <x v="0"/>
    <x v="0"/>
    <n v="842.1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d v="2012-11-18T01:17:24"/>
    <n v="1353201444"/>
    <x v="48"/>
    <n v="1350605844"/>
    <b v="1"/>
    <n v="238"/>
    <b v="1"/>
    <s v="technology/hardware"/>
    <x v="0"/>
    <x v="0"/>
    <n v="70.849999999999994"/>
  </r>
  <r>
    <n v="1476"/>
    <s v="The Comedy Button Podcast"/>
    <s v="The Comedy Button is a brand new nerd pop culture podcast with weekly video sketches."/>
    <n v="6000"/>
    <n v="39693.279999999999"/>
    <x v="0"/>
    <x v="0"/>
    <s v="USD"/>
    <d v="2011-09-10T01:00:22"/>
    <n v="1315616422"/>
    <x v="49"/>
    <n v="1313024422"/>
    <b v="1"/>
    <n v="916"/>
    <b v="1"/>
    <s v="publishing/radio &amp; podcasts"/>
    <x v="5"/>
    <x v="8"/>
    <n v="43.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d v="2012-09-13T03:59:00"/>
    <n v="1347508740"/>
    <x v="50"/>
    <n v="1346276349"/>
    <b v="1"/>
    <n v="151"/>
    <b v="1"/>
    <s v="technology/space exploration"/>
    <x v="0"/>
    <x v="5"/>
    <n v="21.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d v="2015-11-26T20:54:21"/>
    <n v="1448571261"/>
    <x v="51"/>
    <n v="1445975661"/>
    <b v="0"/>
    <n v="45"/>
    <b v="1"/>
    <s v="technology/space exploration"/>
    <x v="0"/>
    <x v="5"/>
    <n v="21.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d v="2016-06-19T23:00:00"/>
    <n v="1466377200"/>
    <x v="52"/>
    <n v="1463351329"/>
    <b v="0"/>
    <n v="169"/>
    <b v="1"/>
    <s v="games/tabletop games"/>
    <x v="1"/>
    <x v="1"/>
    <n v="94.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d v="2012-08-13T03:00:00"/>
    <n v="1344826800"/>
    <x v="53"/>
    <n v="1341875544"/>
    <b v="1"/>
    <n v="105"/>
    <b v="1"/>
    <s v="technology/hardware"/>
    <x v="0"/>
    <x v="0"/>
    <n v="222.99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d v="2016-08-05T19:01:08"/>
    <n v="1470423668"/>
    <x v="54"/>
    <n v="1467831668"/>
    <b v="1"/>
    <n v="1887"/>
    <b v="1"/>
    <s v="technology/hardware"/>
    <x v="0"/>
    <x v="0"/>
    <n v="61.3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d v="2017-02-05T16:25:39"/>
    <n v="1486311939"/>
    <x v="55"/>
    <n v="1483719939"/>
    <b v="1"/>
    <n v="335"/>
    <b v="1"/>
    <s v="photography/photobooks"/>
    <x v="6"/>
    <x v="9"/>
    <n v="58.38"/>
  </r>
  <r>
    <n v="2076"/>
    <s v="Earin - The Worlds Smallest Wireless Earbuds"/>
    <s v="Wireless earbuds filled with sound, yet so small they are almost invisible!"/>
    <n v="179000"/>
    <n v="972594.99"/>
    <x v="0"/>
    <x v="1"/>
    <s v="GBP"/>
    <d v="2014-07-23T21:08:09"/>
    <n v="1406149689"/>
    <x v="56"/>
    <n v="1402693689"/>
    <b v="0"/>
    <n v="8359"/>
    <b v="1"/>
    <s v="technology/hardware"/>
    <x v="0"/>
    <x v="0"/>
    <n v="116.3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d v="2015-07-06T03:00:00"/>
    <n v="1436151600"/>
    <x v="57"/>
    <n v="1433775668"/>
    <b v="0"/>
    <n v="263"/>
    <b v="1"/>
    <s v="games/tabletop games"/>
    <x v="1"/>
    <x v="1"/>
    <n v="41.23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d v="2016-03-26T17:11:30"/>
    <n v="1459012290"/>
    <x v="58"/>
    <n v="1456423890"/>
    <b v="0"/>
    <n v="878"/>
    <b v="1"/>
    <s v="games/tabletop games"/>
    <x v="1"/>
    <x v="1"/>
    <n v="61.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d v="2016-02-01T14:48:43"/>
    <n v="1454338123"/>
    <x v="59"/>
    <n v="1451746123"/>
    <b v="0"/>
    <n v="680"/>
    <b v="1"/>
    <s v="games/tabletop games"/>
    <x v="1"/>
    <x v="1"/>
    <n v="22.12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d v="2014-08-26T22:00:40"/>
    <n v="1409090440"/>
    <x v="60"/>
    <n v="1406066440"/>
    <b v="1"/>
    <n v="3355"/>
    <b v="1"/>
    <s v="food/small batch"/>
    <x v="7"/>
    <x v="11"/>
    <n v="54.88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d v="2014-10-02T21:37:05"/>
    <n v="1412285825"/>
    <x v="61"/>
    <n v="1409261825"/>
    <b v="0"/>
    <n v="356"/>
    <b v="1"/>
    <s v="games/tabletop games"/>
    <x v="1"/>
    <x v="1"/>
    <n v="44.1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d v="2014-03-08T22:11:35"/>
    <n v="1394316695"/>
    <x v="62"/>
    <n v="1390860695"/>
    <b v="1"/>
    <n v="2165"/>
    <b v="1"/>
    <s v="food/small batch"/>
    <x v="7"/>
    <x v="11"/>
    <n v="48.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d v="2015-11-11T23:58:20"/>
    <n v="1447286300"/>
    <x v="63"/>
    <n v="1444690700"/>
    <b v="0"/>
    <n v="50"/>
    <b v="1"/>
    <s v="technology/hardware"/>
    <x v="0"/>
    <x v="0"/>
    <n v="101.56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d v="2016-12-11T04:59:00"/>
    <n v="1481432340"/>
    <x v="64"/>
    <n v="1476764077"/>
    <b v="0"/>
    <n v="193"/>
    <b v="1"/>
    <s v="technology/hardware"/>
    <x v="0"/>
    <x v="0"/>
    <n v="36.33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d v="2016-04-21T22:00:00"/>
    <n v="1461276000"/>
    <x v="65"/>
    <n v="1460055300"/>
    <b v="0"/>
    <n v="88"/>
    <b v="1"/>
    <s v="games/tabletop games"/>
    <x v="1"/>
    <x v="1"/>
    <n v="68.6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d v="2013-05-26T23:54:34"/>
    <n v="1369612474"/>
    <x v="66"/>
    <n v="1367798074"/>
    <b v="0"/>
    <n v="240"/>
    <b v="1"/>
    <s v="music/rock"/>
    <x v="2"/>
    <x v="2"/>
    <n v="51.7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d v="2014-07-19T03:00:00"/>
    <n v="1405738800"/>
    <x v="67"/>
    <n v="1402945408"/>
    <b v="0"/>
    <n v="988"/>
    <b v="1"/>
    <s v="games/tabletop games"/>
    <x v="1"/>
    <x v="1"/>
    <n v="25.0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d v="2016-07-08T23:03:34"/>
    <n v="1468019014"/>
    <x v="68"/>
    <n v="1462835014"/>
    <b v="1"/>
    <n v="4562"/>
    <b v="1"/>
    <s v="technology/hardware"/>
    <x v="0"/>
    <x v="0"/>
    <n v="173.58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d v="2015-08-07T16:14:23"/>
    <n v="1438964063"/>
    <x v="69"/>
    <n v="1436804063"/>
    <b v="0"/>
    <n v="707"/>
    <b v="1"/>
    <s v="technology/hardware"/>
    <x v="0"/>
    <x v="0"/>
    <n v="69.7600000000000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d v="2017-02-09T05:00:00"/>
    <n v="1486616400"/>
    <x v="70"/>
    <n v="1484037977"/>
    <b v="0"/>
    <n v="279"/>
    <b v="1"/>
    <s v="games/tabletop games"/>
    <x v="1"/>
    <x v="1"/>
    <n v="31.5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d v="2016-09-22T17:00:21"/>
    <n v="1474563621"/>
    <x v="71"/>
    <n v="1471971621"/>
    <b v="1"/>
    <n v="1780"/>
    <b v="1"/>
    <s v="technology/hardware"/>
    <x v="0"/>
    <x v="0"/>
    <n v="108.97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d v="2016-02-15T15:00:00"/>
    <n v="1455548400"/>
    <x v="72"/>
    <n v="1453461865"/>
    <b v="1"/>
    <n v="294"/>
    <b v="1"/>
    <s v="photography/photobooks"/>
    <x v="6"/>
    <x v="9"/>
    <n v="82.3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d v="2015-05-31T01:42:58"/>
    <n v="1433036578"/>
    <x v="73"/>
    <n v="1429580578"/>
    <b v="0"/>
    <n v="170"/>
    <b v="1"/>
    <s v="technology/hardware"/>
    <x v="0"/>
    <x v="0"/>
    <n v="278.39"/>
  </r>
  <r>
    <n v="2254"/>
    <s v="Green Couch Games Limited: FrogFlip!"/>
    <s v="A dexterity microgame by father/daughter team, Jason and Claire Kotarski. Make 100 project."/>
    <n v="500"/>
    <n v="2299"/>
    <x v="0"/>
    <x v="0"/>
    <s v="USD"/>
    <d v="2017-01-24T15:32:48"/>
    <n v="1485271968"/>
    <x v="74"/>
    <n v="1484667168"/>
    <b v="0"/>
    <n v="197"/>
    <b v="1"/>
    <s v="games/tabletop games"/>
    <x v="1"/>
    <x v="1"/>
    <n v="11.6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d v="2014-10-03T11:29:32"/>
    <n v="1412335772"/>
    <x v="75"/>
    <n v="1409743772"/>
    <b v="0"/>
    <n v="59"/>
    <b v="1"/>
    <s v="theater/spaces"/>
    <x v="3"/>
    <x v="12"/>
    <n v="23.2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d v="2012-03-22T03:00:00"/>
    <n v="1332385200"/>
    <x v="76"/>
    <n v="1329759452"/>
    <b v="1"/>
    <n v="2602"/>
    <b v="1"/>
    <s v="publishing/radio &amp; podcasts"/>
    <x v="5"/>
    <x v="8"/>
    <n v="52.6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d v="2016-11-21T04:59:00"/>
    <n v="1479704340"/>
    <x v="77"/>
    <n v="1477043072"/>
    <b v="0"/>
    <n v="897"/>
    <b v="1"/>
    <s v="games/tabletop games"/>
    <x v="1"/>
    <x v="1"/>
    <n v="75.65000000000000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d v="2013-03-21T18:03:35"/>
    <n v="1363889015"/>
    <x v="78"/>
    <n v="1361300615"/>
    <b v="1"/>
    <n v="1224"/>
    <b v="1"/>
    <s v="music/indie rock"/>
    <x v="2"/>
    <x v="13"/>
    <n v="64.81999999999999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d v="2016-11-12T04:00:00"/>
    <n v="1478923200"/>
    <x v="79"/>
    <n v="1476184593"/>
    <b v="0"/>
    <n v="337"/>
    <b v="1"/>
    <s v="food/small batch"/>
    <x v="7"/>
    <x v="11"/>
    <n v="31.69"/>
  </r>
  <r>
    <n v="1380"/>
    <s v="BARNFEST 2015"/>
    <s v="A DIY MUSIC FESTIVAL FROM ST. LOUIS MO! Bands make their own festival, help make it legit!"/>
    <n v="25"/>
    <n v="106"/>
    <x v="0"/>
    <x v="0"/>
    <s v="USD"/>
    <d v="2015-06-09T02:00:00"/>
    <n v="1433815200"/>
    <x v="80"/>
    <n v="1431886706"/>
    <b v="0"/>
    <n v="5"/>
    <b v="1"/>
    <s v="music/rock"/>
    <x v="2"/>
    <x v="2"/>
    <n v="21.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d v="2013-07-01T18:00:00"/>
    <n v="1372701600"/>
    <x v="81"/>
    <n v="1369895421"/>
    <b v="1"/>
    <n v="204"/>
    <b v="1"/>
    <s v="technology/hardware"/>
    <x v="0"/>
    <x v="0"/>
    <n v="164.9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d v="2015-09-04T16:11:02"/>
    <n v="1441383062"/>
    <x v="82"/>
    <n v="1438791062"/>
    <b v="1"/>
    <n v="369"/>
    <b v="1"/>
    <s v="photography/photobooks"/>
    <x v="6"/>
    <x v="9"/>
    <n v="84.9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d v="2016-10-25T17:00:00"/>
    <n v="1477414800"/>
    <x v="83"/>
    <n v="1474380241"/>
    <b v="0"/>
    <n v="514"/>
    <b v="1"/>
    <s v="games/tabletop games"/>
    <x v="1"/>
    <x v="1"/>
    <n v="44.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d v="2015-08-12T02:00:00"/>
    <n v="1439344800"/>
    <x v="84"/>
    <n v="1435611572"/>
    <b v="1"/>
    <n v="398"/>
    <b v="1"/>
    <s v="technology/space exploration"/>
    <x v="0"/>
    <x v="5"/>
    <n v="81.95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d v="2014-12-22T14:47:59"/>
    <n v="1419259679"/>
    <x v="85"/>
    <n v="1416667679"/>
    <b v="0"/>
    <n v="79"/>
    <b v="1"/>
    <s v="games/tabletop games"/>
    <x v="1"/>
    <x v="1"/>
    <n v="33.549999999999997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d v="2015-09-17T14:59:51"/>
    <n v="1442501991"/>
    <x v="86"/>
    <n v="1439909991"/>
    <b v="0"/>
    <n v="480"/>
    <b v="1"/>
    <s v="games/tabletop games"/>
    <x v="1"/>
    <x v="1"/>
    <n v="82.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d v="2015-12-19T07:59:00"/>
    <n v="1450511940"/>
    <x v="87"/>
    <n v="1446527540"/>
    <b v="1"/>
    <n v="821"/>
    <b v="1"/>
    <s v="technology/hardware"/>
    <x v="0"/>
    <x v="0"/>
    <n v="245.0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d v="2012-05-23T19:00:00"/>
    <n v="1337799600"/>
    <x v="88"/>
    <n v="1334989881"/>
    <b v="1"/>
    <n v="290"/>
    <b v="1"/>
    <s v="technology/hardware"/>
    <x v="0"/>
    <x v="0"/>
    <n v="577.28"/>
  </r>
  <r>
    <n v="77"/>
    <s v="Jonah and the Crab"/>
    <s v="A short film about a boy searching for companionship in a hermit crab he finds on the beach."/>
    <n v="400"/>
    <n v="1570"/>
    <x v="0"/>
    <x v="0"/>
    <s v="USD"/>
    <d v="2012-05-21T02:59:00"/>
    <n v="1337569140"/>
    <x v="89"/>
    <n v="1332991717"/>
    <b v="0"/>
    <n v="26"/>
    <b v="1"/>
    <s v="film &amp; video/shorts"/>
    <x v="4"/>
    <x v="6"/>
    <n v="60.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d v="2015-05-07T06:58:00"/>
    <n v="1430981880"/>
    <x v="90"/>
    <n v="1426216033"/>
    <b v="1"/>
    <n v="508"/>
    <b v="1"/>
    <s v="technology/hardware"/>
    <x v="0"/>
    <x v="0"/>
    <n v="593.9400000000000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d v="2013-03-01T19:59:48"/>
    <n v="1362167988"/>
    <x v="91"/>
    <n v="1359575988"/>
    <b v="1"/>
    <n v="120"/>
    <b v="1"/>
    <s v="film &amp; video/documentary"/>
    <x v="4"/>
    <x v="14"/>
    <n v="32.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d v="2014-05-05T21:18:37"/>
    <n v="1399324717"/>
    <x v="92"/>
    <n v="1395436717"/>
    <b v="0"/>
    <n v="191"/>
    <b v="1"/>
    <s v="technology/hardware"/>
    <x v="0"/>
    <x v="0"/>
    <n v="22.1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d v="2013-01-16T20:19:25"/>
    <n v="1358367565"/>
    <x v="93"/>
    <n v="1357157965"/>
    <b v="0"/>
    <n v="28"/>
    <b v="1"/>
    <s v="music/electronic music"/>
    <x v="2"/>
    <x v="10"/>
    <n v="15.04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d v="2015-06-12T20:00:00"/>
    <n v="1434139200"/>
    <x v="94"/>
    <n v="1431406916"/>
    <b v="1"/>
    <n v="1637"/>
    <b v="1"/>
    <s v="technology/hardware"/>
    <x v="0"/>
    <x v="0"/>
    <n v="128.3899999999999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d v="2014-12-21T01:00:00"/>
    <n v="1419123600"/>
    <x v="95"/>
    <n v="1416945297"/>
    <b v="0"/>
    <n v="404"/>
    <b v="1"/>
    <s v="games/tabletop games"/>
    <x v="1"/>
    <x v="1"/>
    <n v="188.3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d v="2016-06-30T18:57:19"/>
    <n v="1467313039"/>
    <x v="96"/>
    <n v="1464807439"/>
    <b v="0"/>
    <n v="139"/>
    <b v="1"/>
    <s v="publishing/nonfiction"/>
    <x v="5"/>
    <x v="15"/>
    <n v="40.7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d v="2016-10-16T20:30:00"/>
    <n v="1476649800"/>
    <x v="97"/>
    <n v="1475609946"/>
    <b v="0"/>
    <n v="290"/>
    <b v="1"/>
    <s v="games/tabletop games"/>
    <x v="1"/>
    <x v="1"/>
    <n v="6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d v="2013-08-19T08:01:09"/>
    <n v="1376899269"/>
    <x v="98"/>
    <n v="1371715269"/>
    <b v="1"/>
    <n v="402"/>
    <b v="1"/>
    <s v="technology/hardware"/>
    <x v="0"/>
    <x v="0"/>
    <n v="186.8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d v="2014-05-01T15:55:29"/>
    <n v="1398959729"/>
    <x v="99"/>
    <n v="1396367729"/>
    <b v="1"/>
    <n v="405"/>
    <b v="1"/>
    <s v="technology/hardware"/>
    <x v="0"/>
    <x v="0"/>
    <n v="182.78"/>
  </r>
  <r>
    <n v="2029"/>
    <s v="Lumin8 Pro"/>
    <s v="Lumin8 Pro is a fun and easy to use light controller that makes light dance to your favorite music."/>
    <n v="2500"/>
    <n v="9030"/>
    <x v="0"/>
    <x v="0"/>
    <s v="USD"/>
    <d v="2014-08-27T00:31:21"/>
    <n v="1409099481"/>
    <x v="100"/>
    <n v="1406507481"/>
    <b v="1"/>
    <n v="94"/>
    <b v="1"/>
    <s v="technology/hardware"/>
    <x v="0"/>
    <x v="0"/>
    <n v="96.06"/>
  </r>
  <r>
    <n v="1980"/>
    <s v="YOUMO - Your Smart Modular Power Strip"/>
    <s v="Multi-power charging that is smarter, stylish and designed for you."/>
    <n v="50000"/>
    <n v="177412.01"/>
    <x v="0"/>
    <x v="2"/>
    <s v="EUR"/>
    <d v="2016-04-03T12:01:02"/>
    <n v="1459684862"/>
    <x v="101"/>
    <n v="1456232462"/>
    <b v="1"/>
    <n v="1945"/>
    <b v="1"/>
    <s v="technology/hardware"/>
    <x v="0"/>
    <x v="0"/>
    <n v="91.21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d v="2014-02-27T23:00:00"/>
    <n v="1393542000"/>
    <x v="102"/>
    <n v="1390938332"/>
    <b v="0"/>
    <n v="199"/>
    <b v="1"/>
    <s v="technology/space exploration"/>
    <x v="0"/>
    <x v="5"/>
    <n v="89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d v="2016-02-20T02:00:53"/>
    <n v="1455933653"/>
    <x v="103"/>
    <n v="1452045653"/>
    <b v="0"/>
    <n v="541"/>
    <b v="1"/>
    <s v="technology/hardware"/>
    <x v="0"/>
    <x v="0"/>
    <n v="326.2900000000000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d v="2014-11-12T07:59:00"/>
    <n v="1415779140"/>
    <x v="104"/>
    <n v="1412294683"/>
    <b v="0"/>
    <n v="983"/>
    <b v="1"/>
    <s v="games/tabletop games"/>
    <x v="1"/>
    <x v="1"/>
    <n v="64.63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d v="2015-10-17T04:00:00"/>
    <n v="1445054400"/>
    <x v="105"/>
    <n v="1443074571"/>
    <b v="1"/>
    <n v="478"/>
    <b v="1"/>
    <s v="music/electronic music"/>
    <x v="2"/>
    <x v="10"/>
    <n v="22.0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d v="2013-05-27T06:59:00"/>
    <n v="1369637940"/>
    <x v="106"/>
    <n v="1367088443"/>
    <b v="1"/>
    <n v="394"/>
    <b v="1"/>
    <s v="theater/spaces"/>
    <x v="3"/>
    <x v="12"/>
    <n v="71.23999999999999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d v="2011-02-06T00:46:49"/>
    <n v="1296953209"/>
    <x v="107"/>
    <n v="1295657209"/>
    <b v="0"/>
    <n v="14"/>
    <b v="1"/>
    <s v="music/rock"/>
    <x v="2"/>
    <x v="2"/>
    <n v="75.040000000000006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d v="2015-07-12T06:02:38"/>
    <n v="1436680958"/>
    <x v="108"/>
    <n v="1433224958"/>
    <b v="1"/>
    <n v="680"/>
    <b v="1"/>
    <s v="technology/hardware"/>
    <x v="0"/>
    <x v="0"/>
    <n v="511.79"/>
  </r>
  <r>
    <n v="1976"/>
    <s v="Pi Lite white - Bright white LED display for Raspberry Pi"/>
    <s v="Can you help us make an ultra bright white one a reality?"/>
    <n v="4000"/>
    <n v="13864"/>
    <x v="0"/>
    <x v="1"/>
    <s v="GBP"/>
    <d v="2013-07-13T21:35:25"/>
    <n v="1373751325"/>
    <x v="109"/>
    <n v="1371159325"/>
    <b v="1"/>
    <n v="473"/>
    <b v="1"/>
    <s v="technology/hardware"/>
    <x v="0"/>
    <x v="0"/>
    <n v="29.31"/>
  </r>
  <r>
    <n v="1030"/>
    <s v="The Gothsicles - I FEEL SICLE"/>
    <s v="Help fund the latest Gothsicles mega-album, I FEEL SICLE!"/>
    <n v="2000"/>
    <n v="6842"/>
    <x v="0"/>
    <x v="0"/>
    <s v="USD"/>
    <d v="2016-09-12T11:35:49"/>
    <n v="1473680149"/>
    <x v="110"/>
    <n v="1472470549"/>
    <b v="0"/>
    <n v="159"/>
    <b v="1"/>
    <s v="music/electronic music"/>
    <x v="2"/>
    <x v="10"/>
    <n v="43.03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d v="2016-04-29T21:00:00"/>
    <n v="1461963600"/>
    <x v="111"/>
    <n v="1459567371"/>
    <b v="0"/>
    <n v="46"/>
    <b v="1"/>
    <s v="theater/plays"/>
    <x v="3"/>
    <x v="4"/>
    <n v="62.59"/>
  </r>
  <r>
    <n v="3153"/>
    <s v="Terminator the Second"/>
    <s v="A stage production of Terminator 2: Judgment Day, composed entirely of the words of William Shakespeare"/>
    <n v="3000"/>
    <n v="10067.5"/>
    <x v="0"/>
    <x v="0"/>
    <s v="USD"/>
    <d v="2011-05-01T04:59:00"/>
    <n v="1304225940"/>
    <x v="112"/>
    <n v="1301542937"/>
    <b v="1"/>
    <n v="241"/>
    <b v="1"/>
    <s v="theater/plays"/>
    <x v="3"/>
    <x v="4"/>
    <n v="41.77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d v="2015-12-14T00:00:00"/>
    <n v="1450051200"/>
    <x v="113"/>
    <n v="1448269539"/>
    <b v="0"/>
    <n v="391"/>
    <b v="1"/>
    <s v="games/tabletop games"/>
    <x v="1"/>
    <x v="1"/>
    <n v="21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d v="2016-05-31T11:00:00"/>
    <n v="1464692400"/>
    <x v="114"/>
    <n v="1461769373"/>
    <b v="0"/>
    <n v="19"/>
    <b v="1"/>
    <s v="theater/plays"/>
    <x v="3"/>
    <x v="4"/>
    <n v="43.4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d v="2014-03-26T23:24:10"/>
    <n v="1395876250"/>
    <x v="115"/>
    <n v="1393287850"/>
    <b v="0"/>
    <n v="84"/>
    <b v="1"/>
    <s v="games/tabletop games"/>
    <x v="1"/>
    <x v="1"/>
    <n v="97.3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d v="2014-11-12T21:20:00"/>
    <n v="1415827200"/>
    <x v="116"/>
    <n v="1412358968"/>
    <b v="1"/>
    <n v="489"/>
    <b v="1"/>
    <s v="technology/space exploration"/>
    <x v="0"/>
    <x v="5"/>
    <n v="80.0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d v="2015-04-08T11:42:59"/>
    <n v="1428493379"/>
    <x v="117"/>
    <n v="1425901379"/>
    <b v="0"/>
    <n v="714"/>
    <b v="1"/>
    <s v="photography/photobooks"/>
    <x v="6"/>
    <x v="9"/>
    <n v="56.41"/>
  </r>
  <r>
    <n v="2010"/>
    <s v="Weighitz: Weigh Smarter"/>
    <s v="Weighitz are miniature smart scales designed to weigh anything in the home."/>
    <n v="30000"/>
    <n v="96015.9"/>
    <x v="0"/>
    <x v="0"/>
    <s v="USD"/>
    <d v="2016-08-18T23:54:51"/>
    <n v="1471564491"/>
    <x v="118"/>
    <n v="1468972491"/>
    <b v="1"/>
    <n v="1737"/>
    <b v="1"/>
    <s v="technology/hardware"/>
    <x v="0"/>
    <x v="0"/>
    <n v="55.28"/>
  </r>
  <r>
    <n v="2266"/>
    <s v="GOAT LORDS."/>
    <s v="Want to be LORD OF THE GOATS? Start building your herd using thievery, magic, bombs and mostly goats."/>
    <n v="1500"/>
    <n v="4804"/>
    <x v="0"/>
    <x v="0"/>
    <s v="USD"/>
    <d v="2016-04-27T02:00:00"/>
    <n v="1461722400"/>
    <x v="119"/>
    <n v="1460235592"/>
    <b v="0"/>
    <n v="194"/>
    <b v="1"/>
    <s v="games/tabletop games"/>
    <x v="1"/>
    <x v="1"/>
    <n v="24.7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d v="2016-07-13T21:29:42"/>
    <n v="1468445382"/>
    <x v="120"/>
    <n v="1465853382"/>
    <b v="0"/>
    <n v="175"/>
    <b v="1"/>
    <s v="theater/spaces"/>
    <x v="3"/>
    <x v="12"/>
    <n v="131.3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d v="2016-06-28T15:45:23"/>
    <n v="1467128723"/>
    <x v="121"/>
    <n v="1464536723"/>
    <b v="0"/>
    <n v="1530"/>
    <b v="1"/>
    <s v="technology/hardware"/>
    <x v="0"/>
    <x v="0"/>
    <n v="259.2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d v="2013-11-21T04:59:00"/>
    <n v="1385009940"/>
    <x v="122"/>
    <n v="1383327440"/>
    <b v="0"/>
    <n v="108"/>
    <b v="1"/>
    <s v="publishing/nonfiction"/>
    <x v="5"/>
    <x v="15"/>
    <n v="105.0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d v="2016-05-02T23:00:00"/>
    <n v="1462230000"/>
    <x v="123"/>
    <n v="1461061350"/>
    <b v="0"/>
    <n v="44"/>
    <b v="1"/>
    <s v="theater/plays"/>
    <x v="3"/>
    <x v="4"/>
    <n v="35.799999999999997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d v="2010-07-02T23:00:00"/>
    <n v="1278111600"/>
    <x v="124"/>
    <n v="1276830052"/>
    <b v="1"/>
    <n v="17"/>
    <b v="1"/>
    <s v="technology/hardware"/>
    <x v="0"/>
    <x v="0"/>
    <n v="91.7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d v="2014-07-13T00:00:00"/>
    <n v="1405209600"/>
    <x v="125"/>
    <n v="1402599486"/>
    <b v="0"/>
    <n v="263"/>
    <b v="1"/>
    <s v="film &amp; video/television"/>
    <x v="4"/>
    <x v="16"/>
    <n v="117.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d v="2012-03-18T00:08:55"/>
    <n v="1332029335"/>
    <x v="126"/>
    <n v="1326848935"/>
    <b v="0"/>
    <n v="30"/>
    <b v="1"/>
    <s v="music/rock"/>
    <x v="2"/>
    <x v="2"/>
    <n v="61.3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d v="2016-11-23T08:45:43"/>
    <n v="1479890743"/>
    <x v="127"/>
    <n v="1476776743"/>
    <b v="1"/>
    <n v="398"/>
    <b v="1"/>
    <s v="technology/hardware"/>
    <x v="0"/>
    <x v="0"/>
    <n v="383.36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d v="2010-12-18T09:43:25"/>
    <n v="1292665405"/>
    <x v="128"/>
    <n v="1288341805"/>
    <b v="1"/>
    <n v="223"/>
    <b v="1"/>
    <s v="film &amp; video/documentary"/>
    <x v="4"/>
    <x v="14"/>
    <n v="68.48999999999999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d v="2012-07-15T05:42:31"/>
    <n v="1342330951"/>
    <x v="129"/>
    <n v="1339738951"/>
    <b v="1"/>
    <n v="676"/>
    <b v="1"/>
    <s v="technology/space exploration"/>
    <x v="0"/>
    <x v="5"/>
    <n v="157.29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d v="2016-12-15T05:00:00"/>
    <n v="1481778000"/>
    <x v="130"/>
    <n v="1479216874"/>
    <b v="1"/>
    <n v="531"/>
    <b v="1"/>
    <s v="technology/hardware"/>
    <x v="0"/>
    <x v="0"/>
    <n v="143.2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d v="2016-05-13T19:04:23"/>
    <n v="1463166263"/>
    <x v="131"/>
    <n v="1460574263"/>
    <b v="0"/>
    <n v="60"/>
    <b v="1"/>
    <s v="theater/plays"/>
    <x v="3"/>
    <x v="4"/>
    <n v="252.0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d v="2014-05-30T16:00:00"/>
    <n v="1401465600"/>
    <x v="132"/>
    <n v="1399032813"/>
    <b v="0"/>
    <n v="145"/>
    <b v="1"/>
    <s v="theater/spaces"/>
    <x v="3"/>
    <x v="12"/>
    <n v="52.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d v="2014-10-29T01:00:00"/>
    <n v="1414544400"/>
    <x v="133"/>
    <n v="1410883139"/>
    <b v="0"/>
    <n v="1021"/>
    <b v="1"/>
    <s v="technology/wearables"/>
    <x v="0"/>
    <x v="3"/>
    <n v="73.4899999999999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d v="2013-12-30T06:02:33"/>
    <n v="1388383353"/>
    <x v="134"/>
    <n v="1383195753"/>
    <b v="1"/>
    <n v="429"/>
    <b v="1"/>
    <s v="technology/hardware"/>
    <x v="0"/>
    <x v="0"/>
    <n v="70.04000000000000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d v="2014-07-04T03:24:46"/>
    <n v="1404444286"/>
    <x v="135"/>
    <n v="1403234686"/>
    <b v="0"/>
    <n v="39"/>
    <b v="1"/>
    <s v="theater/plays"/>
    <x v="3"/>
    <x v="4"/>
    <n v="53.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d v="2016-11-22T20:28:27"/>
    <n v="1479846507"/>
    <x v="136"/>
    <n v="1479241707"/>
    <b v="0"/>
    <n v="17"/>
    <b v="1"/>
    <s v="games/tabletop games"/>
    <x v="1"/>
    <x v="1"/>
    <n v="35.11999999999999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d v="2015-08-15T07:50:59"/>
    <n v="1439625059"/>
    <x v="137"/>
    <n v="1436860259"/>
    <b v="0"/>
    <n v="1019"/>
    <b v="1"/>
    <s v="technology/hardware"/>
    <x v="0"/>
    <x v="0"/>
    <n v="7.1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d v="2011-04-03T01:03:10"/>
    <n v="1301792590"/>
    <x v="138"/>
    <n v="1297562590"/>
    <b v="1"/>
    <n v="176"/>
    <b v="1"/>
    <s v="music/rock"/>
    <x v="2"/>
    <x v="2"/>
    <n v="92.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d v="2015-04-18T21:10:05"/>
    <n v="1429391405"/>
    <x v="139"/>
    <n v="1425507005"/>
    <b v="1"/>
    <n v="365"/>
    <b v="1"/>
    <s v="technology/hardware"/>
    <x v="0"/>
    <x v="0"/>
    <n v="483.3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d v="2016-12-19T07:59:00"/>
    <n v="1482134340"/>
    <x v="140"/>
    <n v="1479496309"/>
    <b v="1"/>
    <n v="1104"/>
    <b v="1"/>
    <s v="food/small batch"/>
    <x v="7"/>
    <x v="11"/>
    <n v="66.62"/>
  </r>
  <r>
    <n v="306"/>
    <s v="Escape/Artist: The Jason Escape Documentary"/>
    <s v="A feature-length documentary on the life of Boston escape artist Jason Escape."/>
    <n v="1000"/>
    <n v="2929"/>
    <x v="0"/>
    <x v="0"/>
    <s v="USD"/>
    <d v="2013-03-20T19:05:33"/>
    <n v="1363806333"/>
    <x v="141"/>
    <n v="1362081933"/>
    <b v="1"/>
    <n v="80"/>
    <b v="1"/>
    <s v="film &amp; video/documentary"/>
    <x v="4"/>
    <x v="14"/>
    <n v="36.61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d v="2014-02-06T19:00:48"/>
    <n v="1391713248"/>
    <x v="142"/>
    <n v="1389121248"/>
    <b v="0"/>
    <n v="24"/>
    <b v="1"/>
    <s v="music/electronic music"/>
    <x v="2"/>
    <x v="10"/>
    <n v="73.13"/>
  </r>
  <r>
    <n v="1192"/>
    <s v="Other Worlds - A Make 100 Project"/>
    <s v="A macro landscape photography art book &amp; limited edition prints. A Make 100 project."/>
    <n v="100"/>
    <n v="290"/>
    <x v="0"/>
    <x v="1"/>
    <s v="GBP"/>
    <d v="2017-02-11T12:09:38"/>
    <n v="1486814978"/>
    <x v="143"/>
    <n v="1484222978"/>
    <b v="0"/>
    <n v="15"/>
    <b v="1"/>
    <s v="photography/photobooks"/>
    <x v="6"/>
    <x v="9"/>
    <n v="19.32999999999999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d v="2016-06-08T13:59:00"/>
    <n v="1465394340"/>
    <x v="144"/>
    <n v="1464677986"/>
    <b v="0"/>
    <n v="20"/>
    <b v="1"/>
    <s v="theater/plays"/>
    <x v="3"/>
    <x v="4"/>
    <n v="43.3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d v="2015-06-25T19:00:00"/>
    <n v="1435258800"/>
    <x v="145"/>
    <n v="1432659793"/>
    <b v="0"/>
    <n v="607"/>
    <b v="1"/>
    <s v="technology/hardware"/>
    <x v="0"/>
    <x v="0"/>
    <n v="47.47"/>
  </r>
  <r>
    <n v="2255"/>
    <s v="Jumbo Jets - Jet Set Expansion Set #2"/>
    <s v="This is the second set of 5 expansions for our route-building game, Jet Set!"/>
    <n v="3950"/>
    <n v="11323"/>
    <x v="0"/>
    <x v="0"/>
    <s v="USD"/>
    <d v="2016-05-07T22:50:51"/>
    <n v="1462661451"/>
    <x v="146"/>
    <n v="1460069451"/>
    <b v="0"/>
    <n v="271"/>
    <b v="1"/>
    <s v="games/tabletop games"/>
    <x v="1"/>
    <x v="1"/>
    <n v="41.78"/>
  </r>
  <r>
    <n v="3582"/>
    <s v="REALLY REALLY"/>
    <s v="A contemporary American play touching on the scorching realities of growing up in the Millennial generation."/>
    <n v="1000"/>
    <n v="2870"/>
    <x v="0"/>
    <x v="0"/>
    <s v="USD"/>
    <d v="2016-04-05T02:18:02"/>
    <n v="1459822682"/>
    <x v="147"/>
    <n v="1458613082"/>
    <b v="0"/>
    <n v="49"/>
    <b v="1"/>
    <s v="theater/plays"/>
    <x v="3"/>
    <x v="4"/>
    <n v="58.57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d v="2015-12-04T19:29:08"/>
    <n v="1449257348"/>
    <x v="148"/>
    <n v="1444069748"/>
    <b v="0"/>
    <n v="15"/>
    <b v="1"/>
    <s v="theater/plays"/>
    <x v="3"/>
    <x v="4"/>
    <n v="19.2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d v="2016-12-03T15:05:15"/>
    <n v="1480777515"/>
    <x v="149"/>
    <n v="1478095515"/>
    <b v="1"/>
    <n v="510"/>
    <b v="1"/>
    <s v="technology/hardware"/>
    <x v="0"/>
    <x v="0"/>
    <n v="279.38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d v="2016-01-25T16:00:00"/>
    <n v="1453737600"/>
    <x v="150"/>
    <n v="1452530041"/>
    <b v="1"/>
    <n v="266"/>
    <b v="1"/>
    <s v="games/tabletop games"/>
    <x v="1"/>
    <x v="1"/>
    <n v="107.0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d v="2016-12-10T00:00:04"/>
    <n v="1481328004"/>
    <x v="151"/>
    <n v="1478736004"/>
    <b v="0"/>
    <n v="1328"/>
    <b v="1"/>
    <s v="games/tabletop games"/>
    <x v="1"/>
    <x v="1"/>
    <n v="42.6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d v="2013-03-26T23:55:51"/>
    <n v="1364342151"/>
    <x v="152"/>
    <n v="1361753751"/>
    <b v="1"/>
    <n v="284"/>
    <b v="1"/>
    <s v="film &amp; video/documentary"/>
    <x v="4"/>
    <x v="14"/>
    <n v="49.88"/>
  </r>
  <r>
    <n v="1528"/>
    <s v="Don't Go Outside: Tokyo Street Photos"/>
    <s v="A book of street photos from around Shibuya that I've made between 2011-2016."/>
    <n v="3000"/>
    <n v="8447"/>
    <x v="0"/>
    <x v="0"/>
    <s v="USD"/>
    <d v="2017-02-01T00:00:00"/>
    <n v="1485907200"/>
    <x v="153"/>
    <n v="1483292122"/>
    <b v="1"/>
    <n v="160"/>
    <b v="1"/>
    <s v="photography/photobooks"/>
    <x v="6"/>
    <x v="9"/>
    <n v="52.7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d v="2016-10-02T06:41:24"/>
    <n v="1475390484"/>
    <x v="154"/>
    <n v="1471502484"/>
    <b v="0"/>
    <n v="278"/>
    <b v="1"/>
    <s v="technology/hardware"/>
    <x v="0"/>
    <x v="0"/>
    <n v="201.9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d v="2014-09-24T01:41:37"/>
    <n v="1411522897"/>
    <x v="155"/>
    <n v="1407634897"/>
    <b v="1"/>
    <n v="95"/>
    <b v="1"/>
    <s v="technology/hardware"/>
    <x v="0"/>
    <x v="0"/>
    <n v="147.94999999999999"/>
  </r>
  <r>
    <n v="1222"/>
    <s v="Project Pilgrim"/>
    <s v="Project Pilgrim is my effort to work towards normalizing mental health."/>
    <n v="4000"/>
    <n v="11215"/>
    <x v="0"/>
    <x v="7"/>
    <s v="CAD"/>
    <d v="2016-04-01T04:00:00"/>
    <n v="1459483200"/>
    <x v="156"/>
    <n v="1456852647"/>
    <b v="0"/>
    <n v="138"/>
    <b v="1"/>
    <s v="photography/photobooks"/>
    <x v="6"/>
    <x v="9"/>
    <n v="81.27"/>
  </r>
  <r>
    <n v="645"/>
    <s v="Carbon Fiber Collar Stays"/>
    <s v="Ever wanted to own something made out of carbon fiber? Now you can!"/>
    <n v="2000"/>
    <n v="5574"/>
    <x v="0"/>
    <x v="0"/>
    <s v="USD"/>
    <d v="2016-08-12T00:37:54"/>
    <n v="1470962274"/>
    <x v="157"/>
    <n v="1468370274"/>
    <b v="0"/>
    <n v="237"/>
    <b v="1"/>
    <s v="technology/wearables"/>
    <x v="0"/>
    <x v="3"/>
    <n v="23.52"/>
  </r>
  <r>
    <n v="1504"/>
    <s v="RYU X RIO"/>
    <s v="A football photography book like no other about the 2014 World Cup in Brazil, by Ryu Voelkel."/>
    <n v="6500"/>
    <n v="18066"/>
    <x v="0"/>
    <x v="1"/>
    <s v="GBP"/>
    <d v="2014-06-10T08:33:00"/>
    <n v="1402389180"/>
    <x v="158"/>
    <n v="1399996024"/>
    <b v="1"/>
    <n v="269"/>
    <b v="1"/>
    <s v="photography/photobooks"/>
    <x v="6"/>
    <x v="9"/>
    <n v="67.1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d v="2016-08-06T07:52:18"/>
    <n v="1470469938"/>
    <x v="159"/>
    <n v="1469173938"/>
    <b v="0"/>
    <n v="249"/>
    <b v="1"/>
    <s v="games/tabletop games"/>
    <x v="1"/>
    <x v="1"/>
    <n v="98.4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d v="2012-12-15T22:11:50"/>
    <n v="1355609510"/>
    <x v="160"/>
    <n v="1353017510"/>
    <b v="0"/>
    <n v="112"/>
    <b v="1"/>
    <s v="music/rock"/>
    <x v="2"/>
    <x v="2"/>
    <n v="48.5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d v="2016-04-22T19:49:04"/>
    <n v="1461354544"/>
    <x v="161"/>
    <n v="1458762544"/>
    <b v="0"/>
    <n v="96"/>
    <b v="1"/>
    <s v="games/tabletop games"/>
    <x v="1"/>
    <x v="1"/>
    <n v="140.97999999999999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d v="2016-01-03T22:59:00"/>
    <n v="1451861940"/>
    <x v="162"/>
    <n v="1448902867"/>
    <b v="0"/>
    <n v="102"/>
    <b v="1"/>
    <s v="games/tabletop games"/>
    <x v="1"/>
    <x v="1"/>
    <n v="53.0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d v="2015-12-18T19:38:59"/>
    <n v="1450467539"/>
    <x v="163"/>
    <n v="1447875539"/>
    <b v="0"/>
    <n v="512"/>
    <b v="1"/>
    <s v="photography/photobooks"/>
    <x v="6"/>
    <x v="9"/>
    <n v="76.4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d v="2015-07-08T22:58:33"/>
    <n v="1436396313"/>
    <x v="164"/>
    <n v="1433804313"/>
    <b v="0"/>
    <n v="1013"/>
    <b v="1"/>
    <s v="technology/wearables"/>
    <x v="0"/>
    <x v="3"/>
    <n v="31.6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d v="2016-12-08T08:00:00"/>
    <n v="1481184000"/>
    <x v="165"/>
    <n v="1479708680"/>
    <b v="0"/>
    <n v="127"/>
    <b v="1"/>
    <s v="music/metal"/>
    <x v="2"/>
    <x v="17"/>
    <n v="63.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d v="2012-04-22T16:59:36"/>
    <n v="1335113976"/>
    <x v="166"/>
    <n v="1332521976"/>
    <b v="0"/>
    <n v="30"/>
    <b v="1"/>
    <s v="music/indie rock"/>
    <x v="2"/>
    <x v="13"/>
    <n v="26.5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d v="2016-02-21T09:33:48"/>
    <n v="1456047228"/>
    <x v="167"/>
    <n v="1453109628"/>
    <b v="1"/>
    <n v="551"/>
    <b v="1"/>
    <s v="theater/spaces"/>
    <x v="3"/>
    <x v="12"/>
    <n v="57.6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d v="2012-03-02T06:59:00"/>
    <n v="1330671540"/>
    <x v="168"/>
    <n v="1328040375"/>
    <b v="0"/>
    <n v="126"/>
    <b v="1"/>
    <s v="music/rock"/>
    <x v="2"/>
    <x v="2"/>
    <n v="84.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d v="2013-11-15T04:00:00"/>
    <n v="1384488000"/>
    <x v="169"/>
    <n v="1381752061"/>
    <b v="1"/>
    <n v="3863"/>
    <b v="1"/>
    <s v="technology/hardware"/>
    <x v="0"/>
    <x v="0"/>
    <n v="272.3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d v="2013-03-02T07:59:00"/>
    <n v="1362211140"/>
    <x v="170"/>
    <n v="1359421403"/>
    <b v="0"/>
    <n v="25"/>
    <b v="1"/>
    <s v="music/rock"/>
    <x v="2"/>
    <x v="2"/>
    <n v="4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d v="2012-01-12T01:00:00"/>
    <n v="1326330000"/>
    <x v="171"/>
    <n v="1324433310"/>
    <b v="1"/>
    <n v="103"/>
    <b v="1"/>
    <s v="technology/hardware"/>
    <x v="0"/>
    <x v="0"/>
    <n v="127.3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d v="2015-12-31T03:00:00"/>
    <n v="1451530800"/>
    <x v="172"/>
    <n v="1448463086"/>
    <b v="0"/>
    <n v="167"/>
    <b v="1"/>
    <s v="photography/photobooks"/>
    <x v="6"/>
    <x v="9"/>
    <n v="54.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d v="2016-04-22T06:32:52"/>
    <n v="1461306772"/>
    <x v="173"/>
    <n v="1458714772"/>
    <b v="1"/>
    <n v="1281"/>
    <b v="1"/>
    <s v="technology/hardware"/>
    <x v="0"/>
    <x v="0"/>
    <n v="180.75"/>
  </r>
  <r>
    <n v="1752"/>
    <s v="Adfectus Book"/>
    <s v="A little book of calm, in picture form, that will soothe the soul and un-furrow the brow."/>
    <n v="1200"/>
    <n v="3122"/>
    <x v="0"/>
    <x v="1"/>
    <s v="GBP"/>
    <d v="2016-10-14T06:04:42"/>
    <n v="1476425082"/>
    <x v="174"/>
    <n v="1473833082"/>
    <b v="0"/>
    <n v="90"/>
    <b v="1"/>
    <s v="photography/photobooks"/>
    <x v="6"/>
    <x v="9"/>
    <n v="34.6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d v="2016-08-06T07:00:00"/>
    <n v="1470466800"/>
    <x v="175"/>
    <n v="1467134464"/>
    <b v="1"/>
    <n v="2051"/>
    <b v="1"/>
    <s v="technology/hardware"/>
    <x v="0"/>
    <x v="0"/>
    <n v="247.9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d v="2012-09-06T17:01:40"/>
    <n v="1346950900"/>
    <x v="176"/>
    <n v="1345741300"/>
    <b v="0"/>
    <n v="22"/>
    <b v="1"/>
    <s v="film &amp; video/documentary"/>
    <x v="4"/>
    <x v="14"/>
    <n v="69.77"/>
  </r>
  <r>
    <n v="1210"/>
    <s v="Det Andra GÃ¶teborg"/>
    <s v="En fotobok om livet i det enda andra GÃ¶teborg i vÃ¤rlden"/>
    <n v="20000"/>
    <n v="50863"/>
    <x v="0"/>
    <x v="10"/>
    <s v="SEK"/>
    <d v="2015-05-31T21:00:00"/>
    <n v="1433106000"/>
    <x v="177"/>
    <n v="1431124572"/>
    <b v="0"/>
    <n v="103"/>
    <b v="1"/>
    <s v="photography/photobooks"/>
    <x v="6"/>
    <x v="9"/>
    <n v="493.8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d v="2015-06-14T18:45:37"/>
    <n v="1434307537"/>
    <x v="178"/>
    <n v="1431715537"/>
    <b v="1"/>
    <n v="537"/>
    <b v="1"/>
    <s v="food/small batch"/>
    <x v="7"/>
    <x v="11"/>
    <n v="47.3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d v="2014-11-21T04:00:00"/>
    <n v="1416542400"/>
    <x v="179"/>
    <n v="1415472953"/>
    <b v="0"/>
    <n v="99"/>
    <b v="1"/>
    <s v="music/indie rock"/>
    <x v="2"/>
    <x v="13"/>
    <n v="51.3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d v="2016-06-13T05:59:00"/>
    <n v="1465797540"/>
    <x v="180"/>
    <n v="1463155034"/>
    <b v="0"/>
    <n v="314"/>
    <b v="1"/>
    <s v="photography/photobooks"/>
    <x v="6"/>
    <x v="9"/>
    <n v="1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d v="2017-01-29T20:34:13"/>
    <n v="1485722053"/>
    <x v="181"/>
    <n v="1480538053"/>
    <b v="0"/>
    <n v="185"/>
    <b v="1"/>
    <s v="technology/hardware"/>
    <x v="0"/>
    <x v="0"/>
    <n v="68.25"/>
  </r>
  <r>
    <n v="1376"/>
    <s v="Dead Pirates / HIGHMARE LP 2nd pressing"/>
    <s v="Dead Pirates are planning a second pressing of HIGHMARE LP, who wants one ?"/>
    <n v="3700"/>
    <n v="9342"/>
    <x v="0"/>
    <x v="1"/>
    <s v="GBP"/>
    <d v="2016-12-03T17:03:26"/>
    <n v="1480784606"/>
    <x v="182"/>
    <n v="1478189006"/>
    <b v="0"/>
    <n v="168"/>
    <b v="1"/>
    <s v="music/rock"/>
    <x v="2"/>
    <x v="2"/>
    <n v="55.6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d v="2016-08-25T03:59:00"/>
    <n v="1472097540"/>
    <x v="183"/>
    <n v="1471188502"/>
    <b v="0"/>
    <n v="17"/>
    <b v="1"/>
    <s v="theater/plays"/>
    <x v="3"/>
    <x v="4"/>
    <n v="44.2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d v="2015-08-27T19:15:10"/>
    <n v="1440702910"/>
    <x v="184"/>
    <n v="1438110910"/>
    <b v="1"/>
    <n v="455"/>
    <b v="1"/>
    <s v="photography/photobooks"/>
    <x v="6"/>
    <x v="9"/>
    <n v="66.0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d v="2016-07-21T00:13:06"/>
    <n v="1469059986"/>
    <x v="185"/>
    <n v="1468455186"/>
    <b v="0"/>
    <n v="26"/>
    <b v="1"/>
    <s v="music/rock"/>
    <x v="2"/>
    <x v="2"/>
    <n v="67.3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d v="2014-12-03T13:00:45"/>
    <n v="1417611645"/>
    <x v="186"/>
    <n v="1414584045"/>
    <b v="1"/>
    <n v="303"/>
    <b v="1"/>
    <s v="technology/hardware"/>
    <x v="0"/>
    <x v="0"/>
    <n v="408.98"/>
  </r>
  <r>
    <n v="2040"/>
    <s v="Programmable Capacitor"/>
    <s v="4.29 Billion+ Capacitor Combinations._x000a_No Coding Required."/>
    <n v="3000"/>
    <n v="7445.14"/>
    <x v="0"/>
    <x v="0"/>
    <s v="USD"/>
    <d v="2013-11-15T23:15:03"/>
    <n v="1384557303"/>
    <x v="187"/>
    <n v="1383257703"/>
    <b v="1"/>
    <n v="271"/>
    <b v="1"/>
    <s v="technology/hardware"/>
    <x v="0"/>
    <x v="0"/>
    <n v="27.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d v="2013-05-31T14:42:50"/>
    <n v="1370011370"/>
    <x v="188"/>
    <n v="1364827370"/>
    <b v="0"/>
    <n v="47"/>
    <b v="1"/>
    <s v="film &amp; video/shorts"/>
    <x v="4"/>
    <x v="6"/>
    <n v="78.7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d v="2014-01-15T19:00:00"/>
    <n v="1389812400"/>
    <x v="189"/>
    <n v="1386108087"/>
    <b v="0"/>
    <n v="456"/>
    <b v="1"/>
    <s v="technology/hardware"/>
    <x v="0"/>
    <x v="0"/>
    <n v="161.8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d v="2012-10-06T23:51:15"/>
    <n v="1349567475"/>
    <x v="190"/>
    <n v="1346975475"/>
    <b v="0"/>
    <n v="182"/>
    <b v="1"/>
    <s v="theater/spaces"/>
    <x v="3"/>
    <x v="12"/>
    <n v="67.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d v="2016-10-29T19:00:00"/>
    <n v="1477767600"/>
    <x v="191"/>
    <n v="1475337675"/>
    <b v="0"/>
    <n v="296"/>
    <b v="1"/>
    <s v="games/tabletop games"/>
    <x v="1"/>
    <x v="1"/>
    <n v="82.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d v="2015-06-12T14:54:16"/>
    <n v="1434120856"/>
    <x v="192"/>
    <n v="1428936856"/>
    <b v="0"/>
    <n v="25"/>
    <b v="1"/>
    <s v="theater/plays"/>
    <x v="3"/>
    <x v="4"/>
    <n v="24.2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d v="2016-08-07T18:38:29"/>
    <n v="1470595109"/>
    <x v="193"/>
    <n v="1468003109"/>
    <b v="0"/>
    <n v="14"/>
    <b v="1"/>
    <s v="theater/plays"/>
    <x v="3"/>
    <x v="4"/>
    <n v="43.2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d v="2011-09-27T04:59:00"/>
    <n v="1317099540"/>
    <x v="194"/>
    <n v="1313612532"/>
    <b v="0"/>
    <n v="13"/>
    <b v="1"/>
    <s v="music/indie rock"/>
    <x v="2"/>
    <x v="13"/>
    <n v="23.15"/>
  </r>
  <r>
    <n v="262"/>
    <s v="The Last Cosmonaut"/>
    <s v="He can never die. He will live forever. He is the last cosmonaut, and this is his story."/>
    <n v="2500"/>
    <n v="6000"/>
    <x v="0"/>
    <x v="0"/>
    <s v="USD"/>
    <d v="2011-02-26T05:57:08"/>
    <n v="1298699828"/>
    <x v="195"/>
    <n v="1294811828"/>
    <b v="1"/>
    <n v="145"/>
    <b v="1"/>
    <s v="film &amp; video/documentary"/>
    <x v="4"/>
    <x v="14"/>
    <n v="41.38"/>
  </r>
  <r>
    <n v="3718"/>
    <s v="PUNK ROCK"/>
    <s v="William Carlisle has the world at his feet but its weight on his shoulders. He is intelligent, articulate and fucked."/>
    <n v="500"/>
    <n v="1197"/>
    <x v="0"/>
    <x v="1"/>
    <s v="GBP"/>
    <d v="2015-02-27T17:11:15"/>
    <n v="1425057075"/>
    <x v="196"/>
    <n v="1422465075"/>
    <b v="0"/>
    <n v="46"/>
    <b v="1"/>
    <s v="theater/plays"/>
    <x v="3"/>
    <x v="4"/>
    <n v="26.0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d v="2012-12-06T01:18:34"/>
    <n v="1354756714"/>
    <x v="197"/>
    <n v="1353547114"/>
    <b v="0"/>
    <n v="18"/>
    <b v="1"/>
    <s v="publishing/nonfiction"/>
    <x v="5"/>
    <x v="15"/>
    <n v="33.06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d v="2015-06-20T22:04:21"/>
    <n v="1434837861"/>
    <x v="198"/>
    <n v="1432245861"/>
    <b v="0"/>
    <n v="131"/>
    <b v="1"/>
    <s v="music/electronic music"/>
    <x v="2"/>
    <x v="10"/>
    <n v="36.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d v="2015-02-05T19:44:01"/>
    <n v="1423165441"/>
    <x v="199"/>
    <n v="1420573441"/>
    <b v="1"/>
    <n v="183"/>
    <b v="1"/>
    <s v="technology/hardware"/>
    <x v="0"/>
    <x v="0"/>
    <n v="64.18000000000000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d v="2014-07-10T14:31:03"/>
    <n v="1405002663"/>
    <x v="200"/>
    <n v="1402410663"/>
    <b v="1"/>
    <n v="354"/>
    <b v="1"/>
    <s v="technology/hardware"/>
    <x v="0"/>
    <x v="0"/>
    <n v="331.1"/>
  </r>
  <r>
    <n v="2708"/>
    <s v="Angel Comedy Club"/>
    <s v="Angel Comedy Club: A permanent home for Londonâ€™s loveliest comedy night - a community comedy club"/>
    <n v="20000"/>
    <n v="46643.07"/>
    <x v="0"/>
    <x v="1"/>
    <s v="GBP"/>
    <d v="2016-07-21T16:45:26"/>
    <n v="1469119526"/>
    <x v="201"/>
    <n v="1463935526"/>
    <b v="1"/>
    <n v="1049"/>
    <b v="1"/>
    <s v="theater/spaces"/>
    <x v="3"/>
    <x v="12"/>
    <n v="44.46"/>
  </r>
  <r>
    <n v="831"/>
    <s v="Let The 7Horse Run!"/>
    <s v="7Horse is a new band with a self-funded album and a show they want to rock in your town!"/>
    <n v="1500"/>
    <n v="3500"/>
    <x v="0"/>
    <x v="0"/>
    <s v="USD"/>
    <d v="2012-04-27T15:31:34"/>
    <n v="1335540694"/>
    <x v="202"/>
    <n v="1332948694"/>
    <b v="0"/>
    <n v="20"/>
    <b v="1"/>
    <s v="music/rock"/>
    <x v="2"/>
    <x v="2"/>
    <n v="17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d v="2012-09-01T02:00:00"/>
    <n v="1346464800"/>
    <x v="203"/>
    <n v="1343096197"/>
    <b v="1"/>
    <n v="74"/>
    <b v="1"/>
    <s v="film &amp; video/documentary"/>
    <x v="4"/>
    <x v="14"/>
    <n v="106.4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d v="2013-09-19T18:08:48"/>
    <n v="1379614128"/>
    <x v="204"/>
    <n v="1377022128"/>
    <b v="1"/>
    <n v="563"/>
    <b v="1"/>
    <s v="film &amp; video/documentary"/>
    <x v="4"/>
    <x v="14"/>
    <n v="56.9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d v="2015-03-12T19:13:02"/>
    <n v="1426187582"/>
    <x v="205"/>
    <n v="1423599182"/>
    <b v="0"/>
    <n v="10"/>
    <b v="1"/>
    <s v="theater/plays"/>
    <x v="3"/>
    <x v="4"/>
    <n v="5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d v="2012-11-29T23:54:56"/>
    <n v="1354233296"/>
    <x v="206"/>
    <n v="1351641296"/>
    <b v="1"/>
    <n v="625"/>
    <b v="1"/>
    <s v="technology/hardware"/>
    <x v="0"/>
    <x v="0"/>
    <n v="118.61"/>
  </r>
  <r>
    <n v="1953"/>
    <s v="NTH Music Synthesizer"/>
    <s v="The NTH is an open source music synthesizer featuring instant fun, awesome sound, and a hackable design."/>
    <n v="15000"/>
    <n v="33892"/>
    <x v="0"/>
    <x v="0"/>
    <s v="USD"/>
    <d v="2012-03-02T03:00:00"/>
    <n v="1330657200"/>
    <x v="207"/>
    <n v="1328158065"/>
    <b v="1"/>
    <n v="147"/>
    <b v="1"/>
    <s v="technology/hardware"/>
    <x v="0"/>
    <x v="0"/>
    <n v="230.56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d v="2011-02-20T01:56:41"/>
    <n v="1298167001"/>
    <x v="208"/>
    <n v="1295575001"/>
    <b v="0"/>
    <n v="36"/>
    <b v="1"/>
    <s v="music/indie rock"/>
    <x v="2"/>
    <x v="13"/>
    <n v="94.03"/>
  </r>
  <r>
    <n v="3830"/>
    <s v="Run Away"/>
    <s v="The Aeon Theatre company is producing another original play by Parker Hale at the Manhattan Reportory Theatre"/>
    <n v="100"/>
    <n v="225"/>
    <x v="0"/>
    <x v="0"/>
    <s v="USD"/>
    <d v="2016-05-27T17:46:51"/>
    <n v="1464371211"/>
    <x v="209"/>
    <n v="1463161611"/>
    <b v="0"/>
    <n v="3"/>
    <b v="1"/>
    <s v="theater/plays"/>
    <x v="3"/>
    <x v="4"/>
    <n v="7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d v="2017-03-15T00:00:00"/>
    <n v="1489536000"/>
    <x v="210"/>
    <n v="1485976468"/>
    <b v="1"/>
    <n v="304"/>
    <b v="1"/>
    <s v="technology/space exploration"/>
    <x v="0"/>
    <x v="5"/>
    <n v="58.9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d v="2014-08-08T22:28:00"/>
    <n v="1407536880"/>
    <x v="211"/>
    <n v="1404997548"/>
    <b v="0"/>
    <n v="18"/>
    <b v="1"/>
    <s v="theater/plays"/>
    <x v="3"/>
    <x v="4"/>
    <n v="61.9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d v="2016-11-22T10:50:46"/>
    <n v="1479811846"/>
    <x v="212"/>
    <n v="1478602246"/>
    <b v="0"/>
    <n v="50"/>
    <b v="1"/>
    <s v="games/tabletop games"/>
    <x v="1"/>
    <x v="1"/>
    <n v="21.38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d v="2015-05-13T01:37:17"/>
    <n v="1431481037"/>
    <x v="213"/>
    <n v="1428889037"/>
    <b v="0"/>
    <n v="18"/>
    <b v="1"/>
    <s v="theater/plays"/>
    <x v="3"/>
    <x v="4"/>
    <n v="61.39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d v="2017-03-12T12:10:42"/>
    <n v="1489320642"/>
    <x v="214"/>
    <n v="1487164242"/>
    <b v="0"/>
    <n v="147"/>
    <b v="1"/>
    <s v="games/tabletop games"/>
    <x v="1"/>
    <x v="1"/>
    <n v="37.479999999999997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d v="2011-02-26T00:37:10"/>
    <n v="1298680630"/>
    <x v="215"/>
    <n v="1296088630"/>
    <b v="0"/>
    <n v="47"/>
    <b v="1"/>
    <s v="film &amp; video/shorts"/>
    <x v="4"/>
    <x v="6"/>
    <n v="46.7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d v="2014-08-23T18:31:23"/>
    <n v="1408818683"/>
    <x v="216"/>
    <n v="1406226683"/>
    <b v="0"/>
    <n v="65"/>
    <b v="1"/>
    <s v="technology/hardware"/>
    <x v="0"/>
    <x v="0"/>
    <n v="67.260000000000005"/>
  </r>
  <r>
    <n v="1386"/>
    <s v="MALTESE CROSS: The First Album"/>
    <s v="We are a classic hard rock/heavy metal band just trying to keep rock alive!"/>
    <n v="400"/>
    <n v="875"/>
    <x v="0"/>
    <x v="0"/>
    <s v="USD"/>
    <d v="2015-07-29T15:31:29"/>
    <n v="1438183889"/>
    <x v="217"/>
    <n v="1435591889"/>
    <b v="0"/>
    <n v="14"/>
    <b v="1"/>
    <s v="music/rock"/>
    <x v="2"/>
    <x v="2"/>
    <n v="62.5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d v="2015-03-07T04:55:00"/>
    <n v="1425704100"/>
    <x v="218"/>
    <n v="1424484717"/>
    <b v="0"/>
    <n v="20"/>
    <b v="1"/>
    <s v="theater/plays"/>
    <x v="3"/>
    <x v="4"/>
    <n v="54.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d v="2016-10-25T19:00:00"/>
    <n v="1477422000"/>
    <x v="219"/>
    <n v="1472282956"/>
    <b v="0"/>
    <n v="28"/>
    <b v="1"/>
    <s v="music/metal"/>
    <x v="2"/>
    <x v="17"/>
    <n v="19.4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d v="2017-01-23T17:05:43"/>
    <n v="1485191143"/>
    <x v="220"/>
    <n v="1482599143"/>
    <b v="1"/>
    <n v="1375"/>
    <b v="1"/>
    <s v="technology/hardware"/>
    <x v="0"/>
    <x v="0"/>
    <n v="78.8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d v="2010-05-15T08:10:00"/>
    <n v="1273911000"/>
    <x v="221"/>
    <n v="1268822909"/>
    <b v="1"/>
    <n v="33"/>
    <b v="1"/>
    <s v="photography/photobooks"/>
    <x v="6"/>
    <x v="9"/>
    <n v="78.18000000000000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d v="2014-08-31T20:00:00"/>
    <n v="1409515200"/>
    <x v="222"/>
    <n v="1405971690"/>
    <b v="0"/>
    <n v="30"/>
    <b v="1"/>
    <s v="theater/plays"/>
    <x v="3"/>
    <x v="4"/>
    <n v="35.77000000000000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d v="2015-08-15T06:00:00"/>
    <n v="1439618400"/>
    <x v="223"/>
    <n v="1436976858"/>
    <b v="0"/>
    <n v="562"/>
    <b v="1"/>
    <s v="film &amp; video/documentary"/>
    <x v="4"/>
    <x v="14"/>
    <n v="144.6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d v="2016-04-17T18:18:39"/>
    <n v="1460917119"/>
    <x v="224"/>
    <n v="1455736719"/>
    <b v="0"/>
    <n v="87"/>
    <b v="1"/>
    <s v="technology/wearables"/>
    <x v="0"/>
    <x v="3"/>
    <n v="122.7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d v="2013-08-31T14:40:12"/>
    <n v="1377960012"/>
    <x v="225"/>
    <n v="1375368012"/>
    <b v="1"/>
    <n v="670"/>
    <b v="1"/>
    <s v="music/rock"/>
    <x v="2"/>
    <x v="2"/>
    <n v="38.1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d v="2010-10-02T04:59:00"/>
    <n v="1285995540"/>
    <x v="226"/>
    <n v="1279574773"/>
    <b v="0"/>
    <n v="32"/>
    <b v="1"/>
    <s v="theater/spaces"/>
    <x v="3"/>
    <x v="12"/>
    <n v="33.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d v="2016-11-07T11:05:37"/>
    <n v="1478516737"/>
    <x v="227"/>
    <n v="1475921137"/>
    <b v="1"/>
    <n v="834"/>
    <b v="1"/>
    <s v="technology/hardware"/>
    <x v="0"/>
    <x v="0"/>
    <n v="127.3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d v="2016-12-23T01:47:58"/>
    <n v="1482457678"/>
    <x v="228"/>
    <n v="1480729678"/>
    <b v="0"/>
    <n v="93"/>
    <b v="1"/>
    <s v="music/rock"/>
    <x v="2"/>
    <x v="2"/>
    <n v="50.2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d v="2014-05-29T17:50:00"/>
    <n v="1401385800"/>
    <x v="229"/>
    <n v="1399563390"/>
    <b v="1"/>
    <n v="94"/>
    <b v="1"/>
    <s v="food/small batch"/>
    <x v="7"/>
    <x v="11"/>
    <n v="13.5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d v="2015-12-19T01:00:00"/>
    <n v="1450486800"/>
    <x v="230"/>
    <n v="1446562807"/>
    <b v="1"/>
    <n v="644"/>
    <b v="1"/>
    <s v="technology/hardware"/>
    <x v="0"/>
    <x v="0"/>
    <n v="262.1600000000000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d v="2013-03-11T04:00:00"/>
    <n v="1362974400"/>
    <x v="231"/>
    <n v="1360948389"/>
    <b v="1"/>
    <n v="22"/>
    <b v="1"/>
    <s v="music/rock"/>
    <x v="2"/>
    <x v="2"/>
    <n v="95.9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d v="2015-05-08T20:05:00"/>
    <n v="1431115500"/>
    <x v="232"/>
    <n v="1428733511"/>
    <b v="0"/>
    <n v="58"/>
    <b v="1"/>
    <s v="theater/plays"/>
    <x v="3"/>
    <x v="4"/>
    <n v="29.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d v="2014-07-18T23:48:24"/>
    <n v="1405727304"/>
    <x v="233"/>
    <n v="1403135304"/>
    <b v="0"/>
    <n v="18"/>
    <b v="1"/>
    <s v="theater/plays"/>
    <x v="3"/>
    <x v="4"/>
    <n v="58.61"/>
  </r>
  <r>
    <n v="3719"/>
    <s v="Corium"/>
    <s v="A new piece of physical theatre about love, regret and longing."/>
    <n v="200"/>
    <n v="420"/>
    <x v="0"/>
    <x v="1"/>
    <s v="GBP"/>
    <d v="2015-06-22T17:31:06"/>
    <n v="1434994266"/>
    <x v="234"/>
    <n v="1432402266"/>
    <b v="0"/>
    <n v="4"/>
    <b v="1"/>
    <s v="theater/plays"/>
    <x v="3"/>
    <x v="4"/>
    <n v="105"/>
  </r>
  <r>
    <n v="1975"/>
    <s v="Bugle2: A DIY Phono Preamp"/>
    <s v="The Bugle2 is a second generation DIY kit phono preamplifier for vinyl playback."/>
    <n v="16000"/>
    <n v="33393.339999999997"/>
    <x v="0"/>
    <x v="0"/>
    <s v="USD"/>
    <d v="2013-03-10T18:07:31"/>
    <n v="1362938851"/>
    <x v="235"/>
    <n v="1360346851"/>
    <b v="1"/>
    <n v="253"/>
    <b v="1"/>
    <s v="technology/hardware"/>
    <x v="0"/>
    <x v="0"/>
    <n v="131.9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d v="2014-08-14T12:58:18"/>
    <n v="1408021098"/>
    <x v="236"/>
    <n v="1405429098"/>
    <b v="1"/>
    <n v="1513"/>
    <b v="1"/>
    <s v="technology/hardware"/>
    <x v="0"/>
    <x v="0"/>
    <n v="136.63999999999999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d v="2017-02-20T12:01:30"/>
    <n v="1487592090"/>
    <x v="237"/>
    <n v="1485000090"/>
    <b v="1"/>
    <n v="28"/>
    <b v="1"/>
    <s v="photography/photobooks"/>
    <x v="6"/>
    <x v="9"/>
    <n v="221.7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d v="2014-05-19T02:49:19"/>
    <n v="1400467759"/>
    <x v="238"/>
    <n v="1398480559"/>
    <b v="0"/>
    <n v="48"/>
    <b v="1"/>
    <s v="film &amp; video/documentary"/>
    <x v="4"/>
    <x v="14"/>
    <n v="43.0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d v="2015-06-02T00:47:00"/>
    <n v="1433206020"/>
    <x v="239"/>
    <n v="1430617209"/>
    <b v="0"/>
    <n v="30"/>
    <b v="1"/>
    <s v="music/electronic music"/>
    <x v="2"/>
    <x v="10"/>
    <n v="106.2"/>
  </r>
  <r>
    <n v="1518"/>
    <s v="Amelia and the Animals: Photographs by Robin Schwartz"/>
    <s v="A photobook of Robin Schwartz's ongoing series with her daughter Amelia."/>
    <n v="15000"/>
    <n v="30805"/>
    <x v="0"/>
    <x v="0"/>
    <s v="USD"/>
    <d v="2014-05-31T19:40:52"/>
    <n v="1401565252"/>
    <x v="240"/>
    <n v="1398973252"/>
    <b v="1"/>
    <n v="236"/>
    <b v="1"/>
    <s v="photography/photobooks"/>
    <x v="6"/>
    <x v="9"/>
    <n v="130.5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d v="2016-10-01T17:19:42"/>
    <n v="1475342382"/>
    <x v="241"/>
    <n v="1472750382"/>
    <b v="0"/>
    <n v="45"/>
    <b v="1"/>
    <s v="music/rock"/>
    <x v="2"/>
    <x v="2"/>
    <n v="45.6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d v="2015-12-16T06:59:00"/>
    <n v="1450249140"/>
    <x v="242"/>
    <n v="1447055935"/>
    <b v="0"/>
    <n v="172"/>
    <b v="1"/>
    <s v="publishing/nonfiction"/>
    <x v="5"/>
    <x v="15"/>
    <n v="59.3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d v="2012-07-07T03:59:00"/>
    <n v="1341633540"/>
    <x v="243"/>
    <n v="1338336588"/>
    <b v="0"/>
    <n v="34"/>
    <b v="1"/>
    <s v="music/rock"/>
    <x v="2"/>
    <x v="2"/>
    <n v="59.8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d v="2014-08-15T15:00:22"/>
    <n v="1408114822"/>
    <x v="244"/>
    <n v="1405522822"/>
    <b v="0"/>
    <n v="311"/>
    <b v="1"/>
    <s v="food/small batch"/>
    <x v="7"/>
    <x v="11"/>
    <n v="130.22999999999999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d v="2012-12-31T18:00:00"/>
    <n v="1356976800"/>
    <x v="245"/>
    <n v="1352820837"/>
    <b v="0"/>
    <n v="170"/>
    <b v="1"/>
    <s v="music/indie rock"/>
    <x v="2"/>
    <x v="13"/>
    <n v="47.68"/>
  </r>
  <r>
    <n v="1378"/>
    <s v="SIX BY SEVEN"/>
    <s v="A psychedelic post rock masterpiece!"/>
    <n v="2000"/>
    <n v="4067"/>
    <x v="0"/>
    <x v="1"/>
    <s v="GBP"/>
    <d v="2016-08-01T18:13:30"/>
    <n v="1470075210"/>
    <x v="246"/>
    <n v="1468779210"/>
    <b v="0"/>
    <n v="133"/>
    <b v="1"/>
    <s v="music/rock"/>
    <x v="2"/>
    <x v="2"/>
    <n v="30.58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d v="2016-02-26T11:52:12"/>
    <n v="1456487532"/>
    <x v="247"/>
    <n v="1453895532"/>
    <b v="0"/>
    <n v="666"/>
    <b v="1"/>
    <s v="technology/hardware"/>
    <x v="0"/>
    <x v="0"/>
    <n v="45.55"/>
  </r>
  <r>
    <n v="2728"/>
    <s v="Multi-Function SSD Shield for the Raspberry Pi 2"/>
    <s v="SSD, WiFi, RTC w/Battery and high power USB all in one shield."/>
    <n v="15000"/>
    <n v="30274"/>
    <x v="0"/>
    <x v="0"/>
    <s v="USD"/>
    <d v="2015-12-30T14:23:54"/>
    <n v="1451485434"/>
    <x v="248"/>
    <n v="1448461434"/>
    <b v="0"/>
    <n v="392"/>
    <b v="1"/>
    <s v="technology/hardware"/>
    <x v="0"/>
    <x v="0"/>
    <n v="77.2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d v="2016-08-18T06:59:00"/>
    <n v="1471503540"/>
    <x v="249"/>
    <n v="1468852306"/>
    <b v="0"/>
    <n v="113"/>
    <b v="1"/>
    <s v="music/pop"/>
    <x v="2"/>
    <x v="7"/>
    <n v="89.2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d v="2016-04-19T20:05:04"/>
    <n v="1461096304"/>
    <x v="250"/>
    <n v="1458936304"/>
    <b v="0"/>
    <n v="125"/>
    <b v="1"/>
    <s v="photography/photobooks"/>
    <x v="6"/>
    <x v="9"/>
    <n v="80.65000000000000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d v="2013-12-01T21:17:32"/>
    <n v="1385932652"/>
    <x v="251"/>
    <n v="1383337052"/>
    <b v="1"/>
    <n v="109"/>
    <b v="1"/>
    <s v="music/rock"/>
    <x v="2"/>
    <x v="2"/>
    <n v="55.7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d v="2015-08-30T00:00:00"/>
    <n v="1440892800"/>
    <x v="252"/>
    <n v="1438715077"/>
    <b v="0"/>
    <n v="17"/>
    <b v="1"/>
    <s v="theater/plays"/>
    <x v="3"/>
    <x v="4"/>
    <n v="59.4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d v="2015-07-10T18:00:00"/>
    <n v="1436551200"/>
    <x v="253"/>
    <n v="1435181628"/>
    <b v="0"/>
    <n v="17"/>
    <b v="1"/>
    <s v="theater/plays"/>
    <x v="3"/>
    <x v="4"/>
    <n v="29.7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d v="2015-06-11T04:25:46"/>
    <n v="1433996746"/>
    <x v="254"/>
    <n v="1431404746"/>
    <b v="1"/>
    <n v="729"/>
    <b v="1"/>
    <s v="technology/hardware"/>
    <x v="0"/>
    <x v="0"/>
    <n v="220.7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d v="2011-04-22T04:21:13"/>
    <n v="1303446073"/>
    <x v="255"/>
    <n v="1300767673"/>
    <b v="1"/>
    <n v="1876"/>
    <b v="1"/>
    <s v="technology/hardware"/>
    <x v="0"/>
    <x v="0"/>
    <n v="51.3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d v="2014-09-06T15:25:31"/>
    <n v="1410017131"/>
    <x v="256"/>
    <n v="1406129131"/>
    <b v="1"/>
    <n v="508"/>
    <b v="1"/>
    <s v="music/rock"/>
    <x v="2"/>
    <x v="2"/>
    <n v="118.2"/>
  </r>
  <r>
    <n v="1836"/>
    <s v="KICKSTART OUR &lt;+3"/>
    <s v="Help fund our 2013 Sound &amp; Lighting Touring rig!"/>
    <n v="5000"/>
    <n v="10017"/>
    <x v="0"/>
    <x v="0"/>
    <s v="USD"/>
    <d v="2013-02-17T19:25:29"/>
    <n v="1361129129"/>
    <x v="257"/>
    <n v="1359660329"/>
    <b v="0"/>
    <n v="55"/>
    <b v="1"/>
    <s v="music/rock"/>
    <x v="2"/>
    <x v="2"/>
    <n v="182.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d v="2015-05-15T19:49:39"/>
    <n v="1431719379"/>
    <x v="258"/>
    <n v="1429127379"/>
    <b v="0"/>
    <n v="1"/>
    <b v="1"/>
    <s v="music/electronic music"/>
    <x v="2"/>
    <x v="10"/>
    <n v="1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d v="2013-12-25T08:00:29"/>
    <n v="1387958429"/>
    <x v="259"/>
    <n v="1385366429"/>
    <b v="0"/>
    <n v="1556"/>
    <b v="1"/>
    <s v="technology/hardware"/>
    <x v="0"/>
    <x v="0"/>
    <n v="51.2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d v="2015-06-27T06:55:54"/>
    <n v="1435388154"/>
    <x v="260"/>
    <n v="1432796154"/>
    <b v="0"/>
    <n v="271"/>
    <b v="1"/>
    <s v="photography/photobooks"/>
    <x v="6"/>
    <x v="9"/>
    <n v="183.8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d v="2011-01-01T04:59:00"/>
    <n v="1293857940"/>
    <x v="261"/>
    <n v="1288968886"/>
    <b v="1"/>
    <n v="141"/>
    <b v="1"/>
    <s v="music/rock"/>
    <x v="2"/>
    <x v="2"/>
    <n v="94.49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d v="2013-10-16T14:33:35"/>
    <n v="1381934015"/>
    <x v="262"/>
    <n v="1378737215"/>
    <b v="1"/>
    <n v="682"/>
    <b v="1"/>
    <s v="technology/hardware"/>
    <x v="0"/>
    <x v="0"/>
    <n v="101.8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d v="2012-07-14T03:02:00"/>
    <n v="1342234920"/>
    <x v="263"/>
    <n v="1341892127"/>
    <b v="0"/>
    <n v="28"/>
    <b v="1"/>
    <s v="film &amp; video/shorts"/>
    <x v="4"/>
    <x v="6"/>
    <n v="53.0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d v="2014-07-23T15:25:50"/>
    <n v="1406129150"/>
    <x v="264"/>
    <n v="1400945150"/>
    <b v="0"/>
    <n v="1364"/>
    <b v="1"/>
    <s v="technology/hardware"/>
    <x v="0"/>
    <x v="0"/>
    <n v="3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d v="2014-04-10T06:59:00"/>
    <n v="1397113140"/>
    <x v="265"/>
    <n v="1395168625"/>
    <b v="0"/>
    <n v="120"/>
    <b v="1"/>
    <s v="music/electronic music"/>
    <x v="2"/>
    <x v="10"/>
    <n v="40.7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d v="2015-02-27T00:30:00"/>
    <n v="1424997000"/>
    <x v="266"/>
    <n v="1421983138"/>
    <b v="0"/>
    <n v="61"/>
    <b v="1"/>
    <s v="music/classical music"/>
    <x v="2"/>
    <x v="18"/>
    <n v="64.0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d v="2010-11-02T00:26:00"/>
    <n v="1288657560"/>
    <x v="267"/>
    <n v="1286319256"/>
    <b v="0"/>
    <n v="107"/>
    <b v="1"/>
    <s v="music/indie rock"/>
    <x v="2"/>
    <x v="13"/>
    <n v="27.39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d v="2014-11-01T04:59:00"/>
    <n v="1414817940"/>
    <x v="268"/>
    <n v="1411489552"/>
    <b v="1"/>
    <n v="159"/>
    <b v="1"/>
    <s v="music/metal"/>
    <x v="2"/>
    <x v="17"/>
    <n v="36.63000000000000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d v="2014-05-13T18:43:56"/>
    <n v="1400006636"/>
    <x v="269"/>
    <n v="1397414636"/>
    <b v="1"/>
    <n v="306"/>
    <b v="1"/>
    <s v="technology/hardware"/>
    <x v="0"/>
    <x v="0"/>
    <n v="63.0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d v="2014-05-14T23:04:00"/>
    <n v="1400108640"/>
    <x v="270"/>
    <n v="1396923624"/>
    <b v="1"/>
    <n v="122"/>
    <b v="1"/>
    <s v="technology/hardware"/>
    <x v="0"/>
    <x v="0"/>
    <n v="23.6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d v="2013-05-31T12:00:00"/>
    <n v="1370001600"/>
    <x v="271"/>
    <n v="1366879523"/>
    <b v="0"/>
    <n v="5812"/>
    <b v="1"/>
    <s v="technology/hardware"/>
    <x v="0"/>
    <x v="0"/>
    <n v="86.1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d v="2011-06-18T01:14:26"/>
    <n v="1308359666"/>
    <x v="272"/>
    <n v="1305767666"/>
    <b v="1"/>
    <n v="688"/>
    <b v="1"/>
    <s v="film &amp; video/documentary"/>
    <x v="4"/>
    <x v="14"/>
    <n v="83.3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d v="2014-09-10T04:52:00"/>
    <n v="1410324720"/>
    <x v="273"/>
    <n v="1407784586"/>
    <b v="0"/>
    <n v="58"/>
    <b v="1"/>
    <s v="theater/spaces"/>
    <x v="3"/>
    <x v="12"/>
    <n v="259.95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d v="2014-08-01T06:59:00"/>
    <n v="1406876340"/>
    <x v="274"/>
    <n v="1404190567"/>
    <b v="0"/>
    <n v="16"/>
    <b v="1"/>
    <s v="theater/plays"/>
    <x v="3"/>
    <x v="4"/>
    <n v="358.69"/>
  </r>
  <r>
    <n v="3460"/>
    <s v="Pushers"/>
    <s v="'Pushers' is an exciting new play and the first project for brand new theatre company, Ain't Got No Home Productions."/>
    <n v="500"/>
    <n v="950"/>
    <x v="0"/>
    <x v="1"/>
    <s v="GBP"/>
    <d v="2014-08-15T12:39:12"/>
    <n v="1408106352"/>
    <x v="275"/>
    <n v="1406896752"/>
    <b v="0"/>
    <n v="19"/>
    <b v="1"/>
    <s v="theater/plays"/>
    <x v="3"/>
    <x v="4"/>
    <n v="5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d v="2014-12-20T04:59:00"/>
    <n v="1419051540"/>
    <x v="276"/>
    <n v="1416244863"/>
    <b v="1"/>
    <n v="441"/>
    <b v="1"/>
    <s v="publishing/radio &amp; podcasts"/>
    <x v="5"/>
    <x v="8"/>
    <n v="64.1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d v="2012-12-20T11:58:45"/>
    <n v="1356004725"/>
    <x v="277"/>
    <n v="1353412725"/>
    <b v="1"/>
    <n v="302"/>
    <b v="1"/>
    <s v="theater/plays"/>
    <x v="3"/>
    <x v="4"/>
    <n v="31.2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d v="2016-03-25T02:53:08"/>
    <n v="1458874388"/>
    <x v="278"/>
    <n v="1456285988"/>
    <b v="0"/>
    <n v="66"/>
    <b v="1"/>
    <s v="music/rock"/>
    <x v="2"/>
    <x v="2"/>
    <n v="43.0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d v="2015-10-23T11:00:00"/>
    <n v="1445598000"/>
    <x v="279"/>
    <n v="1443302004"/>
    <b v="1"/>
    <n v="53"/>
    <b v="1"/>
    <s v="technology/space exploration"/>
    <x v="0"/>
    <x v="5"/>
    <n v="35.54999999999999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d v="2016-10-16T01:00:00"/>
    <n v="1476579600"/>
    <x v="280"/>
    <n v="1474641914"/>
    <b v="0"/>
    <n v="50"/>
    <b v="1"/>
    <s v="technology/space exploration"/>
    <x v="0"/>
    <x v="5"/>
    <n v="37.4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d v="2015-12-05T00:00:00"/>
    <n v="1449273600"/>
    <x v="281"/>
    <n v="1446742417"/>
    <b v="0"/>
    <n v="93"/>
    <b v="1"/>
    <s v="theater/plays"/>
    <x v="3"/>
    <x v="4"/>
    <n v="20.12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d v="2012-06-15T03:59:00"/>
    <n v="1339732740"/>
    <x v="282"/>
    <n v="1338346281"/>
    <b v="0"/>
    <n v="29"/>
    <b v="1"/>
    <s v="music/indie rock"/>
    <x v="2"/>
    <x v="13"/>
    <n v="38.7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d v="2016-07-22T05:26:00"/>
    <n v="1469165160"/>
    <x v="283"/>
    <n v="1467335378"/>
    <b v="0"/>
    <n v="23"/>
    <b v="1"/>
    <s v="theater/plays"/>
    <x v="3"/>
    <x v="4"/>
    <n v="80.87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d v="2014-09-09T12:35:46"/>
    <n v="1410266146"/>
    <x v="284"/>
    <n v="1407674146"/>
    <b v="0"/>
    <n v="45"/>
    <b v="1"/>
    <s v="theater/plays"/>
    <x v="3"/>
    <x v="4"/>
    <n v="41.2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d v="2016-03-23T06:59:00"/>
    <n v="1458716340"/>
    <x v="285"/>
    <n v="1455721204"/>
    <b v="0"/>
    <n v="537"/>
    <b v="1"/>
    <s v="games/tabletop games"/>
    <x v="1"/>
    <x v="1"/>
    <n v="65.31999999999999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d v="2010-06-01T03:59:00"/>
    <n v="1275364740"/>
    <x v="286"/>
    <n v="1269878058"/>
    <b v="1"/>
    <n v="108"/>
    <b v="1"/>
    <s v="film &amp; video/documentary"/>
    <x v="4"/>
    <x v="14"/>
    <n v="85.44"/>
  </r>
  <r>
    <n v="2282"/>
    <s v="Sage King's Debut Album"/>
    <s v="Sage King is recording his debut album and wants YOU to be a part of the creation process"/>
    <n v="750"/>
    <n v="1390"/>
    <x v="0"/>
    <x v="0"/>
    <s v="USD"/>
    <d v="2016-01-14T04:11:26"/>
    <n v="1452744686"/>
    <x v="287"/>
    <n v="1447560686"/>
    <b v="0"/>
    <n v="12"/>
    <b v="1"/>
    <s v="music/rock"/>
    <x v="2"/>
    <x v="2"/>
    <n v="115.83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d v="2011-07-25T06:50:00"/>
    <n v="1311576600"/>
    <x v="288"/>
    <n v="1306219897"/>
    <b v="0"/>
    <n v="11"/>
    <b v="1"/>
    <s v="music/rock"/>
    <x v="2"/>
    <x v="2"/>
    <n v="50.45"/>
  </r>
  <r>
    <n v="3395"/>
    <s v="MIRAMAR"/>
    <s v="Miramar is a a darkly funny play exploring what it is we call â€˜homeâ€™."/>
    <n v="500"/>
    <n v="920"/>
    <x v="0"/>
    <x v="1"/>
    <s v="GBP"/>
    <d v="2015-05-30T18:10:00"/>
    <n v="1433009400"/>
    <x v="289"/>
    <n v="1431795944"/>
    <b v="0"/>
    <n v="38"/>
    <b v="1"/>
    <s v="theater/plays"/>
    <x v="3"/>
    <x v="4"/>
    <n v="24.2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d v="2016-02-13T19:02:06"/>
    <n v="1455390126"/>
    <x v="290"/>
    <n v="1452798126"/>
    <b v="0"/>
    <n v="15"/>
    <b v="1"/>
    <s v="theater/plays"/>
    <x v="3"/>
    <x v="4"/>
    <n v="30.67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d v="2015-02-27T16:37:59"/>
    <n v="1425055079"/>
    <x v="291"/>
    <n v="1422463079"/>
    <b v="0"/>
    <n v="253"/>
    <b v="1"/>
    <s v="film &amp; video/television"/>
    <x v="4"/>
    <x v="16"/>
    <n v="159.5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d v="2013-07-05T00:56:00"/>
    <n v="1372985760"/>
    <x v="292"/>
    <n v="1370393760"/>
    <b v="0"/>
    <n v="87"/>
    <b v="1"/>
    <s v="publishing/nonfiction"/>
    <x v="5"/>
    <x v="15"/>
    <n v="71.4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d v="2014-03-07T22:59:00"/>
    <n v="1394233140"/>
    <x v="293"/>
    <n v="1391477450"/>
    <b v="0"/>
    <n v="1510"/>
    <b v="1"/>
    <s v="film &amp; video/documentary"/>
    <x v="4"/>
    <x v="14"/>
    <n v="81.7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d v="2016-11-10T13:37:07"/>
    <n v="1478785027"/>
    <x v="294"/>
    <n v="1476189427"/>
    <b v="0"/>
    <n v="120"/>
    <b v="1"/>
    <s v="technology/hardware"/>
    <x v="0"/>
    <x v="0"/>
    <n v="143.97999999999999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d v="2016-04-20T18:45:50"/>
    <n v="1461177950"/>
    <x v="295"/>
    <n v="1458758750"/>
    <b v="0"/>
    <n v="16"/>
    <b v="1"/>
    <s v="food/small batch"/>
    <x v="7"/>
    <x v="11"/>
    <n v="34.13000000000000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d v="2017-02-25T23:03:59"/>
    <n v="1488063839"/>
    <x v="296"/>
    <n v="1485471839"/>
    <b v="0"/>
    <n v="67"/>
    <b v="1"/>
    <s v="food/small batch"/>
    <x v="7"/>
    <x v="11"/>
    <n v="40.4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d v="2013-02-28T14:15:15"/>
    <n v="1362060915"/>
    <x v="297"/>
    <n v="1359468915"/>
    <b v="0"/>
    <n v="29"/>
    <b v="1"/>
    <s v="music/rock"/>
    <x v="2"/>
    <x v="2"/>
    <n v="31.14"/>
  </r>
  <r>
    <n v="2170"/>
    <s v="STETSON'S NEW EP"/>
    <s v="We are a hard rock band from Northern California trying to raise $350 for our next EP. Be a part of our journey!"/>
    <n v="350"/>
    <n v="633"/>
    <x v="0"/>
    <x v="0"/>
    <s v="USD"/>
    <d v="2015-08-22T18:00:22"/>
    <n v="1440266422"/>
    <x v="298"/>
    <n v="1436810422"/>
    <b v="0"/>
    <n v="19"/>
    <b v="1"/>
    <s v="music/rock"/>
    <x v="2"/>
    <x v="2"/>
    <n v="33.32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d v="2016-08-06T18:00:00"/>
    <n v="1470506400"/>
    <x v="299"/>
    <n v="1467358427"/>
    <b v="1"/>
    <n v="224"/>
    <b v="1"/>
    <s v="photography/photobooks"/>
    <x v="6"/>
    <x v="9"/>
    <n v="96.3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d v="2016-05-23T03:00:00"/>
    <n v="1463972400"/>
    <x v="300"/>
    <n v="1462543114"/>
    <b v="0"/>
    <n v="445"/>
    <b v="1"/>
    <s v="games/tabletop games"/>
    <x v="1"/>
    <x v="1"/>
    <n v="24.27"/>
  </r>
  <r>
    <n v="823"/>
    <s v="Debut Album"/>
    <s v="Eyes For Fire is finally ready to release their Debut Album but we need YOU to help us put the final touches on it."/>
    <n v="800"/>
    <n v="1436"/>
    <x v="0"/>
    <x v="0"/>
    <s v="USD"/>
    <d v="2015-03-22T22:20:52"/>
    <n v="1427062852"/>
    <x v="301"/>
    <n v="1424474452"/>
    <b v="0"/>
    <n v="33"/>
    <b v="1"/>
    <s v="music/rock"/>
    <x v="2"/>
    <x v="2"/>
    <n v="43.52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d v="2012-09-23T17:15:48"/>
    <n v="1348420548"/>
    <x v="302"/>
    <n v="1345828548"/>
    <b v="0"/>
    <n v="48"/>
    <b v="1"/>
    <s v="music/indie rock"/>
    <x v="2"/>
    <x v="13"/>
    <n v="26.27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d v="2014-11-17T07:59:00"/>
    <n v="1416211140"/>
    <x v="303"/>
    <n v="1413016216"/>
    <b v="0"/>
    <n v="28"/>
    <b v="1"/>
    <s v="theater/plays"/>
    <x v="3"/>
    <x v="4"/>
    <n v="43.5"/>
  </r>
  <r>
    <n v="3007"/>
    <s v="Bethlem"/>
    <s v="Consuite for 2015 CoreCon.  An adventure into insanity."/>
    <n v="600"/>
    <n v="1080"/>
    <x v="0"/>
    <x v="0"/>
    <s v="USD"/>
    <d v="2015-04-25T05:11:23"/>
    <n v="1429938683"/>
    <x v="304"/>
    <n v="1428124283"/>
    <b v="0"/>
    <n v="20"/>
    <b v="1"/>
    <s v="theater/spaces"/>
    <x v="3"/>
    <x v="12"/>
    <n v="54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d v="2016-05-10T21:00:00"/>
    <n v="1462914000"/>
    <x v="305"/>
    <n v="1460914253"/>
    <b v="0"/>
    <n v="15"/>
    <b v="1"/>
    <s v="theater/plays"/>
    <x v="3"/>
    <x v="4"/>
    <n v="1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d v="2014-04-26T01:58:38"/>
    <n v="1398477518"/>
    <x v="306"/>
    <n v="1395885518"/>
    <b v="1"/>
    <n v="158"/>
    <b v="1"/>
    <s v="technology/hardware"/>
    <x v="0"/>
    <x v="0"/>
    <n v="282.7200000000000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d v="2010-11-17T06:24:20"/>
    <n v="1289975060"/>
    <x v="307"/>
    <n v="1287379460"/>
    <b v="1"/>
    <n v="244"/>
    <b v="1"/>
    <s v="film &amp; video/documentary"/>
    <x v="4"/>
    <x v="14"/>
    <n v="73.3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d v="2013-05-03T13:44:05"/>
    <n v="1367588645"/>
    <x v="308"/>
    <n v="1364996645"/>
    <b v="0"/>
    <n v="74"/>
    <b v="1"/>
    <s v="publishing/nonfiction"/>
    <x v="5"/>
    <x v="15"/>
    <n v="53.73"/>
  </r>
  <r>
    <n v="2989"/>
    <s v="Let's Light Up The Gem!"/>
    <s v="Bring the movies back to Bethel, Maine."/>
    <n v="20000"/>
    <n v="35307"/>
    <x v="0"/>
    <x v="0"/>
    <s v="USD"/>
    <d v="2015-12-21T04:59:00"/>
    <n v="1450673940"/>
    <x v="309"/>
    <n v="1448756962"/>
    <b v="0"/>
    <n v="364"/>
    <b v="1"/>
    <s v="theater/spaces"/>
    <x v="3"/>
    <x v="12"/>
    <n v="9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d v="2010-04-28T18:49:00"/>
    <n v="1272480540"/>
    <x v="310"/>
    <n v="1267220191"/>
    <b v="1"/>
    <n v="65"/>
    <b v="1"/>
    <s v="film &amp; video/documentary"/>
    <x v="4"/>
    <x v="14"/>
    <n v="81.89"/>
  </r>
  <r>
    <n v="287"/>
    <s v="In Country: A Documentary Film (POSTPRODUCTION)"/>
    <s v="War is hell. Why would anyone want to spend their weekends there?"/>
    <n v="15000"/>
    <n v="26445"/>
    <x v="0"/>
    <x v="0"/>
    <s v="USD"/>
    <d v="2012-11-02T04:00:00"/>
    <n v="1351828800"/>
    <x v="311"/>
    <n v="1349160018"/>
    <b v="1"/>
    <n v="290"/>
    <b v="1"/>
    <s v="film &amp; video/documentary"/>
    <x v="4"/>
    <x v="14"/>
    <n v="91.19"/>
  </r>
  <r>
    <n v="2313"/>
    <s v="A SUNNY DAY IN GLASGOW"/>
    <s v="A Sunny Day in Glasgow are recording a new album and we need your help!"/>
    <n v="5000"/>
    <n v="8792.02"/>
    <x v="0"/>
    <x v="0"/>
    <s v="USD"/>
    <d v="2012-05-03T23:00:26"/>
    <n v="1336086026"/>
    <x v="312"/>
    <n v="1333494026"/>
    <b v="1"/>
    <n v="157"/>
    <b v="1"/>
    <s v="music/indie rock"/>
    <x v="2"/>
    <x v="13"/>
    <n v="56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d v="2014-12-01T03:00:00"/>
    <n v="1417402800"/>
    <x v="313"/>
    <n v="1414610126"/>
    <b v="1"/>
    <n v="73"/>
    <b v="1"/>
    <s v="photography/photobooks"/>
    <x v="6"/>
    <x v="9"/>
    <n v="56.6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d v="2016-01-01T04:00:00"/>
    <n v="1451620800"/>
    <x v="314"/>
    <n v="1449171508"/>
    <b v="0"/>
    <n v="33"/>
    <b v="1"/>
    <s v="theater/plays"/>
    <x v="3"/>
    <x v="4"/>
    <n v="264.8500000000000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d v="2011-07-22T01:39:05"/>
    <n v="1311298745"/>
    <x v="315"/>
    <n v="1309311545"/>
    <b v="0"/>
    <n v="56"/>
    <b v="1"/>
    <s v="music/pop"/>
    <x v="2"/>
    <x v="7"/>
    <n v="62.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d v="2016-06-10T03:00:00"/>
    <n v="1465527600"/>
    <x v="316"/>
    <n v="1462252542"/>
    <b v="0"/>
    <n v="54"/>
    <b v="1"/>
    <s v="theater/plays"/>
    <x v="3"/>
    <x v="4"/>
    <n v="48.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d v="2015-01-24T04:59:00"/>
    <n v="1422075540"/>
    <x v="317"/>
    <n v="1419979544"/>
    <b v="0"/>
    <n v="18"/>
    <b v="1"/>
    <s v="theater/plays"/>
    <x v="3"/>
    <x v="4"/>
    <n v="68.0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d v="2014-10-07T18:26:15"/>
    <n v="1412706375"/>
    <x v="318"/>
    <n v="1410114375"/>
    <b v="1"/>
    <n v="18"/>
    <b v="1"/>
    <s v="theater/plays"/>
    <x v="3"/>
    <x v="4"/>
    <n v="29.17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d v="2015-04-24T05:19:57"/>
    <n v="1429852797"/>
    <x v="319"/>
    <n v="1426396797"/>
    <b v="1"/>
    <n v="303"/>
    <b v="1"/>
    <s v="film &amp; video/documentary"/>
    <x v="4"/>
    <x v="14"/>
    <n v="86.1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d v="2011-04-24T20:01:36"/>
    <n v="1303675296"/>
    <x v="320"/>
    <n v="1300996896"/>
    <b v="0"/>
    <n v="168"/>
    <b v="1"/>
    <s v="music/pop"/>
    <x v="2"/>
    <x v="7"/>
    <n v="51.85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d v="2016-08-18T16:52:18"/>
    <n v="1471539138"/>
    <x v="321"/>
    <n v="1468947138"/>
    <b v="1"/>
    <n v="140"/>
    <b v="1"/>
    <s v="photography/photobooks"/>
    <x v="6"/>
    <x v="9"/>
    <n v="32.3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d v="2016-04-03T17:00:00"/>
    <n v="1459702800"/>
    <x v="322"/>
    <n v="1457690386"/>
    <b v="0"/>
    <n v="38"/>
    <b v="1"/>
    <s v="theater/plays"/>
    <x v="3"/>
    <x v="4"/>
    <n v="68.8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d v="2015-09-26T04:33:41"/>
    <n v="1443242021"/>
    <x v="323"/>
    <n v="1440650021"/>
    <b v="0"/>
    <n v="115"/>
    <b v="1"/>
    <s v="food/small batch"/>
    <x v="7"/>
    <x v="11"/>
    <n v="75.1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d v="2012-04-23T04:00:00"/>
    <n v="1335153600"/>
    <x v="324"/>
    <n v="1332199618"/>
    <b v="0"/>
    <n v="43"/>
    <b v="1"/>
    <s v="music/rock"/>
    <x v="2"/>
    <x v="2"/>
    <n v="100.47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d v="2015-03-10T02:39:49"/>
    <n v="1425955189"/>
    <x v="325"/>
    <n v="1423366789"/>
    <b v="0"/>
    <n v="70"/>
    <b v="1"/>
    <s v="music/indie rock"/>
    <x v="2"/>
    <x v="13"/>
    <n v="49.34"/>
  </r>
  <r>
    <n v="1360"/>
    <s v="So Bad, It's Good! - A Book of Bad Movies"/>
    <s v="So Bad, It's Good! is a guide to finding the best films for your bad movie night."/>
    <n v="1500"/>
    <n v="2598"/>
    <x v="0"/>
    <x v="0"/>
    <s v="USD"/>
    <d v="2012-08-02T21:37:00"/>
    <n v="1343943420"/>
    <x v="326"/>
    <n v="1341524220"/>
    <b v="0"/>
    <n v="81"/>
    <b v="1"/>
    <s v="publishing/nonfiction"/>
    <x v="5"/>
    <x v="15"/>
    <n v="32.07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d v="2013-07-08T00:26:21"/>
    <n v="1373243181"/>
    <x v="327"/>
    <n v="1370651181"/>
    <b v="0"/>
    <n v="24"/>
    <b v="1"/>
    <s v="film &amp; video/shorts"/>
    <x v="4"/>
    <x v="6"/>
    <n v="86.67"/>
  </r>
  <r>
    <n v="2996"/>
    <s v="Sea Tea Improv's Comedy Theater in Hartford, CT"/>
    <s v="A permanent home for comedy in Connecticut in the heart of downtown Hartford."/>
    <n v="35000"/>
    <n v="60180"/>
    <x v="0"/>
    <x v="0"/>
    <s v="USD"/>
    <d v="2015-05-26T21:54:00"/>
    <n v="1432677240"/>
    <x v="328"/>
    <n v="1427493240"/>
    <b v="0"/>
    <n v="392"/>
    <b v="1"/>
    <s v="theater/spaces"/>
    <x v="3"/>
    <x v="12"/>
    <n v="153.5200000000000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d v="2015-01-09T03:26:10"/>
    <n v="1420773970"/>
    <x v="329"/>
    <n v="1418095570"/>
    <b v="1"/>
    <n v="294"/>
    <b v="1"/>
    <s v="technology/space exploration"/>
    <x v="0"/>
    <x v="5"/>
    <n v="58.4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d v="2015-11-01T03:00:00"/>
    <n v="1446346800"/>
    <x v="330"/>
    <n v="1443714800"/>
    <b v="0"/>
    <n v="89"/>
    <b v="1"/>
    <s v="photography/photobooks"/>
    <x v="6"/>
    <x v="9"/>
    <n v="174.2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d v="2014-09-27T03:08:27"/>
    <n v="1411787307"/>
    <x v="331"/>
    <n v="1409195307"/>
    <b v="0"/>
    <n v="110"/>
    <b v="1"/>
    <s v="music/indie rock"/>
    <x v="2"/>
    <x v="13"/>
    <n v="94.0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d v="2014-07-16T14:31:15"/>
    <n v="1405521075"/>
    <x v="332"/>
    <n v="1402929075"/>
    <b v="1"/>
    <n v="78"/>
    <b v="1"/>
    <s v="theater/plays"/>
    <x v="3"/>
    <x v="4"/>
    <n v="33.0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d v="2013-09-03T04:00:00"/>
    <n v="1378180800"/>
    <x v="333"/>
    <n v="1375113391"/>
    <b v="0"/>
    <n v="539"/>
    <b v="1"/>
    <s v="games/tabletop games"/>
    <x v="1"/>
    <x v="1"/>
    <n v="25.4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d v="2017-01-15T01:35:19"/>
    <n v="1484444119"/>
    <x v="334"/>
    <n v="1481852119"/>
    <b v="0"/>
    <n v="109"/>
    <b v="1"/>
    <s v="music/rock"/>
    <x v="2"/>
    <x v="2"/>
    <n v="62.87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d v="2013-12-31T07:00:00"/>
    <n v="1388473200"/>
    <x v="335"/>
    <n v="1385585434"/>
    <b v="1"/>
    <n v="85"/>
    <b v="1"/>
    <s v="music/indie rock"/>
    <x v="2"/>
    <x v="13"/>
    <n v="46.1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d v="2015-11-05T21:44:40"/>
    <n v="1446759880"/>
    <x v="336"/>
    <n v="1444164280"/>
    <b v="0"/>
    <n v="57"/>
    <b v="1"/>
    <s v="theater/plays"/>
    <x v="3"/>
    <x v="4"/>
    <n v="44.91"/>
  </r>
  <r>
    <n v="2668"/>
    <s v="UOttawa Makermobile"/>
    <s v="Creativity on the go! |_x000a_CrÃ©ativitÃ© en mouvement !"/>
    <n v="1000"/>
    <n v="1707"/>
    <x v="0"/>
    <x v="7"/>
    <s v="CAD"/>
    <d v="2015-11-09T14:32:00"/>
    <n v="1447079520"/>
    <x v="337"/>
    <n v="1443449265"/>
    <b v="0"/>
    <n v="28"/>
    <b v="1"/>
    <s v="technology/makerspaces"/>
    <x v="0"/>
    <x v="19"/>
    <n v="60.9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d v="2016-07-09T04:00:00"/>
    <n v="1468036800"/>
    <x v="338"/>
    <n v="1465607738"/>
    <b v="0"/>
    <n v="20"/>
    <b v="1"/>
    <s v="theater/plays"/>
    <x v="3"/>
    <x v="4"/>
    <n v="68.25"/>
  </r>
  <r>
    <n v="2477"/>
    <s v="Debut Album"/>
    <s v="Releasing my first album in August, and I need your help in order to get it done!"/>
    <n v="750"/>
    <n v="1285"/>
    <x v="0"/>
    <x v="0"/>
    <s v="USD"/>
    <d v="2012-08-12T16:35:45"/>
    <n v="1344789345"/>
    <x v="339"/>
    <n v="1340901345"/>
    <b v="0"/>
    <n v="41"/>
    <b v="1"/>
    <s v="music/indie rock"/>
    <x v="2"/>
    <x v="13"/>
    <n v="31.3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d v="2016-04-13T13:18:00"/>
    <n v="1460553480"/>
    <x v="340"/>
    <n v="1458770384"/>
    <b v="0"/>
    <n v="23"/>
    <b v="1"/>
    <s v="theater/plays"/>
    <x v="3"/>
    <x v="4"/>
    <n v="52.17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d v="2011-06-15T03:59:00"/>
    <n v="1308110340"/>
    <x v="341"/>
    <n v="1304770233"/>
    <b v="0"/>
    <n v="31"/>
    <b v="1"/>
    <s v="music/indie rock"/>
    <x v="2"/>
    <x v="13"/>
    <n v="35.840000000000003"/>
  </r>
  <r>
    <n v="2976"/>
    <s v="Pizza Delique"/>
    <s v="A play that addresses an important social issue, brought to light by members of the UoM Drama Society."/>
    <n v="70"/>
    <n v="120"/>
    <x v="0"/>
    <x v="1"/>
    <s v="GBP"/>
    <d v="2016-03-13T12:00:00"/>
    <n v="1457870400"/>
    <x v="342"/>
    <n v="1456421530"/>
    <b v="0"/>
    <n v="14"/>
    <b v="1"/>
    <s v="theater/plays"/>
    <x v="3"/>
    <x v="4"/>
    <n v="8.5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d v="2013-04-22T12:59:35"/>
    <n v="1366635575"/>
    <x v="343"/>
    <n v="1363611575"/>
    <b v="0"/>
    <n v="682"/>
    <b v="1"/>
    <s v="technology/hardware"/>
    <x v="0"/>
    <x v="0"/>
    <n v="67.4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d v="2015-10-14T12:00:21"/>
    <n v="1444824021"/>
    <x v="344"/>
    <n v="1442232021"/>
    <b v="1"/>
    <n v="188"/>
    <b v="1"/>
    <s v="film &amp; video/documentary"/>
    <x v="4"/>
    <x v="14"/>
    <n v="90.5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d v="2017-03-04T10:12:32"/>
    <n v="1488622352"/>
    <x v="345"/>
    <n v="1486030352"/>
    <b v="0"/>
    <n v="91"/>
    <b v="1"/>
    <s v="theater/plays"/>
    <x v="3"/>
    <x v="4"/>
    <n v="84.29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d v="2016-04-30T12:00:00"/>
    <n v="1462017600"/>
    <x v="346"/>
    <n v="1458820564"/>
    <b v="0"/>
    <n v="72"/>
    <b v="1"/>
    <s v="technology/space exploration"/>
    <x v="0"/>
    <x v="5"/>
    <n v="47.1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d v="2015-01-30T23:02:10"/>
    <n v="1422658930"/>
    <x v="347"/>
    <n v="1421362930"/>
    <b v="0"/>
    <n v="21"/>
    <b v="1"/>
    <s v="theater/plays"/>
    <x v="3"/>
    <x v="4"/>
    <n v="64.76000000000000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d v="2010-08-03T01:59:00"/>
    <n v="1280800740"/>
    <x v="348"/>
    <n v="1279603955"/>
    <b v="0"/>
    <n v="17"/>
    <b v="1"/>
    <s v="music/rock"/>
    <x v="2"/>
    <x v="2"/>
    <n v="39.97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d v="2013-04-02T15:52:45"/>
    <n v="1364917965"/>
    <x v="349"/>
    <n v="1362329565"/>
    <b v="0"/>
    <n v="180"/>
    <b v="1"/>
    <s v="games/tabletop games"/>
    <x v="1"/>
    <x v="1"/>
    <n v="32.8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d v="2014-09-29T08:40:20"/>
    <n v="1411980020"/>
    <x v="350"/>
    <n v="1409388020"/>
    <b v="0"/>
    <n v="13"/>
    <b v="1"/>
    <s v="theater/plays"/>
    <x v="3"/>
    <x v="4"/>
    <n v="45.62"/>
  </r>
  <r>
    <n v="1957"/>
    <s v="freeSoC and freeSoC Mini"/>
    <s v="An open hardware platform for the best microcontroller in the world."/>
    <n v="30000"/>
    <n v="50251.41"/>
    <x v="0"/>
    <x v="0"/>
    <s v="USD"/>
    <d v="2012-10-27T02:21:53"/>
    <n v="1351304513"/>
    <x v="351"/>
    <n v="1348712513"/>
    <b v="1"/>
    <n v="660"/>
    <b v="1"/>
    <s v="technology/hardware"/>
    <x v="0"/>
    <x v="0"/>
    <n v="76.14"/>
  </r>
  <r>
    <n v="3028"/>
    <s v="A Home for Vegas Theatre Hub"/>
    <s v="We have a space! Help us fill it with a stage, chairs, gear and audiences' laughter!"/>
    <n v="5000"/>
    <n v="8401"/>
    <x v="0"/>
    <x v="0"/>
    <s v="USD"/>
    <d v="2016-08-15T06:20:25"/>
    <n v="1471242025"/>
    <x v="352"/>
    <n v="1468650025"/>
    <b v="0"/>
    <n v="99"/>
    <b v="1"/>
    <s v="theater/spaces"/>
    <x v="3"/>
    <x v="12"/>
    <n v="84.8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d v="2016-11-26T15:27:51"/>
    <n v="1480174071"/>
    <x v="353"/>
    <n v="1477578471"/>
    <b v="0"/>
    <n v="111"/>
    <b v="1"/>
    <s v="food/small batch"/>
    <x v="7"/>
    <x v="11"/>
    <n v="75.67"/>
  </r>
  <r>
    <n v="2058"/>
    <s v="Raspberry Pi Debug Clip"/>
    <s v="Making using the serial terminal on the Raspberry Pi as easy as Pi!"/>
    <n v="2560"/>
    <n v="4308"/>
    <x v="0"/>
    <x v="1"/>
    <s v="GBP"/>
    <d v="2015-03-02T20:00:00"/>
    <n v="1425326400"/>
    <x v="354"/>
    <n v="1421916830"/>
    <b v="0"/>
    <n v="410"/>
    <b v="1"/>
    <s v="technology/hardware"/>
    <x v="0"/>
    <x v="0"/>
    <n v="10.51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d v="2014-12-03T04:00:00"/>
    <n v="1417579200"/>
    <x v="355"/>
    <n v="1415031043"/>
    <b v="0"/>
    <n v="101"/>
    <b v="1"/>
    <s v="technology/hardware"/>
    <x v="0"/>
    <x v="0"/>
    <n v="99.4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d v="2011-01-21T22:00:00"/>
    <n v="1295647200"/>
    <x v="356"/>
    <n v="1291428371"/>
    <b v="0"/>
    <n v="33"/>
    <b v="1"/>
    <s v="music/rock"/>
    <x v="2"/>
    <x v="2"/>
    <n v="75.77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d v="2015-04-28T00:00:00"/>
    <n v="1430179200"/>
    <x v="357"/>
    <n v="1428130814"/>
    <b v="0"/>
    <n v="28"/>
    <b v="1"/>
    <s v="film &amp; video/television"/>
    <x v="4"/>
    <x v="16"/>
    <n v="59.4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d v="2016-06-12T05:30:00"/>
    <n v="1465709400"/>
    <x v="358"/>
    <n v="1462695073"/>
    <b v="0"/>
    <n v="34"/>
    <b v="1"/>
    <s v="music/rock"/>
    <x v="2"/>
    <x v="2"/>
    <n v="17.239999999999998"/>
  </r>
  <r>
    <n v="1501"/>
    <s v="This is Nowhere"/>
    <s v="A hardcover book of surf, outdoor and nature photos from the British Columbia coast."/>
    <n v="52000"/>
    <n v="86492"/>
    <x v="0"/>
    <x v="7"/>
    <s v="CAD"/>
    <d v="2015-07-08T14:00:23"/>
    <n v="1436364023"/>
    <x v="359"/>
    <n v="1433772023"/>
    <b v="1"/>
    <n v="885"/>
    <b v="1"/>
    <s v="photography/photobooks"/>
    <x v="6"/>
    <x v="9"/>
    <n v="97.73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d v="2014-12-31T21:22:00"/>
    <n v="1420060920"/>
    <x v="360"/>
    <n v="1417556262"/>
    <b v="0"/>
    <n v="47"/>
    <b v="1"/>
    <s v="theater/spaces"/>
    <x v="3"/>
    <x v="12"/>
    <n v="177.0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d v="2010-06-01T04:59:00"/>
    <n v="1275368340"/>
    <x v="361"/>
    <n v="1272692732"/>
    <b v="0"/>
    <n v="89"/>
    <b v="1"/>
    <s v="music/indie rock"/>
    <x v="2"/>
    <x v="13"/>
    <n v="46.65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d v="2013-10-29T15:54:43"/>
    <n v="1383062083"/>
    <x v="362"/>
    <n v="1380556483"/>
    <b v="1"/>
    <n v="34"/>
    <b v="1"/>
    <s v="music/rock"/>
    <x v="2"/>
    <x v="2"/>
    <n v="31.8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d v="2016-10-12T13:11:15"/>
    <n v="1476277875"/>
    <x v="363"/>
    <n v="1474895475"/>
    <b v="0"/>
    <n v="26"/>
    <b v="1"/>
    <s v="technology/space exploration"/>
    <x v="0"/>
    <x v="5"/>
    <n v="31.96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d v="2014-07-16T03:00:00"/>
    <n v="1405479600"/>
    <x v="364"/>
    <n v="1401642425"/>
    <b v="0"/>
    <n v="827"/>
    <b v="1"/>
    <s v="film &amp; video/television"/>
    <x v="4"/>
    <x v="16"/>
    <n v="59.96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d v="2016-02-25T16:08:33"/>
    <n v="1456416513"/>
    <x v="365"/>
    <n v="1454688513"/>
    <b v="0"/>
    <n v="102"/>
    <b v="1"/>
    <s v="photography/photobooks"/>
    <x v="6"/>
    <x v="9"/>
    <n v="81.09999999999999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d v="2015-12-03T17:00:00"/>
    <n v="1449162000"/>
    <x v="366"/>
    <n v="1446570315"/>
    <b v="1"/>
    <n v="63"/>
    <b v="1"/>
    <s v="theater/plays"/>
    <x v="3"/>
    <x v="4"/>
    <n v="70.29000000000000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d v="2015-02-19T20:45:48"/>
    <n v="1424378748"/>
    <x v="367"/>
    <n v="1421786748"/>
    <b v="0"/>
    <n v="49"/>
    <b v="1"/>
    <s v="technology/space exploration"/>
    <x v="0"/>
    <x v="5"/>
    <n v="10.039999999999999"/>
  </r>
  <r>
    <n v="1464"/>
    <s v="Science Studio"/>
    <s v="The Best Science Media on the Web"/>
    <n v="5000"/>
    <n v="8160"/>
    <x v="0"/>
    <x v="0"/>
    <s v="USD"/>
    <d v="2013-02-16T15:52:38"/>
    <n v="1361029958"/>
    <x v="368"/>
    <n v="1358437958"/>
    <b v="1"/>
    <n v="234"/>
    <b v="1"/>
    <s v="publishing/radio &amp; podcasts"/>
    <x v="5"/>
    <x v="8"/>
    <n v="34.86999999999999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d v="2015-05-03T22:51:00"/>
    <n v="1430693460"/>
    <x v="369"/>
    <n v="1428087153"/>
    <b v="0"/>
    <n v="17"/>
    <b v="1"/>
    <s v="theater/plays"/>
    <x v="3"/>
    <x v="4"/>
    <n v="95.59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d v="2011-05-03T03:59:00"/>
    <n v="1304395140"/>
    <x v="370"/>
    <n v="1302493760"/>
    <b v="1"/>
    <n v="21"/>
    <b v="1"/>
    <s v="theater/plays"/>
    <x v="3"/>
    <x v="4"/>
    <n v="58.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d v="2012-01-28T18:54:07"/>
    <n v="1327776847"/>
    <x v="371"/>
    <n v="1325184847"/>
    <b v="0"/>
    <n v="30"/>
    <b v="1"/>
    <s v="games/tabletop games"/>
    <x v="1"/>
    <x v="1"/>
    <n v="27.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d v="2013-08-07T20:49:47"/>
    <n v="1375908587"/>
    <x v="372"/>
    <n v="1372884587"/>
    <b v="1"/>
    <n v="389"/>
    <b v="1"/>
    <s v="music/rock"/>
    <x v="2"/>
    <x v="2"/>
    <n v="62.5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d v="2014-12-06T06:00:00"/>
    <n v="1417845600"/>
    <x v="373"/>
    <n v="1415194553"/>
    <b v="1"/>
    <n v="615"/>
    <b v="1"/>
    <s v="photography/photobooks"/>
    <x v="6"/>
    <x v="9"/>
    <n v="39.5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d v="2015-08-17T10:22:16"/>
    <n v="1439806936"/>
    <x v="374"/>
    <n v="1437214936"/>
    <b v="0"/>
    <n v="31"/>
    <b v="1"/>
    <s v="theater/plays"/>
    <x v="3"/>
    <x v="4"/>
    <n v="52.3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d v="2015-06-11T10:05:53"/>
    <n v="1434017153"/>
    <x v="375"/>
    <n v="1431425153"/>
    <b v="1"/>
    <n v="353"/>
    <b v="1"/>
    <s v="technology/hardware"/>
    <x v="0"/>
    <x v="0"/>
    <n v="457.39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d v="2013-03-28T05:04:33"/>
    <n v="1364447073"/>
    <x v="376"/>
    <n v="1361858673"/>
    <b v="0"/>
    <n v="98"/>
    <b v="1"/>
    <s v="music/pop"/>
    <x v="2"/>
    <x v="7"/>
    <n v="41.04"/>
  </r>
  <r>
    <n v="1188"/>
    <s v="Because Dance."/>
    <s v="A photobook of young dancers and their inspiring stories, photographed in beautiful and unique locations."/>
    <n v="2000"/>
    <n v="3211"/>
    <x v="0"/>
    <x v="7"/>
    <s v="CAD"/>
    <d v="2016-12-28T16:49:00"/>
    <n v="1482943740"/>
    <x v="377"/>
    <n v="1481129340"/>
    <b v="0"/>
    <n v="85"/>
    <b v="1"/>
    <s v="photography/photobooks"/>
    <x v="6"/>
    <x v="9"/>
    <n v="37.78"/>
  </r>
  <r>
    <n v="2179"/>
    <s v="Woodhouse EP"/>
    <s v="Woodhouse is making an EP!  If you are a fan of whiskey and loud guitars, contribute to the cause!"/>
    <n v="1000"/>
    <n v="1614"/>
    <x v="0"/>
    <x v="0"/>
    <s v="USD"/>
    <d v="2015-04-11T04:06:32"/>
    <n v="1428725192"/>
    <x v="378"/>
    <n v="1426133192"/>
    <b v="0"/>
    <n v="21"/>
    <b v="1"/>
    <s v="music/rock"/>
    <x v="2"/>
    <x v="2"/>
    <n v="76.8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d v="2016-04-16T22:39:07"/>
    <n v="1460846347"/>
    <x v="379"/>
    <n v="1458254347"/>
    <b v="0"/>
    <n v="28"/>
    <b v="1"/>
    <s v="theater/plays"/>
    <x v="3"/>
    <x v="4"/>
    <n v="57.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d v="2014-11-26T07:59:00"/>
    <n v="1416988740"/>
    <x v="380"/>
    <n v="1414514153"/>
    <b v="1"/>
    <n v="930"/>
    <b v="1"/>
    <s v="theater/plays"/>
    <x v="3"/>
    <x v="4"/>
    <n v="60.3"/>
  </r>
  <r>
    <n v="13"/>
    <s v="Can't Go Home"/>
    <s v="A travel series hosted by touring musicians that profiles a different American city in each episode."/>
    <n v="3500"/>
    <n v="5599"/>
    <x v="0"/>
    <x v="0"/>
    <s v="USD"/>
    <d v="2016-06-23T20:27:00"/>
    <n v="1466713620"/>
    <x v="381"/>
    <n v="1463588109"/>
    <b v="0"/>
    <n v="51"/>
    <b v="1"/>
    <s v="film &amp; video/television"/>
    <x v="4"/>
    <x v="16"/>
    <n v="109.7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d v="2014-07-03T16:03:01"/>
    <n v="1404403381"/>
    <x v="382"/>
    <n v="1401811381"/>
    <b v="0"/>
    <n v="133"/>
    <b v="1"/>
    <s v="theater/plays"/>
    <x v="3"/>
    <x v="4"/>
    <n v="40.29"/>
  </r>
  <r>
    <n v="813"/>
    <s v="Rules of Civility and Decent Behavior"/>
    <s v="A pre order campaign to fund the pressing of our second full length vinyl LP"/>
    <n v="1500"/>
    <n v="2399.94"/>
    <x v="0"/>
    <x v="0"/>
    <s v="USD"/>
    <d v="2012-07-20T23:02:45"/>
    <n v="1342825365"/>
    <x v="383"/>
    <n v="1340233365"/>
    <b v="0"/>
    <n v="96"/>
    <b v="1"/>
    <s v="music/rock"/>
    <x v="2"/>
    <x v="2"/>
    <n v="2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d v="2016-04-21T22:36:48"/>
    <n v="1461278208"/>
    <x v="384"/>
    <n v="1459463808"/>
    <b v="0"/>
    <n v="8"/>
    <b v="1"/>
    <s v="theater/plays"/>
    <x v="3"/>
    <x v="4"/>
    <n v="4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d v="2013-09-29T10:11:01"/>
    <n v="1380449461"/>
    <x v="385"/>
    <n v="1375265461"/>
    <b v="0"/>
    <n v="13"/>
    <b v="1"/>
    <s v="publishing/nonfiction"/>
    <x v="5"/>
    <x v="15"/>
    <n v="4.92"/>
  </r>
  <r>
    <n v="1219"/>
    <s v="The Box"/>
    <s v="The Box is a fine art book of Ron Amato's innovative and seductive photography project."/>
    <n v="16350"/>
    <n v="26024"/>
    <x v="0"/>
    <x v="0"/>
    <s v="USD"/>
    <d v="2016-10-20T11:05:13"/>
    <n v="1476961513"/>
    <x v="386"/>
    <n v="1474369513"/>
    <b v="0"/>
    <n v="253"/>
    <b v="1"/>
    <s v="photography/photobooks"/>
    <x v="6"/>
    <x v="9"/>
    <n v="102.8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d v="2015-09-25T21:00:00"/>
    <n v="1443214800"/>
    <x v="387"/>
    <n v="1440008439"/>
    <b v="0"/>
    <n v="206"/>
    <b v="1"/>
    <s v="technology/makerspaces"/>
    <x v="0"/>
    <x v="19"/>
    <n v="77.33"/>
  </r>
  <r>
    <n v="3309"/>
    <s v="Collision Course"/>
    <s v="Two unlikely friends, a garage, tinned beans &amp; the end of the world."/>
    <n v="350"/>
    <n v="558"/>
    <x v="0"/>
    <x v="1"/>
    <s v="GBP"/>
    <d v="2016-10-16T15:36:18"/>
    <n v="1476632178"/>
    <x v="388"/>
    <n v="1473953778"/>
    <b v="0"/>
    <n v="31"/>
    <b v="1"/>
    <s v="theater/plays"/>
    <x v="3"/>
    <x v="4"/>
    <n v="1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d v="2014-08-11T12:03:49"/>
    <n v="1407758629"/>
    <x v="389"/>
    <n v="1404907429"/>
    <b v="0"/>
    <n v="139"/>
    <b v="1"/>
    <s v="publishing/nonfiction"/>
    <x v="5"/>
    <x v="15"/>
    <n v="68.34999999999999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d v="2016-06-30T10:00:00"/>
    <n v="1467280800"/>
    <x v="390"/>
    <n v="1464921112"/>
    <b v="0"/>
    <n v="81"/>
    <b v="1"/>
    <s v="technology/space exploration"/>
    <x v="0"/>
    <x v="5"/>
    <n v="38.9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d v="2015-02-21T19:58:39"/>
    <n v="1424548719"/>
    <x v="391"/>
    <n v="1419364719"/>
    <b v="0"/>
    <n v="15"/>
    <b v="1"/>
    <s v="theater/spaces"/>
    <x v="3"/>
    <x v="12"/>
    <n v="15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d v="2015-05-18T05:59:44"/>
    <n v="1431928784"/>
    <x v="392"/>
    <n v="1430114384"/>
    <b v="0"/>
    <n v="10"/>
    <b v="1"/>
    <s v="theater/plays"/>
    <x v="3"/>
    <x v="4"/>
    <n v="79.09999999999999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d v="2016-03-16T05:04:57"/>
    <n v="1458104697"/>
    <x v="393"/>
    <n v="1455516297"/>
    <b v="1"/>
    <n v="555"/>
    <b v="1"/>
    <s v="photography/photobooks"/>
    <x v="6"/>
    <x v="9"/>
    <n v="849.67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d v="2017-02-27T02:01:00"/>
    <n v="1488160860"/>
    <x v="394"/>
    <n v="1485237096"/>
    <b v="1"/>
    <n v="305"/>
    <b v="1"/>
    <s v="film &amp; video/documentary"/>
    <x v="4"/>
    <x v="14"/>
    <n v="87.69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d v="2013-11-13T20:22:35"/>
    <n v="1384374155"/>
    <x v="395"/>
    <n v="1381778555"/>
    <b v="0"/>
    <n v="301"/>
    <b v="1"/>
    <s v="games/tabletop games"/>
    <x v="1"/>
    <x v="1"/>
    <n v="67.9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d v="2015-06-21T20:04:09"/>
    <n v="1434917049"/>
    <x v="396"/>
    <n v="1432325049"/>
    <b v="0"/>
    <n v="107"/>
    <b v="1"/>
    <s v="theater/spaces"/>
    <x v="3"/>
    <x v="12"/>
    <n v="146.69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d v="2014-10-01T00:00:00"/>
    <n v="1412121600"/>
    <x v="397"/>
    <n v="1408565860"/>
    <b v="1"/>
    <n v="424"/>
    <b v="1"/>
    <s v="technology/hardware"/>
    <x v="0"/>
    <x v="0"/>
    <n v="36.9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d v="2012-06-07T13:14:17"/>
    <n v="1339074857"/>
    <x v="398"/>
    <n v="1336482857"/>
    <b v="1"/>
    <n v="50"/>
    <b v="1"/>
    <s v="music/indie rock"/>
    <x v="2"/>
    <x v="13"/>
    <n v="37.67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d v="2014-05-30T14:10:35"/>
    <n v="1401459035"/>
    <x v="399"/>
    <n v="1397571035"/>
    <b v="1"/>
    <n v="2139"/>
    <b v="1"/>
    <s v="film &amp; video/documentary"/>
    <x v="4"/>
    <x v="14"/>
    <n v="54.7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d v="2012-10-12T20:37:41"/>
    <n v="1350074261"/>
    <x v="400"/>
    <n v="1347482261"/>
    <b v="0"/>
    <n v="133"/>
    <b v="1"/>
    <s v="music/rock"/>
    <x v="2"/>
    <x v="2"/>
    <n v="117.23"/>
  </r>
  <r>
    <n v="3534"/>
    <s v="Night of Ashes"/>
    <s v="A Theatrical Prequel to Hell's Rebels, the current Pathfinder Adventure Path from Paizo Publishing"/>
    <n v="5000"/>
    <n v="7810"/>
    <x v="0"/>
    <x v="0"/>
    <s v="USD"/>
    <d v="2015-10-01T15:00:23"/>
    <n v="1443711623"/>
    <x v="401"/>
    <n v="1440687623"/>
    <b v="0"/>
    <n v="204"/>
    <b v="1"/>
    <s v="theater/plays"/>
    <x v="3"/>
    <x v="4"/>
    <n v="38.28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d v="2012-04-05T06:59:00"/>
    <n v="1333609140"/>
    <x v="402"/>
    <n v="1330638829"/>
    <b v="1"/>
    <n v="113"/>
    <b v="1"/>
    <s v="film &amp; video/documentary"/>
    <x v="4"/>
    <x v="14"/>
    <n v="55.2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d v="2013-01-14T21:20:00"/>
    <n v="1358198400"/>
    <x v="403"/>
    <n v="1354580949"/>
    <b v="0"/>
    <n v="149"/>
    <b v="1"/>
    <s v="publishing/nonfiction"/>
    <x v="5"/>
    <x v="15"/>
    <n v="36.5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d v="2012-09-21T04:46:47"/>
    <n v="1348202807"/>
    <x v="404"/>
    <n v="1343018807"/>
    <b v="0"/>
    <n v="60"/>
    <b v="1"/>
    <s v="music/classical music"/>
    <x v="2"/>
    <x v="18"/>
    <n v="38.880000000000003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d v="2014-11-18T00:24:52"/>
    <n v="1416270292"/>
    <x v="405"/>
    <n v="1413674692"/>
    <b v="0"/>
    <n v="26"/>
    <b v="1"/>
    <s v="music/classical music"/>
    <x v="2"/>
    <x v="18"/>
    <n v="54.15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d v="2016-01-21T21:18:29"/>
    <n v="1453411109"/>
    <x v="406"/>
    <n v="1450819109"/>
    <b v="0"/>
    <n v="24"/>
    <b v="1"/>
    <s v="theater/plays"/>
    <x v="3"/>
    <x v="4"/>
    <n v="51.92"/>
  </r>
  <r>
    <n v="2215"/>
    <s v="&quot;Something to See, Not to Say&quot; - Anemometer's First EP Album"/>
    <s v="Ambient Electro Grind-fest!"/>
    <n v="550"/>
    <n v="860"/>
    <x v="0"/>
    <x v="0"/>
    <s v="USD"/>
    <d v="2012-03-13T06:59:00"/>
    <n v="1331621940"/>
    <x v="407"/>
    <n v="1329671572"/>
    <b v="0"/>
    <n v="33"/>
    <b v="1"/>
    <s v="music/electronic music"/>
    <x v="2"/>
    <x v="10"/>
    <n v="26.0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d v="2012-08-07T17:01:00"/>
    <n v="1344358860"/>
    <x v="408"/>
    <n v="1343682681"/>
    <b v="0"/>
    <n v="19"/>
    <b v="1"/>
    <s v="music/rock"/>
    <x v="2"/>
    <x v="2"/>
    <n v="28.6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d v="2011-01-02T03:00:00"/>
    <n v="1293937200"/>
    <x v="409"/>
    <n v="1291257298"/>
    <b v="0"/>
    <n v="13"/>
    <b v="1"/>
    <s v="music/classical music"/>
    <x v="2"/>
    <x v="18"/>
    <n v="30.0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d v="2012-08-30T16:33:45"/>
    <n v="1346344425"/>
    <x v="410"/>
    <n v="1343320425"/>
    <b v="1"/>
    <n v="467"/>
    <b v="1"/>
    <s v="music/rock"/>
    <x v="2"/>
    <x v="2"/>
    <n v="82.96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d v="2016-03-24T16:01:04"/>
    <n v="1458835264"/>
    <x v="411"/>
    <n v="1456246864"/>
    <b v="0"/>
    <n v="75"/>
    <b v="1"/>
    <s v="photography/photobooks"/>
    <x v="6"/>
    <x v="9"/>
    <n v="207.07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d v="2012-09-11T16:47:33"/>
    <n v="1347382053"/>
    <x v="412"/>
    <n v="1344962853"/>
    <b v="0"/>
    <n v="104"/>
    <b v="1"/>
    <s v="music/rock"/>
    <x v="2"/>
    <x v="2"/>
    <n v="112.0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d v="2014-06-25T02:00:00"/>
    <n v="1403661600"/>
    <x v="413"/>
    <n v="1401196766"/>
    <b v="1"/>
    <n v="190"/>
    <b v="1"/>
    <s v="music/rock"/>
    <x v="2"/>
    <x v="2"/>
    <n v="53.01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d v="2016-04-25T04:59:00"/>
    <n v="1461560340"/>
    <x v="414"/>
    <n v="1458762717"/>
    <b v="0"/>
    <n v="133"/>
    <b v="1"/>
    <s v="music/metal"/>
    <x v="2"/>
    <x v="17"/>
    <n v="46.67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d v="2015-05-31T07:59:47"/>
    <n v="1433059187"/>
    <x v="415"/>
    <n v="1430467187"/>
    <b v="0"/>
    <n v="53"/>
    <b v="1"/>
    <s v="film &amp; video/shorts"/>
    <x v="4"/>
    <x v="6"/>
    <n v="102.0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d v="2015-06-03T06:59:00"/>
    <n v="1433314740"/>
    <x v="416"/>
    <n v="1430600401"/>
    <b v="0"/>
    <n v="56"/>
    <b v="1"/>
    <s v="theater/plays"/>
    <x v="3"/>
    <x v="4"/>
    <n v="83.1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d v="2013-03-03T19:11:18"/>
    <n v="1362337878"/>
    <x v="417"/>
    <n v="1360177878"/>
    <b v="0"/>
    <n v="48"/>
    <b v="1"/>
    <s v="film &amp; video/shorts"/>
    <x v="4"/>
    <x v="6"/>
    <n v="96.7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d v="2017-02-02T16:36:49"/>
    <n v="1486053409"/>
    <x v="418"/>
    <n v="1483461409"/>
    <b v="0"/>
    <n v="67"/>
    <b v="1"/>
    <s v="food/small batch"/>
    <x v="7"/>
    <x v="11"/>
    <n v="69.27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d v="2015-02-13T14:48:36"/>
    <n v="1423838916"/>
    <x v="419"/>
    <n v="1418654916"/>
    <b v="0"/>
    <n v="78"/>
    <b v="1"/>
    <s v="theater/plays"/>
    <x v="3"/>
    <x v="4"/>
    <n v="39.7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d v="2014-08-17T12:22:24"/>
    <n v="1408278144"/>
    <x v="420"/>
    <n v="1404822144"/>
    <b v="0"/>
    <n v="19"/>
    <b v="1"/>
    <s v="film &amp; video/television"/>
    <x v="4"/>
    <x v="16"/>
    <n v="102.11"/>
  </r>
  <r>
    <n v="1761"/>
    <s v="I Wanted To See Boobs"/>
    <s v="A hardcover photobook telling the naked truth of a young photographers journey."/>
    <n v="100"/>
    <n v="155"/>
    <x v="0"/>
    <x v="1"/>
    <s v="GBP"/>
    <d v="2015-09-12T13:37:40"/>
    <n v="1442065060"/>
    <x v="421"/>
    <n v="1437745060"/>
    <b v="0"/>
    <n v="3"/>
    <b v="1"/>
    <s v="photography/photobooks"/>
    <x v="6"/>
    <x v="9"/>
    <n v="51.67"/>
  </r>
  <r>
    <n v="2710"/>
    <s v="House of Yes"/>
    <s v="Building Brooklyn's own creative venue for circus, theater and events of all types."/>
    <n v="60000"/>
    <n v="92340.21"/>
    <x v="0"/>
    <x v="0"/>
    <s v="USD"/>
    <d v="2014-08-09T02:00:00"/>
    <n v="1407549600"/>
    <x v="422"/>
    <n v="1404797428"/>
    <b v="1"/>
    <n v="1088"/>
    <b v="1"/>
    <s v="theater/spaces"/>
    <x v="3"/>
    <x v="12"/>
    <n v="84.8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d v="2015-11-06T13:00:09"/>
    <n v="1446814809"/>
    <x v="423"/>
    <n v="1444219209"/>
    <b v="1"/>
    <n v="145"/>
    <b v="1"/>
    <s v="theater/plays"/>
    <x v="3"/>
    <x v="4"/>
    <n v="106.5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d v="2014-01-06T12:55:40"/>
    <n v="1389012940"/>
    <x v="424"/>
    <n v="1385124940"/>
    <b v="0"/>
    <n v="191"/>
    <b v="1"/>
    <s v="music/rock"/>
    <x v="2"/>
    <x v="2"/>
    <n v="70.58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d v="2015-05-31T06:59:00"/>
    <n v="1433055540"/>
    <x v="425"/>
    <n v="1431230867"/>
    <b v="0"/>
    <n v="104"/>
    <b v="1"/>
    <s v="theater/plays"/>
    <x v="3"/>
    <x v="4"/>
    <n v="110.8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d v="2014-11-18T00:00:00"/>
    <n v="1416268800"/>
    <x v="426"/>
    <n v="1413295358"/>
    <b v="0"/>
    <n v="181"/>
    <b v="1"/>
    <s v="games/tabletop games"/>
    <x v="1"/>
    <x v="1"/>
    <n v="28.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d v="2015-02-04T04:00:00"/>
    <n v="1423022400"/>
    <x v="427"/>
    <n v="1421436099"/>
    <b v="0"/>
    <n v="32"/>
    <b v="1"/>
    <s v="games/tabletop games"/>
    <x v="1"/>
    <x v="1"/>
    <n v="48.0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d v="2015-05-08T16:01:58"/>
    <n v="1431100918"/>
    <x v="428"/>
    <n v="1427212918"/>
    <b v="0"/>
    <n v="470"/>
    <b v="1"/>
    <s v="technology/hardware"/>
    <x v="0"/>
    <x v="0"/>
    <n v="324.69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d v="2013-04-17T18:15:42"/>
    <n v="1366222542"/>
    <x v="429"/>
    <n v="1363630542"/>
    <b v="0"/>
    <n v="554"/>
    <b v="1"/>
    <s v="technology/hardware"/>
    <x v="0"/>
    <x v="0"/>
    <n v="138.49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d v="2015-03-28T23:31:51"/>
    <n v="1427585511"/>
    <x v="430"/>
    <n v="1424997111"/>
    <b v="0"/>
    <n v="147"/>
    <b v="1"/>
    <s v="games/tabletop games"/>
    <x v="1"/>
    <x v="1"/>
    <n v="135.59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d v="2015-03-27T00:00:00"/>
    <n v="1427414400"/>
    <x v="431"/>
    <n v="1422656201"/>
    <b v="0"/>
    <n v="65"/>
    <b v="1"/>
    <s v="theater/plays"/>
    <x v="3"/>
    <x v="4"/>
    <n v="70.45999999999999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d v="2011-05-25T04:00:00"/>
    <n v="1306296000"/>
    <x v="432"/>
    <n v="1301950070"/>
    <b v="1"/>
    <n v="61"/>
    <b v="1"/>
    <s v="film &amp; video/documentary"/>
    <x v="4"/>
    <x v="14"/>
    <n v="57.5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d v="2017-02-21T00:07:33"/>
    <n v="1487635653"/>
    <x v="433"/>
    <n v="1486426053"/>
    <b v="0"/>
    <n v="53"/>
    <b v="1"/>
    <s v="games/tabletop games"/>
    <x v="1"/>
    <x v="1"/>
    <n v="57.7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d v="2016-03-30T22:48:05"/>
    <n v="1459378085"/>
    <x v="434"/>
    <n v="1456789685"/>
    <b v="0"/>
    <n v="21"/>
    <b v="1"/>
    <s v="theater/plays"/>
    <x v="3"/>
    <x v="4"/>
    <n v="143.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d v="2016-06-13T17:00:00"/>
    <n v="1465837200"/>
    <x v="435"/>
    <n v="1463971172"/>
    <b v="0"/>
    <n v="14"/>
    <b v="1"/>
    <s v="theater/plays"/>
    <x v="3"/>
    <x v="4"/>
    <n v="109.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d v="2014-07-23T03:59:00"/>
    <n v="1406087940"/>
    <x v="436"/>
    <n v="1404141626"/>
    <b v="0"/>
    <n v="37"/>
    <b v="1"/>
    <s v="theater/plays"/>
    <x v="3"/>
    <x v="4"/>
    <n v="41.4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d v="2011-12-27T17:35:58"/>
    <n v="1325007358"/>
    <x v="437"/>
    <n v="1319819758"/>
    <b v="0"/>
    <n v="15"/>
    <b v="1"/>
    <s v="film &amp; video/shorts"/>
    <x v="4"/>
    <x v="6"/>
    <n v="30.67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d v="2015-12-20T11:59:00"/>
    <n v="1450612740"/>
    <x v="438"/>
    <n v="1448040425"/>
    <b v="0"/>
    <n v="17"/>
    <b v="1"/>
    <s v="theater/plays"/>
    <x v="3"/>
    <x v="4"/>
    <n v="13.53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d v="2014-06-13T06:59:00"/>
    <n v="1402642740"/>
    <x v="439"/>
    <n v="1399563953"/>
    <b v="1"/>
    <n v="59"/>
    <b v="1"/>
    <s v="music/rock"/>
    <x v="2"/>
    <x v="2"/>
    <n v="64.25"/>
  </r>
  <r>
    <n v="800"/>
    <s v="LF4 WildFire"/>
    <s v="Scotland's premier classic rock and metal festival, 3 days, 3-4 stages, family friendly,  for people of all ages"/>
    <n v="1500"/>
    <n v="2282"/>
    <x v="0"/>
    <x v="1"/>
    <s v="GBP"/>
    <d v="2014-09-11T10:24:14"/>
    <n v="1410431054"/>
    <x v="440"/>
    <n v="1407839054"/>
    <b v="0"/>
    <n v="56"/>
    <b v="1"/>
    <s v="music/rock"/>
    <x v="2"/>
    <x v="2"/>
    <n v="40.7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d v="2012-06-01T19:43:09"/>
    <n v="1338579789"/>
    <x v="441"/>
    <n v="1335987789"/>
    <b v="0"/>
    <n v="27"/>
    <b v="1"/>
    <s v="music/electronic music"/>
    <x v="2"/>
    <x v="10"/>
    <n v="42.2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d v="2013-03-01T13:58:00"/>
    <n v="1362146280"/>
    <x v="442"/>
    <n v="1357604752"/>
    <b v="0"/>
    <n v="33"/>
    <b v="1"/>
    <s v="music/rock"/>
    <x v="2"/>
    <x v="2"/>
    <n v="27.6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d v="2015-04-02T15:54:31"/>
    <n v="1427990071"/>
    <x v="443"/>
    <n v="1422809671"/>
    <b v="0"/>
    <n v="39"/>
    <b v="1"/>
    <s v="theater/plays"/>
    <x v="3"/>
    <x v="4"/>
    <n v="19.48999999999999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d v="2016-08-02T10:03:00"/>
    <n v="1470132180"/>
    <x v="444"/>
    <n v="1467040769"/>
    <b v="0"/>
    <n v="30"/>
    <b v="1"/>
    <s v="theater/musical"/>
    <x v="3"/>
    <x v="20"/>
    <n v="100.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d v="2014-04-14T23:00:00"/>
    <n v="1397516400"/>
    <x v="445"/>
    <n v="1396524644"/>
    <b v="0"/>
    <n v="15"/>
    <b v="1"/>
    <s v="music/electronic music"/>
    <x v="2"/>
    <x v="10"/>
    <n v="50.27"/>
  </r>
  <r>
    <n v="278"/>
    <s v="The Babushkas of Chernobyl"/>
    <s v="An unlikely story of spirit, defiance and beauty from the most contaminated place on Earth"/>
    <n v="27000"/>
    <n v="40594"/>
    <x v="0"/>
    <x v="0"/>
    <s v="USD"/>
    <d v="2012-10-12T00:58:59"/>
    <n v="1350003539"/>
    <x v="446"/>
    <n v="1347411539"/>
    <b v="1"/>
    <n v="415"/>
    <b v="1"/>
    <s v="film &amp; video/documentary"/>
    <x v="4"/>
    <x v="14"/>
    <n v="97.82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d v="2014-07-16T15:17:46"/>
    <n v="1405523866"/>
    <x v="447"/>
    <n v="1402931866"/>
    <b v="1"/>
    <n v="215"/>
    <b v="1"/>
    <s v="photography/photobooks"/>
    <x v="6"/>
    <x v="9"/>
    <n v="55.8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d v="2014-04-20T02:36:01"/>
    <n v="1397961361"/>
    <x v="448"/>
    <n v="1392780961"/>
    <b v="1"/>
    <n v="70"/>
    <b v="1"/>
    <s v="technology/hardware"/>
    <x v="0"/>
    <x v="0"/>
    <n v="160.44"/>
  </r>
  <r>
    <n v="3470"/>
    <s v="She Kills Monsters"/>
    <s v="The New Artist's Circle is a theatre company dedicated to bringing the arts to young people."/>
    <n v="250"/>
    <n v="375"/>
    <x v="0"/>
    <x v="0"/>
    <s v="USD"/>
    <d v="2016-07-15T21:38:00"/>
    <n v="1468618680"/>
    <x v="449"/>
    <n v="1465345902"/>
    <b v="0"/>
    <n v="9"/>
    <b v="1"/>
    <s v="theater/plays"/>
    <x v="3"/>
    <x v="4"/>
    <n v="41.6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d v="2016-03-03T19:00:00"/>
    <n v="1457031600"/>
    <x v="450"/>
    <n v="1455640559"/>
    <b v="0"/>
    <n v="3"/>
    <b v="1"/>
    <s v="theater/plays"/>
    <x v="3"/>
    <x v="4"/>
    <n v="2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d v="2012-02-23T17:33:46"/>
    <n v="1330018426"/>
    <x v="451"/>
    <n v="1326994426"/>
    <b v="0"/>
    <n v="145"/>
    <b v="1"/>
    <s v="music/rock"/>
    <x v="2"/>
    <x v="2"/>
    <n v="71.97"/>
  </r>
  <r>
    <n v="3047"/>
    <s v="Acting V Senior Showcase"/>
    <s v="Hi! We're the Graduating Seniors Acting V Seniors at Temple University! Welcome to our Kick starter Page!"/>
    <n v="500"/>
    <n v="745"/>
    <x v="0"/>
    <x v="0"/>
    <s v="USD"/>
    <d v="2016-04-27T13:16:00"/>
    <n v="1461762960"/>
    <x v="452"/>
    <n v="1457999054"/>
    <b v="0"/>
    <n v="20"/>
    <b v="1"/>
    <s v="theater/spaces"/>
    <x v="3"/>
    <x v="12"/>
    <n v="37.2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d v="2016-03-13T22:00:00"/>
    <n v="1457906400"/>
    <x v="453"/>
    <n v="1457115427"/>
    <b v="0"/>
    <n v="31"/>
    <b v="1"/>
    <s v="theater/plays"/>
    <x v="3"/>
    <x v="4"/>
    <n v="15.1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d v="2013-05-23T15:38:11"/>
    <n v="1369323491"/>
    <x v="454"/>
    <n v="1366731491"/>
    <b v="0"/>
    <n v="1373"/>
    <b v="1"/>
    <s v="technology/hardware"/>
    <x v="0"/>
    <x v="0"/>
    <n v="91.8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d v="2016-11-24T02:00:00"/>
    <n v="1479952800"/>
    <x v="455"/>
    <n v="1477368867"/>
    <b v="0"/>
    <n v="107"/>
    <b v="1"/>
    <s v="photography/photobooks"/>
    <x v="6"/>
    <x v="9"/>
    <n v="207.62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d v="2013-06-06T19:32:37"/>
    <n v="1370547157"/>
    <x v="456"/>
    <n v="1368646357"/>
    <b v="0"/>
    <n v="23"/>
    <b v="1"/>
    <s v="film &amp; video/shorts"/>
    <x v="4"/>
    <x v="6"/>
    <n v="322.39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d v="2016-11-06T03:26:44"/>
    <n v="1478402804"/>
    <x v="457"/>
    <n v="1473218804"/>
    <b v="0"/>
    <n v="15"/>
    <b v="1"/>
    <s v="technology/hardware"/>
    <x v="0"/>
    <x v="0"/>
    <n v="493.13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d v="2016-05-15T17:35:01"/>
    <n v="1463333701"/>
    <x v="458"/>
    <n v="1460482501"/>
    <b v="0"/>
    <n v="49"/>
    <b v="1"/>
    <s v="technology/hardware"/>
    <x v="0"/>
    <x v="0"/>
    <n v="120.8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d v="2012-04-28T00:57:54"/>
    <n v="1335574674"/>
    <x v="459"/>
    <n v="1330394274"/>
    <b v="1"/>
    <n v="62"/>
    <b v="1"/>
    <s v="film &amp; video/documentary"/>
    <x v="4"/>
    <x v="14"/>
    <n v="95.2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d v="2012-04-27T22:00:00"/>
    <n v="1335564000"/>
    <x v="460"/>
    <n v="1332182049"/>
    <b v="0"/>
    <n v="35"/>
    <b v="1"/>
    <s v="music/rock"/>
    <x v="2"/>
    <x v="2"/>
    <n v="63.49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d v="2015-10-27T04:59:00"/>
    <n v="1445921940"/>
    <x v="461"/>
    <n v="1444699549"/>
    <b v="0"/>
    <n v="35"/>
    <b v="1"/>
    <s v="music/indie rock"/>
    <x v="2"/>
    <x v="13"/>
    <n v="50.6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d v="2013-04-07T20:52:18"/>
    <n v="1365367938"/>
    <x v="462"/>
    <n v="1361483538"/>
    <b v="1"/>
    <n v="25"/>
    <b v="1"/>
    <s v="publishing/radio &amp; podcasts"/>
    <x v="5"/>
    <x v="8"/>
    <n v="35.4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d v="2012-04-16T21:00:00"/>
    <n v="1334610000"/>
    <x v="463"/>
    <n v="1332435685"/>
    <b v="0"/>
    <n v="15"/>
    <b v="1"/>
    <s v="publishing/nonfiction"/>
    <x v="5"/>
    <x v="15"/>
    <n v="54.27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d v="2014-11-11T16:10:36"/>
    <n v="1415722236"/>
    <x v="464"/>
    <n v="1410534636"/>
    <b v="1"/>
    <n v="1095"/>
    <b v="1"/>
    <s v="theater/spaces"/>
    <x v="3"/>
    <x v="12"/>
    <n v="155.2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d v="2017-02-22T04:43:42"/>
    <n v="1487738622"/>
    <x v="465"/>
    <n v="1485146622"/>
    <b v="1"/>
    <n v="1596"/>
    <b v="1"/>
    <s v="film &amp; video/documentary"/>
    <x v="4"/>
    <x v="14"/>
    <n v="92.25"/>
  </r>
  <r>
    <n v="2199"/>
    <s v="Decadolo. Flip it!"/>
    <s v="A new strategic board game designed to flip out your opponent."/>
    <n v="9000"/>
    <n v="13228"/>
    <x v="0"/>
    <x v="9"/>
    <s v="EUR"/>
    <d v="2015-10-15T09:59:58"/>
    <n v="1444903198"/>
    <x v="466"/>
    <n v="1442311198"/>
    <b v="1"/>
    <n v="251"/>
    <b v="1"/>
    <s v="games/tabletop games"/>
    <x v="1"/>
    <x v="1"/>
    <n v="52.7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d v="2015-03-12T21:58:32"/>
    <n v="1426197512"/>
    <x v="467"/>
    <n v="1423609112"/>
    <b v="0"/>
    <n v="274"/>
    <b v="1"/>
    <s v="technology/wearables"/>
    <x v="0"/>
    <x v="3"/>
    <n v="42.8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d v="2013-06-27T01:49:11"/>
    <n v="1372297751"/>
    <x v="468"/>
    <n v="1369705751"/>
    <b v="0"/>
    <n v="149"/>
    <b v="1"/>
    <s v="publishing/nonfiction"/>
    <x v="5"/>
    <x v="15"/>
    <n v="48.45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d v="2016-08-18T02:38:45"/>
    <n v="1471487925"/>
    <x v="469"/>
    <n v="1468895925"/>
    <b v="0"/>
    <n v="23"/>
    <b v="1"/>
    <s v="theater/spaces"/>
    <x v="3"/>
    <x v="12"/>
    <n v="191.13"/>
  </r>
  <r>
    <n v="2258"/>
    <s v="A Sundered World"/>
    <s v="A Dungeon World campaign setting that takes place after the end of the worlds."/>
    <n v="2200"/>
    <n v="3223"/>
    <x v="0"/>
    <x v="0"/>
    <s v="USD"/>
    <d v="2015-06-11T18:01:27"/>
    <n v="1434045687"/>
    <x v="470"/>
    <n v="1431453687"/>
    <b v="0"/>
    <n v="205"/>
    <b v="1"/>
    <s v="games/tabletop games"/>
    <x v="1"/>
    <x v="1"/>
    <n v="15.7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d v="2014-12-05T21:06:58"/>
    <n v="1417813618"/>
    <x v="471"/>
    <n v="1413922018"/>
    <b v="0"/>
    <n v="32"/>
    <b v="1"/>
    <s v="music/rock"/>
    <x v="2"/>
    <x v="2"/>
    <n v="91.63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d v="2015-05-21T17:56:28"/>
    <n v="1432230988"/>
    <x v="472"/>
    <n v="1429638988"/>
    <b v="1"/>
    <n v="465"/>
    <b v="1"/>
    <s v="technology/space exploration"/>
    <x v="0"/>
    <x v="5"/>
    <n v="47.06"/>
  </r>
  <r>
    <n v="1216"/>
    <s v="In Training: a book of Bonsai photographs"/>
    <s v="A fine art photography book taking a new look at the art of bonsai."/>
    <n v="14000"/>
    <n v="20398"/>
    <x v="0"/>
    <x v="0"/>
    <s v="USD"/>
    <d v="2015-10-02T23:03:00"/>
    <n v="1443826980"/>
    <x v="473"/>
    <n v="1441032457"/>
    <b v="0"/>
    <n v="222"/>
    <b v="1"/>
    <s v="photography/photobooks"/>
    <x v="6"/>
    <x v="9"/>
    <n v="91.88"/>
  </r>
  <r>
    <n v="2103"/>
    <s v="Matthew Moon's New Album"/>
    <s v="Indie rocker, Matthew Moon, has something to share with you..."/>
    <n v="7777"/>
    <n v="11364"/>
    <x v="0"/>
    <x v="0"/>
    <s v="USD"/>
    <d v="2012-11-09T19:07:07"/>
    <n v="1352488027"/>
    <x v="474"/>
    <n v="1349892427"/>
    <b v="0"/>
    <n v="115"/>
    <b v="1"/>
    <s v="music/indie rock"/>
    <x v="2"/>
    <x v="13"/>
    <n v="98.82"/>
  </r>
  <r>
    <n v="1617"/>
    <s v="The Coffis Brothers 2nd Album!"/>
    <s v="The Coffis Brothers &amp;The Mountain Men are recording a brand new full length record."/>
    <n v="7000"/>
    <n v="10210"/>
    <x v="0"/>
    <x v="0"/>
    <s v="USD"/>
    <d v="2013-11-01T19:00:00"/>
    <n v="1383332400"/>
    <x v="475"/>
    <n v="1380470188"/>
    <b v="0"/>
    <n v="158"/>
    <b v="1"/>
    <s v="music/rock"/>
    <x v="2"/>
    <x v="2"/>
    <n v="64.6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d v="2013-01-20T17:21:20"/>
    <n v="1358702480"/>
    <x v="476"/>
    <n v="1356110480"/>
    <b v="0"/>
    <n v="112"/>
    <b v="1"/>
    <s v="music/rock"/>
    <x v="2"/>
    <x v="2"/>
    <n v="65.209999999999994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d v="2015-04-07T07:00:00"/>
    <n v="1428390000"/>
    <x v="477"/>
    <n v="1425224391"/>
    <b v="0"/>
    <n v="42"/>
    <b v="1"/>
    <s v="theater/plays"/>
    <x v="3"/>
    <x v="4"/>
    <n v="104.0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d v="2014-07-05T01:00:00"/>
    <n v="1404522000"/>
    <x v="478"/>
    <n v="1404308883"/>
    <b v="0"/>
    <n v="9"/>
    <b v="1"/>
    <s v="theater/plays"/>
    <x v="3"/>
    <x v="4"/>
    <n v="292.77999999999997"/>
  </r>
  <r>
    <n v="3771"/>
    <s v="COME OUT SWINGIN'!"/>
    <s v="I would like to make a demo recording of six songs from COME OUT SWINGIN'!"/>
    <n v="1000"/>
    <n v="1460"/>
    <x v="0"/>
    <x v="0"/>
    <s v="USD"/>
    <d v="2016-05-18T00:00:00"/>
    <n v="1463529600"/>
    <x v="479"/>
    <n v="1462307652"/>
    <b v="0"/>
    <n v="38"/>
    <b v="1"/>
    <s v="theater/musical"/>
    <x v="3"/>
    <x v="20"/>
    <n v="38.42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d v="2010-04-23T03:51:00"/>
    <n v="1271994660"/>
    <x v="480"/>
    <n v="1264565507"/>
    <b v="1"/>
    <n v="36"/>
    <b v="1"/>
    <s v="film &amp; video/documentary"/>
    <x v="4"/>
    <x v="14"/>
    <n v="40.4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d v="2016-05-02T03:59:00"/>
    <n v="1462161540"/>
    <x v="481"/>
    <n v="1457913777"/>
    <b v="1"/>
    <n v="740"/>
    <b v="1"/>
    <s v="photography/photobooks"/>
    <x v="6"/>
    <x v="9"/>
    <n v="88.26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d v="2017-03-01T17:52:15"/>
    <n v="1488390735"/>
    <x v="482"/>
    <n v="1484070735"/>
    <b v="0"/>
    <n v="113"/>
    <b v="1"/>
    <s v="technology/hardware"/>
    <x v="0"/>
    <x v="0"/>
    <n v="511.6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d v="2012-12-15T18:52:08"/>
    <n v="1355597528"/>
    <x v="483"/>
    <n v="1353005528"/>
    <b v="0"/>
    <n v="246"/>
    <b v="1"/>
    <s v="music/indie rock"/>
    <x v="2"/>
    <x v="13"/>
    <n v="70.5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d v="2012-06-14T19:24:11"/>
    <n v="1339701851"/>
    <x v="484"/>
    <n v="1337887451"/>
    <b v="0"/>
    <n v="205"/>
    <b v="1"/>
    <s v="music/rock"/>
    <x v="2"/>
    <x v="2"/>
    <n v="70.79000000000000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d v="2012-01-17T21:33:05"/>
    <n v="1326835985"/>
    <x v="485"/>
    <n v="1324243985"/>
    <b v="0"/>
    <n v="61"/>
    <b v="1"/>
    <s v="music/rock"/>
    <x v="2"/>
    <x v="2"/>
    <n v="47.6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d v="2016-03-19T04:33:43"/>
    <n v="1458362023"/>
    <x v="486"/>
    <n v="1455773623"/>
    <b v="0"/>
    <n v="61"/>
    <b v="1"/>
    <s v="music/electronic music"/>
    <x v="2"/>
    <x v="10"/>
    <n v="35.7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d v="2016-02-01T18:00:00"/>
    <n v="1454349600"/>
    <x v="487"/>
    <n v="1451277473"/>
    <b v="0"/>
    <n v="21"/>
    <b v="1"/>
    <s v="music/indie rock"/>
    <x v="2"/>
    <x v="13"/>
    <n v="68.81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d v="2015-07-20T19:35:34"/>
    <n v="1437420934"/>
    <x v="488"/>
    <n v="1434828934"/>
    <b v="0"/>
    <n v="22"/>
    <b v="1"/>
    <s v="film &amp; video/television"/>
    <x v="4"/>
    <x v="16"/>
    <n v="56.14"/>
  </r>
  <r>
    <n v="1389"/>
    <s v="Pre-order DANCEHALL's first record!!!"/>
    <s v="Help fund the pressing of DANCEHALL's first record by pre-ordering it in advance!!!"/>
    <n v="500"/>
    <n v="727"/>
    <x v="0"/>
    <x v="1"/>
    <s v="GBP"/>
    <d v="2016-08-13T11:32:37"/>
    <n v="1471087957"/>
    <x v="489"/>
    <n v="1468495957"/>
    <b v="0"/>
    <n v="34"/>
    <b v="1"/>
    <s v="music/rock"/>
    <x v="2"/>
    <x v="2"/>
    <n v="21.3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d v="2015-10-11T01:00:00"/>
    <n v="1444525200"/>
    <x v="490"/>
    <n v="1441339242"/>
    <b v="1"/>
    <n v="1251"/>
    <b v="1"/>
    <s v="technology/space exploration"/>
    <x v="0"/>
    <x v="5"/>
    <n v="74.6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d v="2013-02-01T01:08:59"/>
    <n v="1359680939"/>
    <x v="491"/>
    <n v="1357088939"/>
    <b v="0"/>
    <n v="156"/>
    <b v="1"/>
    <s v="music/rock"/>
    <x v="2"/>
    <x v="2"/>
    <n v="92.55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d v="2014-08-18T00:08:10"/>
    <n v="1408320490"/>
    <x v="492"/>
    <n v="1405728490"/>
    <b v="1"/>
    <n v="283"/>
    <b v="1"/>
    <s v="food/small batch"/>
    <x v="7"/>
    <x v="11"/>
    <n v="40.7999999999999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d v="2014-06-09T17:26:51"/>
    <n v="1402334811"/>
    <x v="493"/>
    <n v="1401470811"/>
    <b v="0"/>
    <n v="57"/>
    <b v="1"/>
    <s v="theater/plays"/>
    <x v="3"/>
    <x v="4"/>
    <n v="126.67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d v="2012-01-29T15:34:51"/>
    <n v="1327851291"/>
    <x v="494"/>
    <n v="1325432091"/>
    <b v="0"/>
    <n v="41"/>
    <b v="1"/>
    <s v="publishing/nonfiction"/>
    <x v="5"/>
    <x v="15"/>
    <n v="66.709999999999994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d v="2015-11-22T22:00:00"/>
    <n v="1448229600"/>
    <x v="495"/>
    <n v="1446401372"/>
    <b v="0"/>
    <n v="47"/>
    <b v="1"/>
    <s v="theater/plays"/>
    <x v="3"/>
    <x v="4"/>
    <n v="45.9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d v="2015-04-15T22:59:00"/>
    <n v="1429138740"/>
    <x v="496"/>
    <n v="1426528418"/>
    <b v="0"/>
    <n v="76"/>
    <b v="1"/>
    <s v="music/metal"/>
    <x v="2"/>
    <x v="17"/>
    <n v="22.74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d v="2015-06-26T21:00:00"/>
    <n v="1435352400"/>
    <x v="497"/>
    <n v="1431718575"/>
    <b v="0"/>
    <n v="22"/>
    <b v="1"/>
    <s v="theater/plays"/>
    <x v="3"/>
    <x v="4"/>
    <n v="22.9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d v="2016-11-24T23:00:00"/>
    <n v="1480028400"/>
    <x v="498"/>
    <n v="1478685915"/>
    <b v="0"/>
    <n v="2"/>
    <b v="1"/>
    <s v="technology/wearables"/>
    <x v="0"/>
    <x v="3"/>
    <n v="50.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d v="2016-01-31T21:59:00"/>
    <n v="1454277540"/>
    <x v="499"/>
    <n v="1450880854"/>
    <b v="0"/>
    <n v="375"/>
    <b v="1"/>
    <s v="technology/hardware"/>
    <x v="0"/>
    <x v="0"/>
    <n v="114.77"/>
  </r>
  <r>
    <n v="1"/>
    <s v="FannibalFest Fan Convention"/>
    <s v="A Hannibal TV Show Fan Convention and Art Collective"/>
    <n v="10275"/>
    <n v="14653"/>
    <x v="0"/>
    <x v="0"/>
    <s v="USD"/>
    <d v="2017-03-02T14:24:43"/>
    <n v="1488464683"/>
    <x v="500"/>
    <n v="1485872683"/>
    <b v="0"/>
    <n v="79"/>
    <b v="1"/>
    <s v="film &amp; video/television"/>
    <x v="4"/>
    <x v="16"/>
    <n v="185.48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d v="2012-05-11T15:47:00"/>
    <n v="1336751220"/>
    <x v="501"/>
    <n v="1331774434"/>
    <b v="0"/>
    <n v="44"/>
    <b v="1"/>
    <s v="music/rock"/>
    <x v="2"/>
    <x v="2"/>
    <n v="162.2700000000000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d v="2014-09-27T04:00:00"/>
    <n v="1411790400"/>
    <x v="502"/>
    <n v="1409884821"/>
    <b v="0"/>
    <n v="59"/>
    <b v="1"/>
    <s v="theater/musical"/>
    <x v="3"/>
    <x v="20"/>
    <n v="48.54"/>
  </r>
  <r>
    <n v="1655"/>
    <s v="Meg Porter Debut EP!"/>
    <s v="Berklee College of Music student, Meg Porter needs YOUR help to fund her very first EP!"/>
    <n v="1500"/>
    <n v="2143"/>
    <x v="0"/>
    <x v="0"/>
    <s v="USD"/>
    <d v="2012-04-05T18:00:20"/>
    <n v="1333648820"/>
    <x v="503"/>
    <n v="1331060420"/>
    <b v="0"/>
    <n v="48"/>
    <b v="1"/>
    <s v="music/pop"/>
    <x v="2"/>
    <x v="7"/>
    <n v="44.6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d v="2015-07-10T21:00:00"/>
    <n v="1436562000"/>
    <x v="504"/>
    <n v="1434440227"/>
    <b v="0"/>
    <n v="13"/>
    <b v="1"/>
    <s v="theater/plays"/>
    <x v="3"/>
    <x v="4"/>
    <n v="164.6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d v="2017-03-03T11:01:32"/>
    <n v="1488538892"/>
    <x v="505"/>
    <n v="1487329292"/>
    <b v="0"/>
    <n v="25"/>
    <b v="1"/>
    <s v="theater/spaces"/>
    <x v="3"/>
    <x v="12"/>
    <n v="51.6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d v="2011-03-04T12:57:07"/>
    <n v="1299243427"/>
    <x v="506"/>
    <n v="1296651427"/>
    <b v="0"/>
    <n v="20"/>
    <b v="1"/>
    <s v="music/rock"/>
    <x v="2"/>
    <x v="2"/>
    <n v="25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d v="2015-07-05T15:38:37"/>
    <n v="1436110717"/>
    <x v="507"/>
    <n v="1433518717"/>
    <b v="0"/>
    <n v="20"/>
    <b v="1"/>
    <s v="theater/plays"/>
    <x v="3"/>
    <x v="4"/>
    <n v="21.5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d v="2014-12-28T15:20:26"/>
    <n v="1419780026"/>
    <x v="508"/>
    <n v="1417188026"/>
    <b v="0"/>
    <n v="169"/>
    <b v="1"/>
    <s v="film &amp; video/television"/>
    <x v="4"/>
    <x v="16"/>
    <n v="117.51"/>
  </r>
  <r>
    <n v="36"/>
    <s v="THE LISTENING BOX"/>
    <s v="A modern day priest makes an unusual discovery, setting off a chain of events."/>
    <n v="6000"/>
    <n v="8529"/>
    <x v="0"/>
    <x v="0"/>
    <s v="USD"/>
    <d v="2015-04-04T06:22:05"/>
    <n v="1428128525"/>
    <x v="509"/>
    <n v="1425540125"/>
    <b v="0"/>
    <n v="44"/>
    <b v="1"/>
    <s v="film &amp; video/television"/>
    <x v="4"/>
    <x v="16"/>
    <n v="193.8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d v="2016-01-23T17:16:32"/>
    <n v="1453569392"/>
    <x v="510"/>
    <n v="1451409392"/>
    <b v="0"/>
    <n v="49"/>
    <b v="1"/>
    <s v="film &amp; video/documentary"/>
    <x v="4"/>
    <x v="14"/>
    <n v="115.5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d v="2015-08-02T16:00:00"/>
    <n v="1438531200"/>
    <x v="511"/>
    <n v="1435921992"/>
    <b v="0"/>
    <n v="169"/>
    <b v="1"/>
    <s v="theater/plays"/>
    <x v="3"/>
    <x v="4"/>
    <n v="25.1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d v="2015-11-05T13:56:57"/>
    <n v="1446731817"/>
    <x v="512"/>
    <n v="1444913817"/>
    <b v="0"/>
    <n v="43"/>
    <b v="1"/>
    <s v="film &amp; video/documentary"/>
    <x v="4"/>
    <x v="14"/>
    <n v="65.8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d v="2013-10-09T10:27:17"/>
    <n v="1381314437"/>
    <x v="513"/>
    <n v="1378722437"/>
    <b v="0"/>
    <n v="32"/>
    <b v="1"/>
    <s v="music/pop"/>
    <x v="2"/>
    <x v="7"/>
    <n v="88.4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d v="2014-07-27T14:17:25"/>
    <n v="1406470645"/>
    <x v="514"/>
    <n v="1403878645"/>
    <b v="0"/>
    <n v="27"/>
    <b v="1"/>
    <s v="theater/plays"/>
    <x v="3"/>
    <x v="4"/>
    <n v="29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d v="2015-08-20T14:50:40"/>
    <n v="1440082240"/>
    <x v="515"/>
    <n v="1436885440"/>
    <b v="0"/>
    <n v="1107"/>
    <b v="1"/>
    <s v="technology/wearables"/>
    <x v="0"/>
    <x v="3"/>
    <n v="95.8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d v="2016-08-22T06:59:00"/>
    <n v="1471849140"/>
    <x v="516"/>
    <n v="1468444125"/>
    <b v="1"/>
    <n v="577"/>
    <b v="1"/>
    <s v="technology/space exploration"/>
    <x v="0"/>
    <x v="5"/>
    <n v="55.7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d v="2012-02-27T16:17:03"/>
    <n v="1330359423"/>
    <x v="517"/>
    <n v="1327767423"/>
    <b v="0"/>
    <n v="207"/>
    <b v="1"/>
    <s v="games/tabletop games"/>
    <x v="1"/>
    <x v="1"/>
    <n v="57.93"/>
  </r>
  <r>
    <n v="113"/>
    <s v="&quot;The First Day&quot; by Julia Othmer- Music Video"/>
    <s v="A living memorial for all those dealing with trauma, grief and loss."/>
    <n v="5000"/>
    <n v="7050"/>
    <x v="0"/>
    <x v="0"/>
    <s v="USD"/>
    <d v="2011-08-06T15:00:00"/>
    <n v="1312642800"/>
    <x v="518"/>
    <n v="1311963128"/>
    <b v="0"/>
    <n v="78"/>
    <b v="1"/>
    <s v="film &amp; video/shorts"/>
    <x v="4"/>
    <x v="6"/>
    <n v="90.38"/>
  </r>
  <r>
    <n v="3710"/>
    <s v="&quot;Loving Alanis&quot; Rocky Mountain Regional Premier"/>
    <s v="A comedy about, life, death, men, women, and the power of a good Kegel."/>
    <n v="1300"/>
    <n v="1835"/>
    <x v="0"/>
    <x v="0"/>
    <s v="USD"/>
    <d v="2015-04-03T13:49:48"/>
    <n v="1428068988"/>
    <x v="519"/>
    <n v="1425908988"/>
    <b v="0"/>
    <n v="27"/>
    <b v="1"/>
    <s v="theater/plays"/>
    <x v="3"/>
    <x v="4"/>
    <n v="67.95999999999999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d v="2016-03-14T00:12:53"/>
    <n v="1457914373"/>
    <x v="520"/>
    <n v="1456189973"/>
    <b v="0"/>
    <n v="23"/>
    <b v="1"/>
    <s v="theater/plays"/>
    <x v="3"/>
    <x v="4"/>
    <n v="52.1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d v="2014-12-31T21:08:08"/>
    <n v="1420060088"/>
    <x v="521"/>
    <n v="1414872488"/>
    <b v="0"/>
    <n v="176"/>
    <b v="1"/>
    <s v="technology/hardware"/>
    <x v="0"/>
    <x v="0"/>
    <n v="95.49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d v="2014-09-16T21:53:33"/>
    <n v="1410904413"/>
    <x v="522"/>
    <n v="1409090013"/>
    <b v="0"/>
    <n v="82"/>
    <b v="1"/>
    <s v="technology/wearables"/>
    <x v="0"/>
    <x v="3"/>
    <n v="42.67"/>
  </r>
  <r>
    <n v="3457"/>
    <s v="The Impossible Adventures Of Supernova Jones"/>
    <s v="Robots, Space Battles, Mystery, and Intrigue. Nothing is Impossible..."/>
    <n v="2000"/>
    <n v="2804"/>
    <x v="0"/>
    <x v="0"/>
    <s v="USD"/>
    <d v="2015-02-12T05:59:00"/>
    <n v="1423720740"/>
    <x v="523"/>
    <n v="1421081857"/>
    <b v="0"/>
    <n v="55"/>
    <b v="1"/>
    <s v="theater/plays"/>
    <x v="3"/>
    <x v="4"/>
    <n v="50.9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d v="2016-05-31T21:14:36"/>
    <n v="1464729276"/>
    <x v="524"/>
    <n v="1459545276"/>
    <b v="0"/>
    <n v="52"/>
    <b v="1"/>
    <s v="music/pop"/>
    <x v="2"/>
    <x v="7"/>
    <n v="53.7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d v="2015-04-01T03:59:00"/>
    <n v="1427860740"/>
    <x v="525"/>
    <n v="1424727712"/>
    <b v="0"/>
    <n v="34"/>
    <b v="1"/>
    <s v="theater/plays"/>
    <x v="3"/>
    <x v="4"/>
    <n v="61.82"/>
  </r>
  <r>
    <n v="115"/>
    <s v="The World's Greatest Lover"/>
    <s v="Never judge a book (or a lover) by their cover."/>
    <n v="450"/>
    <n v="632"/>
    <x v="0"/>
    <x v="0"/>
    <s v="USD"/>
    <d v="2012-02-04T17:44:04"/>
    <n v="1328377444"/>
    <x v="526"/>
    <n v="1326217444"/>
    <b v="0"/>
    <n v="22"/>
    <b v="1"/>
    <s v="film &amp; video/shorts"/>
    <x v="4"/>
    <x v="6"/>
    <n v="28.73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d v="2015-04-24T21:52:21"/>
    <n v="1429912341"/>
    <x v="527"/>
    <n v="1427320341"/>
    <b v="0"/>
    <n v="10"/>
    <b v="1"/>
    <s v="theater/plays"/>
    <x v="3"/>
    <x v="4"/>
    <n v="35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d v="2016-05-15T23:00:00"/>
    <n v="1463353200"/>
    <x v="528"/>
    <n v="1462285182"/>
    <b v="0"/>
    <n v="3"/>
    <b v="1"/>
    <s v="theater/plays"/>
    <x v="3"/>
    <x v="4"/>
    <n v="23.3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d v="2014-10-17T19:55:39"/>
    <n v="1413575739"/>
    <x v="529"/>
    <n v="1410983739"/>
    <b v="1"/>
    <n v="452"/>
    <b v="1"/>
    <s v="photography/photobooks"/>
    <x v="6"/>
    <x v="9"/>
    <n v="133.7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d v="2013-10-16T13:01:43"/>
    <n v="1381928503"/>
    <x v="530"/>
    <n v="1379336503"/>
    <b v="1"/>
    <n v="336"/>
    <b v="1"/>
    <s v="publishing/radio &amp; podcasts"/>
    <x v="5"/>
    <x v="8"/>
    <n v="103.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d v="2017-01-18T15:16:37"/>
    <n v="1484752597"/>
    <x v="531"/>
    <n v="1482160597"/>
    <b v="0"/>
    <n v="859"/>
    <b v="1"/>
    <s v="music/rock"/>
    <x v="2"/>
    <x v="2"/>
    <n v="40.3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d v="2013-03-16T18:27:47"/>
    <n v="1363458467"/>
    <x v="532"/>
    <n v="1360866467"/>
    <b v="1"/>
    <n v="275"/>
    <b v="1"/>
    <s v="film &amp; video/documentary"/>
    <x v="4"/>
    <x v="14"/>
    <n v="65.76000000000000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d v="2015-07-30T12:30:22"/>
    <n v="1438259422"/>
    <x v="533"/>
    <n v="1435667422"/>
    <b v="0"/>
    <n v="46"/>
    <b v="1"/>
    <s v="theater/plays"/>
    <x v="3"/>
    <x v="4"/>
    <n v="116.6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d v="2014-06-16T06:59:00"/>
    <n v="1402901940"/>
    <x v="534"/>
    <n v="1399998418"/>
    <b v="0"/>
    <n v="67"/>
    <b v="1"/>
    <s v="theater/plays"/>
    <x v="3"/>
    <x v="4"/>
    <n v="62.3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d v="2016-04-08T15:00:35"/>
    <n v="1460127635"/>
    <x v="535"/>
    <n v="1457539235"/>
    <b v="0"/>
    <n v="117"/>
    <b v="1"/>
    <s v="music/rock"/>
    <x v="2"/>
    <x v="2"/>
    <n v="29.6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d v="2015-09-02T04:19:46"/>
    <n v="1441167586"/>
    <x v="536"/>
    <n v="1438575586"/>
    <b v="0"/>
    <n v="23"/>
    <b v="1"/>
    <s v="theater/plays"/>
    <x v="3"/>
    <x v="4"/>
    <n v="45.35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d v="2016-10-29T03:00:00"/>
    <n v="1477710000"/>
    <x v="537"/>
    <n v="1475248279"/>
    <b v="0"/>
    <n v="12"/>
    <b v="1"/>
    <s v="theater/plays"/>
    <x v="3"/>
    <x v="4"/>
    <n v="57.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d v="2015-12-02T20:59:25"/>
    <n v="1449089965"/>
    <x v="538"/>
    <n v="1446670765"/>
    <b v="0"/>
    <n v="9"/>
    <b v="1"/>
    <s v="theater/plays"/>
    <x v="3"/>
    <x v="4"/>
    <n v="30.7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d v="2012-12-15T15:36:17"/>
    <n v="1355585777"/>
    <x v="539"/>
    <n v="1352993777"/>
    <b v="0"/>
    <n v="209"/>
    <b v="1"/>
    <s v="music/rock"/>
    <x v="2"/>
    <x v="2"/>
    <n v="98.9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d v="2011-07-04T19:52:20"/>
    <n v="1309809140"/>
    <x v="540"/>
    <n v="1302033140"/>
    <b v="1"/>
    <n v="95"/>
    <b v="1"/>
    <s v="technology/hardware"/>
    <x v="0"/>
    <x v="0"/>
    <n v="87.4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d v="2013-10-24T23:42:49"/>
    <n v="1382658169"/>
    <x v="541"/>
    <n v="1380238969"/>
    <b v="1"/>
    <n v="141"/>
    <b v="1"/>
    <s v="music/rock"/>
    <x v="2"/>
    <x v="2"/>
    <n v="34.1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d v="2014-07-06T18:31:06"/>
    <n v="1404671466"/>
    <x v="542"/>
    <n v="1402079466"/>
    <b v="0"/>
    <n v="80"/>
    <b v="1"/>
    <s v="theater/plays"/>
    <x v="3"/>
    <x v="4"/>
    <n v="51.8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d v="2016-12-06T23:22:34"/>
    <n v="1481066554"/>
    <x v="543"/>
    <n v="1478906554"/>
    <b v="0"/>
    <n v="38"/>
    <b v="1"/>
    <s v="theater/plays"/>
    <x v="3"/>
    <x v="4"/>
    <n v="109.08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d v="2015-06-11T16:12:17"/>
    <n v="1434039137"/>
    <x v="544"/>
    <n v="1431447137"/>
    <b v="0"/>
    <n v="17"/>
    <b v="1"/>
    <s v="theater/plays"/>
    <x v="3"/>
    <x v="4"/>
    <n v="81.29000000000000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d v="2016-02-14T00:00:00"/>
    <n v="1455408000"/>
    <x v="545"/>
    <n v="1454638202"/>
    <b v="0"/>
    <n v="34"/>
    <b v="1"/>
    <s v="theater/plays"/>
    <x v="3"/>
    <x v="4"/>
    <n v="28.4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d v="2016-03-01T23:59:00"/>
    <n v="1456876740"/>
    <x v="546"/>
    <n v="1455063886"/>
    <b v="0"/>
    <n v="17"/>
    <b v="1"/>
    <s v="theater/plays"/>
    <x v="3"/>
    <x v="4"/>
    <n v="28.3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d v="2015-07-23T03:00:00"/>
    <n v="1437620400"/>
    <x v="547"/>
    <n v="1434931811"/>
    <b v="0"/>
    <n v="182"/>
    <b v="1"/>
    <s v="film &amp; video/television"/>
    <x v="4"/>
    <x v="16"/>
    <n v="63.92"/>
  </r>
  <r>
    <n v="2238"/>
    <s v="28mm Fantasy Miniature range Feral Orcs!"/>
    <s v="28mm Fantasy Miniature Range in leadfree white metal: Orcs, wolves and more."/>
    <n v="4000"/>
    <n v="5496"/>
    <x v="0"/>
    <x v="2"/>
    <s v="EUR"/>
    <d v="2017-03-10T14:55:16"/>
    <n v="1489157716"/>
    <x v="548"/>
    <n v="1486565716"/>
    <b v="0"/>
    <n v="79"/>
    <b v="1"/>
    <s v="games/tabletop games"/>
    <x v="1"/>
    <x v="1"/>
    <n v="69.56999999999999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d v="2015-06-03T04:30:00"/>
    <n v="1433305800"/>
    <x v="549"/>
    <n v="1430604395"/>
    <b v="0"/>
    <n v="78"/>
    <b v="1"/>
    <s v="music/rock"/>
    <x v="2"/>
    <x v="2"/>
    <n v="70.06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d v="2012-06-02T01:42:26"/>
    <n v="1338601346"/>
    <x v="550"/>
    <n v="1336009346"/>
    <b v="1"/>
    <n v="82"/>
    <b v="1"/>
    <s v="film &amp; video/documentary"/>
    <x v="4"/>
    <x v="14"/>
    <n v="50.2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d v="2014-05-10T03:59:00"/>
    <n v="1399694340"/>
    <x v="551"/>
    <n v="1398448389"/>
    <b v="1"/>
    <n v="71"/>
    <b v="1"/>
    <s v="publishing/radio &amp; podcasts"/>
    <x v="5"/>
    <x v="8"/>
    <n v="30.9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d v="2012-03-11T04:59:00"/>
    <n v="1331441940"/>
    <x v="552"/>
    <n v="1326810211"/>
    <b v="0"/>
    <n v="23"/>
    <b v="1"/>
    <s v="music/rock"/>
    <x v="2"/>
    <x v="2"/>
    <n v="89.42"/>
  </r>
  <r>
    <n v="1921"/>
    <s v="The Fine Spirits are making an album!"/>
    <s v="The Fine Spirits are making an album, but we need your help!"/>
    <n v="1500"/>
    <n v="2052"/>
    <x v="0"/>
    <x v="0"/>
    <s v="USD"/>
    <d v="2012-07-14T05:19:03"/>
    <n v="1342243143"/>
    <x v="553"/>
    <n v="1339651143"/>
    <b v="0"/>
    <n v="38"/>
    <b v="1"/>
    <s v="music/indie rock"/>
    <x v="2"/>
    <x v="13"/>
    <n v="54"/>
  </r>
  <r>
    <n v="2632"/>
    <s v="University Rocket Science"/>
    <s v="Students from 3 universities are designing a dual stage rocket to test experimental rocket technology."/>
    <n v="1070"/>
    <n v="1466"/>
    <x v="0"/>
    <x v="0"/>
    <s v="USD"/>
    <d v="2016-05-29T01:28:59"/>
    <n v="1464485339"/>
    <x v="554"/>
    <n v="1462325339"/>
    <b v="0"/>
    <n v="42"/>
    <b v="1"/>
    <s v="technology/space exploration"/>
    <x v="0"/>
    <x v="5"/>
    <n v="34.9"/>
  </r>
  <r>
    <n v="1675"/>
    <s v="The Great Party's Debut Album!"/>
    <s v="The Great Party is releasing their debut album. Here's your chance to be a part of it!"/>
    <n v="1000"/>
    <n v="1374.16"/>
    <x v="0"/>
    <x v="0"/>
    <s v="USD"/>
    <d v="2011-10-16T22:03:00"/>
    <n v="1318802580"/>
    <x v="555"/>
    <n v="1316194540"/>
    <b v="0"/>
    <n v="34"/>
    <b v="1"/>
    <s v="music/pop"/>
    <x v="2"/>
    <x v="7"/>
    <n v="40.4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d v="2012-06-30T03:59:00"/>
    <n v="1341028740"/>
    <x v="556"/>
    <n v="1339704141"/>
    <b v="0"/>
    <n v="27"/>
    <b v="1"/>
    <s v="music/indie rock"/>
    <x v="2"/>
    <x v="13"/>
    <n v="30.3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d v="2016-07-22T20:42:24"/>
    <n v="1469220144"/>
    <x v="557"/>
    <n v="1466628144"/>
    <b v="0"/>
    <n v="15"/>
    <b v="1"/>
    <s v="film &amp; video/documentary"/>
    <x v="4"/>
    <x v="14"/>
    <n v="45.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d v="2011-06-07T15:18:01"/>
    <n v="1307459881"/>
    <x v="558"/>
    <n v="1304867881"/>
    <b v="0"/>
    <n v="26"/>
    <b v="1"/>
    <s v="music/indie rock"/>
    <x v="2"/>
    <x v="13"/>
    <n v="26.2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d v="2016-12-01T04:59:00"/>
    <n v="1480568340"/>
    <x v="559"/>
    <n v="1477996325"/>
    <b v="1"/>
    <n v="379"/>
    <b v="1"/>
    <s v="technology/hardware"/>
    <x v="0"/>
    <x v="0"/>
    <n v="449.2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d v="2017-01-03T22:03:39"/>
    <n v="1483481019"/>
    <x v="560"/>
    <n v="1480629819"/>
    <b v="0"/>
    <n v="284"/>
    <b v="1"/>
    <s v="photography/photobooks"/>
    <x v="6"/>
    <x v="9"/>
    <n v="95.7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d v="2015-09-05T03:59:00"/>
    <n v="1441425540"/>
    <x v="561"/>
    <n v="1436968366"/>
    <b v="0"/>
    <n v="227"/>
    <b v="1"/>
    <s v="publishing/nonfiction"/>
    <x v="5"/>
    <x v="15"/>
    <n v="59.9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d v="2010-09-04T01:03:00"/>
    <n v="1283562180"/>
    <x v="562"/>
    <n v="1277433980"/>
    <b v="0"/>
    <n v="104"/>
    <b v="1"/>
    <s v="music/indie rock"/>
    <x v="2"/>
    <x v="13"/>
    <n v="97.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d v="2015-03-22T08:00:00"/>
    <n v="1427011200"/>
    <x v="563"/>
    <n v="1424669929"/>
    <b v="1"/>
    <n v="34"/>
    <b v="1"/>
    <s v="film &amp; video/documentary"/>
    <x v="4"/>
    <x v="14"/>
    <n v="160.47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d v="2015-04-29T17:51:02"/>
    <n v="1430329862"/>
    <x v="564"/>
    <n v="1428515462"/>
    <b v="0"/>
    <n v="88"/>
    <b v="1"/>
    <s v="theater/plays"/>
    <x v="3"/>
    <x v="4"/>
    <n v="46.4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d v="2015-04-08T08:53:21"/>
    <n v="1428483201"/>
    <x v="565"/>
    <n v="1425891201"/>
    <b v="0"/>
    <n v="51"/>
    <b v="1"/>
    <s v="theater/plays"/>
    <x v="3"/>
    <x v="4"/>
    <n v="66.6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d v="2011-05-05T20:50:48"/>
    <n v="1304628648"/>
    <x v="566"/>
    <n v="1302036648"/>
    <b v="0"/>
    <n v="38"/>
    <b v="1"/>
    <s v="music/indie rock"/>
    <x v="2"/>
    <x v="13"/>
    <n v="35.7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d v="2016-05-31T16:33:14"/>
    <n v="1464712394"/>
    <x v="567"/>
    <n v="1459528394"/>
    <b v="0"/>
    <n v="27"/>
    <b v="1"/>
    <s v="theater/plays"/>
    <x v="3"/>
    <x v="4"/>
    <n v="15.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d v="2016-02-26T00:00:00"/>
    <n v="1456444800"/>
    <x v="568"/>
    <n v="1454337589"/>
    <b v="0"/>
    <n v="20"/>
    <b v="1"/>
    <s v="theater/plays"/>
    <x v="3"/>
    <x v="4"/>
    <n v="13.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d v="2015-10-23T18:24:55"/>
    <n v="1445624695"/>
    <x v="569"/>
    <n v="1443464695"/>
    <b v="1"/>
    <n v="874"/>
    <b v="1"/>
    <s v="photography/photobooks"/>
    <x v="6"/>
    <x v="9"/>
    <n v="53.9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d v="2015-12-20T09:00:00"/>
    <n v="1450602000"/>
    <x v="570"/>
    <n v="1445415653"/>
    <b v="0"/>
    <n v="170"/>
    <b v="1"/>
    <s v="photography/photobooks"/>
    <x v="6"/>
    <x v="9"/>
    <n v="79.4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d v="2016-10-17T16:14:00"/>
    <n v="1476720840"/>
    <x v="571"/>
    <n v="1474469117"/>
    <b v="0"/>
    <n v="112"/>
    <b v="1"/>
    <s v="music/rock"/>
    <x v="2"/>
    <x v="2"/>
    <n v="60.18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d v="2016-06-01T18:57:00"/>
    <n v="1464807420"/>
    <x v="572"/>
    <n v="1461427938"/>
    <b v="0"/>
    <n v="24"/>
    <b v="1"/>
    <s v="theater/plays"/>
    <x v="3"/>
    <x v="4"/>
    <n v="168.7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d v="2012-03-03T07:39:27"/>
    <n v="1330760367"/>
    <x v="573"/>
    <n v="1326872367"/>
    <b v="0"/>
    <n v="57"/>
    <b v="1"/>
    <s v="music/rock"/>
    <x v="2"/>
    <x v="2"/>
    <n v="59.1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d v="2016-01-19T04:59:00"/>
    <n v="1453179540"/>
    <x v="574"/>
    <n v="1452030730"/>
    <b v="0"/>
    <n v="18"/>
    <b v="1"/>
    <s v="theater/plays"/>
    <x v="3"/>
    <x v="4"/>
    <n v="89.7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d v="2012-11-27T12:00:00"/>
    <n v="1354017600"/>
    <x v="575"/>
    <n v="1350967535"/>
    <b v="0"/>
    <n v="26"/>
    <b v="1"/>
    <s v="music/indie rock"/>
    <x v="2"/>
    <x v="13"/>
    <n v="51.96"/>
  </r>
  <r>
    <n v="2118"/>
    <s v="PORCHES. vs. THE U.S.A."/>
    <s v="PORCHES.  and Documentarians tour from New York to San Francisco and back."/>
    <n v="1000"/>
    <n v="1346.11"/>
    <x v="0"/>
    <x v="0"/>
    <s v="USD"/>
    <d v="2011-07-24T20:08:56"/>
    <n v="1311538136"/>
    <x v="576"/>
    <n v="1308946136"/>
    <b v="0"/>
    <n v="17"/>
    <b v="1"/>
    <s v="music/indie rock"/>
    <x v="2"/>
    <x v="13"/>
    <n v="79.180000000000007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d v="2014-08-31T15:58:45"/>
    <n v="1409500725"/>
    <x v="577"/>
    <n v="1406908725"/>
    <b v="0"/>
    <n v="13"/>
    <b v="1"/>
    <s v="photography/photobooks"/>
    <x v="6"/>
    <x v="9"/>
    <n v="51.9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d v="2014-08-16T08:17:57"/>
    <n v="1408177077"/>
    <x v="578"/>
    <n v="1406362677"/>
    <b v="0"/>
    <n v="480"/>
    <b v="1"/>
    <s v="games/tabletop games"/>
    <x v="1"/>
    <x v="1"/>
    <n v="23.81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d v="2010-10-16T03:39:00"/>
    <n v="1287200340"/>
    <x v="579"/>
    <n v="1284042614"/>
    <b v="1"/>
    <n v="62"/>
    <b v="1"/>
    <s v="film &amp; video/documentary"/>
    <x v="4"/>
    <x v="14"/>
    <n v="108.15"/>
  </r>
  <r>
    <n v="2301"/>
    <s v="Time Crash"/>
    <s v="We are America's first trock band, and we're ready to bring you our first album!"/>
    <n v="5000"/>
    <n v="6680.22"/>
    <x v="0"/>
    <x v="0"/>
    <s v="USD"/>
    <d v="2013-06-21T03:31:36"/>
    <n v="1371785496"/>
    <x v="580"/>
    <n v="1369193496"/>
    <b v="1"/>
    <n v="211"/>
    <b v="1"/>
    <s v="music/indie rock"/>
    <x v="2"/>
    <x v="13"/>
    <n v="31.6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d v="2013-05-09T16:33:59"/>
    <n v="1368117239"/>
    <x v="581"/>
    <n v="1365525239"/>
    <b v="0"/>
    <n v="75"/>
    <b v="1"/>
    <s v="music/indie rock"/>
    <x v="2"/>
    <x v="13"/>
    <n v="62.38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d v="2014-06-09T05:00:00"/>
    <n v="1402290000"/>
    <x v="582"/>
    <n v="1399666342"/>
    <b v="0"/>
    <n v="38"/>
    <b v="1"/>
    <s v="music/rock"/>
    <x v="2"/>
    <x v="2"/>
    <n v="70.5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d v="2010-04-18T06:59:00"/>
    <n v="1271573940"/>
    <x v="583"/>
    <n v="1268459318"/>
    <b v="0"/>
    <n v="54"/>
    <b v="1"/>
    <s v="music/rock"/>
    <x v="2"/>
    <x v="2"/>
    <n v="39.82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d v="2013-03-11T00:00:00"/>
    <n v="1362960000"/>
    <x v="584"/>
    <n v="1359946188"/>
    <b v="0"/>
    <n v="42"/>
    <b v="1"/>
    <s v="publishing/nonfiction"/>
    <x v="5"/>
    <x v="15"/>
    <n v="31.8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d v="2015-12-29T23:00:00"/>
    <n v="1451430000"/>
    <x v="585"/>
    <n v="1448914500"/>
    <b v="0"/>
    <n v="15"/>
    <b v="1"/>
    <s v="food/small batch"/>
    <x v="7"/>
    <x v="11"/>
    <n v="53.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d v="2013-11-01T00:00:00"/>
    <n v="1383264000"/>
    <x v="586"/>
    <n v="1378080409"/>
    <b v="1"/>
    <n v="665"/>
    <b v="1"/>
    <s v="film &amp; video/documentary"/>
    <x v="4"/>
    <x v="14"/>
    <n v="100.08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d v="2015-11-14T13:20:00"/>
    <n v="1447507200"/>
    <x v="587"/>
    <n v="1444911600"/>
    <b v="0"/>
    <n v="651"/>
    <b v="1"/>
    <s v="games/tabletop games"/>
    <x v="1"/>
    <x v="1"/>
    <n v="81.650000000000006"/>
  </r>
  <r>
    <n v="2026"/>
    <s v="MIDI Sprout - Biodata Sonification Device"/>
    <s v="MIDI Sprout enables plants to play synthesizers in real time."/>
    <n v="25000"/>
    <n v="33370.769999999997"/>
    <x v="0"/>
    <x v="0"/>
    <s v="USD"/>
    <d v="2014-04-21T03:59:00"/>
    <n v="1398052740"/>
    <x v="588"/>
    <n v="1394127585"/>
    <b v="1"/>
    <n v="454"/>
    <b v="1"/>
    <s v="technology/hardware"/>
    <x v="0"/>
    <x v="0"/>
    <n v="73.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d v="2014-08-22T03:44:15"/>
    <n v="1408679055"/>
    <x v="589"/>
    <n v="1406087055"/>
    <b v="0"/>
    <n v="64"/>
    <b v="1"/>
    <s v="theater/spaces"/>
    <x v="3"/>
    <x v="12"/>
    <n v="82.9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d v="2016-08-01T06:59:00"/>
    <n v="1470034740"/>
    <x v="590"/>
    <n v="1466185176"/>
    <b v="0"/>
    <n v="70"/>
    <b v="1"/>
    <s v="theater/plays"/>
    <x v="3"/>
    <x v="4"/>
    <n v="57.2"/>
  </r>
  <r>
    <n v="3159"/>
    <s v="Waxwing: A New Play"/>
    <s v="WAXWING is an exciting new world premiere of mythic (perhaps even apocalyptic!) proportions."/>
    <n v="1500"/>
    <n v="2002.22"/>
    <x v="0"/>
    <x v="0"/>
    <s v="USD"/>
    <d v="2012-01-18T23:00:00"/>
    <n v="1326927600"/>
    <x v="591"/>
    <n v="1323221761"/>
    <b v="1"/>
    <n v="52"/>
    <b v="1"/>
    <s v="theater/plays"/>
    <x v="3"/>
    <x v="4"/>
    <n v="38.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d v="2014-09-15T04:28:06"/>
    <n v="1410755286"/>
    <x v="592"/>
    <n v="1408940886"/>
    <b v="0"/>
    <n v="23"/>
    <b v="1"/>
    <s v="music/rock"/>
    <x v="2"/>
    <x v="2"/>
    <n v="86.96"/>
  </r>
  <r>
    <n v="2937"/>
    <s v="UCAS"/>
    <s v="UCAS is a new British musical premiering at the Edinburgh Fringe Festival 2014."/>
    <n v="1500"/>
    <n v="2000"/>
    <x v="0"/>
    <x v="1"/>
    <s v="GBP"/>
    <d v="2014-07-13T10:58:33"/>
    <n v="1405249113"/>
    <x v="593"/>
    <n v="1402657113"/>
    <b v="0"/>
    <n v="55"/>
    <b v="1"/>
    <s v="theater/musical"/>
    <x v="3"/>
    <x v="20"/>
    <n v="36.3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d v="2013-03-09T07:28:39"/>
    <n v="1362814119"/>
    <x v="594"/>
    <n v="1360222119"/>
    <b v="0"/>
    <n v="73"/>
    <b v="1"/>
    <s v="music/electronic music"/>
    <x v="2"/>
    <x v="10"/>
    <n v="27.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d v="2015-01-04T13:16:06"/>
    <n v="1420377366"/>
    <x v="595"/>
    <n v="1415193366"/>
    <b v="0"/>
    <n v="31"/>
    <b v="1"/>
    <s v="theater/plays"/>
    <x v="3"/>
    <x v="4"/>
    <n v="42.9"/>
  </r>
  <r>
    <n v="3751"/>
    <s v="GGC Productions 2016"/>
    <s v="I will be performing in TWO productions to kick off the 2016 season. NEED HELP TO FUND THESE GREAT SHOWS!"/>
    <n v="1000"/>
    <n v="1326"/>
    <x v="0"/>
    <x v="0"/>
    <s v="USD"/>
    <d v="2016-04-02T23:51:13"/>
    <n v="1459641073"/>
    <x v="596"/>
    <n v="1454460673"/>
    <b v="0"/>
    <n v="11"/>
    <b v="1"/>
    <s v="theater/musical"/>
    <x v="3"/>
    <x v="20"/>
    <n v="120.5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d v="2015-03-25T21:36:06"/>
    <n v="1427319366"/>
    <x v="597"/>
    <n v="1424730966"/>
    <b v="0"/>
    <n v="42"/>
    <b v="1"/>
    <s v="music/indie rock"/>
    <x v="2"/>
    <x v="13"/>
    <n v="28.57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d v="2013-06-08T00:01:14"/>
    <n v="1370649674"/>
    <x v="598"/>
    <n v="1368057674"/>
    <b v="0"/>
    <n v="25"/>
    <b v="1"/>
    <s v="music/rock"/>
    <x v="2"/>
    <x v="2"/>
    <n v="42.6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d v="2014-02-06T17:01:24"/>
    <n v="1391706084"/>
    <x v="599"/>
    <n v="1389891684"/>
    <b v="0"/>
    <n v="19"/>
    <b v="1"/>
    <s v="music/rock"/>
    <x v="2"/>
    <x v="2"/>
    <n v="52.68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d v="2016-01-09T00:36:01"/>
    <n v="1452299761"/>
    <x v="600"/>
    <n v="1447115761"/>
    <b v="0"/>
    <n v="14"/>
    <b v="1"/>
    <s v="film &amp; video/television"/>
    <x v="4"/>
    <x v="16"/>
    <n v="57.14"/>
  </r>
  <r>
    <n v="2801"/>
    <s v="A Dream Play"/>
    <s v="Arise Theatre Company's production of August Strindberg's expressionist masterpiece 'A Dream Play'."/>
    <n v="500"/>
    <n v="666"/>
    <x v="0"/>
    <x v="6"/>
    <s v="AUD"/>
    <d v="2014-10-10T11:00:00"/>
    <n v="1412938800"/>
    <x v="601"/>
    <n v="1411019409"/>
    <b v="0"/>
    <n v="13"/>
    <b v="1"/>
    <s v="theater/plays"/>
    <x v="3"/>
    <x v="4"/>
    <n v="51.23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d v="2017-02-20T08:50:02"/>
    <n v="1487580602"/>
    <x v="602"/>
    <n v="1485161402"/>
    <b v="0"/>
    <n v="25"/>
    <b v="1"/>
    <s v="theater/plays"/>
    <x v="3"/>
    <x v="4"/>
    <n v="26.61"/>
  </r>
  <r>
    <n v="2479"/>
    <s v="FUEL FAKE NATIVES"/>
    <s v="Fake Natives is headed on tour this summer. Help them fill their tank with fossil fuels."/>
    <n v="300"/>
    <n v="400.33"/>
    <x v="0"/>
    <x v="0"/>
    <s v="USD"/>
    <d v="2012-07-28T02:00:00"/>
    <n v="1343440800"/>
    <x v="603"/>
    <n v="1342545994"/>
    <b v="0"/>
    <n v="16"/>
    <b v="1"/>
    <s v="music/indie rock"/>
    <x v="2"/>
    <x v="13"/>
    <n v="25.0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d v="2015-04-08T17:42:49"/>
    <n v="1428514969"/>
    <x v="604"/>
    <n v="1425922969"/>
    <b v="1"/>
    <n v="942"/>
    <b v="1"/>
    <s v="film &amp; video/documentary"/>
    <x v="4"/>
    <x v="14"/>
    <n v="105.0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d v="2014-05-09T20:45:19"/>
    <n v="1399668319"/>
    <x v="605"/>
    <n v="1397076319"/>
    <b v="1"/>
    <n v="848"/>
    <b v="1"/>
    <s v="technology/hardware"/>
    <x v="0"/>
    <x v="0"/>
    <n v="46.58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d v="2012-04-08T18:19:38"/>
    <n v="1333909178"/>
    <x v="606"/>
    <n v="1331320778"/>
    <b v="0"/>
    <n v="153"/>
    <b v="1"/>
    <s v="publishing/nonfiction"/>
    <x v="5"/>
    <x v="15"/>
    <n v="215.73"/>
  </r>
  <r>
    <n v="730"/>
    <s v="Encyclopedia of Surfing"/>
    <s v="A Massive but Cheerful Online Digital Archive of Surfing"/>
    <n v="20000"/>
    <n v="26438"/>
    <x v="0"/>
    <x v="0"/>
    <s v="USD"/>
    <d v="2011-12-07T17:53:11"/>
    <n v="1323280391"/>
    <x v="607"/>
    <n v="1320688391"/>
    <b v="0"/>
    <n v="265"/>
    <b v="1"/>
    <s v="publishing/nonfiction"/>
    <x v="5"/>
    <x v="15"/>
    <n v="99.7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d v="2014-06-25T10:51:39"/>
    <n v="1403693499"/>
    <x v="608"/>
    <n v="1401101499"/>
    <b v="1"/>
    <n v="165"/>
    <b v="1"/>
    <s v="film &amp; video/documentary"/>
    <x v="4"/>
    <x v="14"/>
    <n v="78.5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d v="2012-12-18T14:20:00"/>
    <n v="1355840400"/>
    <x v="609"/>
    <n v="1352524767"/>
    <b v="0"/>
    <n v="107"/>
    <b v="1"/>
    <s v="music/pop"/>
    <x v="2"/>
    <x v="7"/>
    <n v="74.150000000000006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d v="2016-05-23T22:00:00"/>
    <n v="1464040800"/>
    <x v="610"/>
    <n v="1461527631"/>
    <b v="1"/>
    <n v="110"/>
    <b v="1"/>
    <s v="photography/photobooks"/>
    <x v="6"/>
    <x v="9"/>
    <n v="48.15"/>
  </r>
  <r>
    <n v="2099"/>
    <s v="Roosevelt Died."/>
    <s v="Our tour van died, we need help!"/>
    <n v="3000"/>
    <n v="3971"/>
    <x v="0"/>
    <x v="0"/>
    <s v="USD"/>
    <d v="2015-07-02T03:40:00"/>
    <n v="1435808400"/>
    <x v="611"/>
    <n v="1434650084"/>
    <b v="0"/>
    <n v="63"/>
    <b v="1"/>
    <s v="music/indie rock"/>
    <x v="2"/>
    <x v="13"/>
    <n v="63.03"/>
  </r>
  <r>
    <n v="1859"/>
    <s v="Queen Kwong Tour to London and Paris"/>
    <s v="Queen Kwong is going ON TOUR to London and Paris!"/>
    <n v="3000"/>
    <n v="3955"/>
    <x v="0"/>
    <x v="0"/>
    <s v="USD"/>
    <d v="2011-09-22T18:28:49"/>
    <n v="1316716129"/>
    <x v="612"/>
    <n v="1314124129"/>
    <b v="0"/>
    <n v="56"/>
    <b v="1"/>
    <s v="music/rock"/>
    <x v="2"/>
    <x v="2"/>
    <n v="70.6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d v="2015-06-08T03:50:00"/>
    <n v="1433735400"/>
    <x v="613"/>
    <n v="1429306520"/>
    <b v="0"/>
    <n v="44"/>
    <b v="1"/>
    <s v="music/rock"/>
    <x v="2"/>
    <x v="2"/>
    <n v="75.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d v="2015-06-09T20:10:05"/>
    <n v="1433880605"/>
    <x v="614"/>
    <n v="1428696605"/>
    <b v="0"/>
    <n v="25"/>
    <b v="1"/>
    <s v="photography/photobooks"/>
    <x v="6"/>
    <x v="9"/>
    <n v="105.4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d v="2014-08-11T20:27:47"/>
    <n v="1407788867"/>
    <x v="615"/>
    <n v="1405196867"/>
    <b v="0"/>
    <n v="27"/>
    <b v="1"/>
    <s v="technology/wearables"/>
    <x v="0"/>
    <x v="3"/>
    <n v="39.07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d v="2015-07-13T01:00:00"/>
    <n v="1436749200"/>
    <x v="616"/>
    <n v="1434997018"/>
    <b v="0"/>
    <n v="18"/>
    <b v="1"/>
    <s v="theater/plays"/>
    <x v="3"/>
    <x v="4"/>
    <n v="36.67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d v="2015-03-20T15:54:11"/>
    <n v="1426866851"/>
    <x v="617"/>
    <n v="1424278451"/>
    <b v="0"/>
    <n v="320"/>
    <b v="1"/>
    <s v="theater/spaces"/>
    <x v="3"/>
    <x v="12"/>
    <n v="164.3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d v="2014-05-25T22:59:00"/>
    <n v="1401058740"/>
    <x v="618"/>
    <n v="1398388068"/>
    <b v="0"/>
    <n v="217"/>
    <b v="1"/>
    <s v="film &amp; video/television"/>
    <x v="4"/>
    <x v="16"/>
    <n v="150.9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d v="2016-12-18T18:30:57"/>
    <n v="1482085857"/>
    <x v="619"/>
    <n v="1479493857"/>
    <b v="0"/>
    <n v="48"/>
    <b v="1"/>
    <s v="technology/hardware"/>
    <x v="0"/>
    <x v="0"/>
    <n v="546.69000000000005"/>
  </r>
  <r>
    <n v="3266"/>
    <s v="Macbeth"/>
    <s v="An original version of Shakespeare's masterpiece that emphasizes family and explores the destruction of blood ties"/>
    <n v="6000"/>
    <n v="7877"/>
    <x v="0"/>
    <x v="0"/>
    <s v="USD"/>
    <d v="2015-06-12T21:00:00"/>
    <n v="1434142800"/>
    <x v="620"/>
    <n v="1431435122"/>
    <b v="1"/>
    <n v="163"/>
    <b v="1"/>
    <s v="theater/plays"/>
    <x v="3"/>
    <x v="4"/>
    <n v="48.3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d v="2011-09-16T21:20:31"/>
    <n v="1316208031"/>
    <x v="621"/>
    <n v="1312320031"/>
    <b v="0"/>
    <n v="174"/>
    <b v="1"/>
    <s v="film &amp; video/documentary"/>
    <x v="4"/>
    <x v="14"/>
    <n v="45.0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d v="2013-07-13T18:00:00"/>
    <n v="1373738400"/>
    <x v="622"/>
    <n v="1370568560"/>
    <b v="1"/>
    <n v="143"/>
    <b v="1"/>
    <s v="theater/spaces"/>
    <x v="3"/>
    <x v="12"/>
    <n v="50.5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d v="2013-07-01T03:59:00"/>
    <n v="1372651140"/>
    <x v="623"/>
    <n v="1369770292"/>
    <b v="0"/>
    <n v="75"/>
    <b v="1"/>
    <s v="music/rock"/>
    <x v="2"/>
    <x v="2"/>
    <n v="96.0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d v="2012-09-19T04:27:41"/>
    <n v="1348028861"/>
    <x v="624"/>
    <n v="1342844861"/>
    <b v="0"/>
    <n v="120"/>
    <b v="1"/>
    <s v="publishing/nonfiction"/>
    <x v="5"/>
    <x v="15"/>
    <n v="43.55"/>
  </r>
  <r>
    <n v="3148"/>
    <s v="The Aurora Project: A Sci-Fi Epic by Bella Poynton"/>
    <s v="Help fund The Aurora Project, an immersive science fiction epic."/>
    <n v="1800"/>
    <n v="2361"/>
    <x v="0"/>
    <x v="0"/>
    <s v="USD"/>
    <d v="2014-10-01T04:00:00"/>
    <n v="1412136000"/>
    <x v="625"/>
    <n v="1410278284"/>
    <b v="1"/>
    <n v="57"/>
    <b v="1"/>
    <s v="theater/plays"/>
    <x v="3"/>
    <x v="4"/>
    <n v="41.4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d v="2014-07-15T05:00:00"/>
    <n v="1405400400"/>
    <x v="626"/>
    <n v="1402934629"/>
    <b v="0"/>
    <n v="21"/>
    <b v="1"/>
    <s v="theater/musical"/>
    <x v="3"/>
    <x v="20"/>
    <n v="112.1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d v="2016-12-30T17:50:16"/>
    <n v="1483120216"/>
    <x v="627"/>
    <n v="1479232216"/>
    <b v="0"/>
    <n v="74"/>
    <b v="1"/>
    <s v="technology/space exploration"/>
    <x v="0"/>
    <x v="5"/>
    <n v="26.59"/>
  </r>
  <r>
    <n v="110"/>
    <s v="Earlids"/>
    <s v="Lee, an awkward teenager with sound-blocking earlids, must confront his self-isolation after a girl moves in next door."/>
    <n v="1300"/>
    <n v="1700"/>
    <x v="0"/>
    <x v="0"/>
    <s v="USD"/>
    <d v="2013-11-14T05:59:00"/>
    <n v="1384408740"/>
    <x v="628"/>
    <n v="1381445253"/>
    <b v="0"/>
    <n v="26"/>
    <b v="1"/>
    <s v="film &amp; video/shorts"/>
    <x v="4"/>
    <x v="6"/>
    <n v="65.38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d v="2016-05-04T03:59:00"/>
    <n v="1462334340"/>
    <x v="629"/>
    <n v="1459711917"/>
    <b v="1"/>
    <n v="26"/>
    <b v="1"/>
    <s v="theater/plays"/>
    <x v="3"/>
    <x v="4"/>
    <n v="50.4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d v="2014-12-31T17:50:08"/>
    <n v="1420048208"/>
    <x v="630"/>
    <n v="1417456208"/>
    <b v="0"/>
    <n v="12"/>
    <b v="1"/>
    <s v="theater/plays"/>
    <x v="3"/>
    <x v="4"/>
    <n v="97.9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d v="2012-02-26T00:07:21"/>
    <n v="1330214841"/>
    <x v="631"/>
    <n v="1327622841"/>
    <b v="0"/>
    <n v="21"/>
    <b v="1"/>
    <s v="film &amp; video/shorts"/>
    <x v="4"/>
    <x v="6"/>
    <n v="21.9"/>
  </r>
  <r>
    <n v="1748"/>
    <s v="So It Is: Vancouver"/>
    <s v="Telling the story of the city through remarkable people who live in Vancouver today."/>
    <n v="50000"/>
    <n v="64974"/>
    <x v="0"/>
    <x v="7"/>
    <s v="CAD"/>
    <d v="2015-09-02T22:49:03"/>
    <n v="1441234143"/>
    <x v="632"/>
    <n v="1438642143"/>
    <b v="0"/>
    <n v="181"/>
    <b v="1"/>
    <s v="photography/photobooks"/>
    <x v="6"/>
    <x v="9"/>
    <n v="358.97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d v="2013-12-26T00:32:17"/>
    <n v="1388017937"/>
    <x v="633"/>
    <n v="1385425937"/>
    <b v="0"/>
    <n v="242"/>
    <b v="1"/>
    <s v="technology/hardware"/>
    <x v="0"/>
    <x v="0"/>
    <n v="43.1"/>
  </r>
  <r>
    <n v="305"/>
    <s v="My Friend Mott-ly"/>
    <s v="A documentary that I am making about the difficult, but inspiring, life of a late friend of mine."/>
    <n v="7500"/>
    <n v="9775"/>
    <x v="0"/>
    <x v="0"/>
    <s v="USD"/>
    <d v="2012-03-10T15:07:29"/>
    <n v="1331392049"/>
    <x v="634"/>
    <n v="1328800049"/>
    <b v="1"/>
    <n v="189"/>
    <b v="1"/>
    <s v="film &amp; video/documentary"/>
    <x v="4"/>
    <x v="14"/>
    <n v="51.7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d v="2016-08-05T03:59:00"/>
    <n v="1470369540"/>
    <x v="635"/>
    <n v="1467604804"/>
    <b v="0"/>
    <n v="166"/>
    <b v="1"/>
    <s v="music/electronic music"/>
    <x v="2"/>
    <x v="10"/>
    <n v="39.159999999999997"/>
  </r>
  <r>
    <n v="1303"/>
    <s v="Forward Arena Theatre Company: Summer Season"/>
    <s v="Groundbreaking queer theatre."/>
    <n v="3500"/>
    <n v="4559.13"/>
    <x v="0"/>
    <x v="1"/>
    <s v="GBP"/>
    <d v="2016-07-31T11:00:00"/>
    <n v="1469962800"/>
    <x v="636"/>
    <n v="1468578920"/>
    <b v="0"/>
    <n v="108"/>
    <b v="1"/>
    <s v="theater/plays"/>
    <x v="3"/>
    <x v="4"/>
    <n v="42.2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d v="2016-08-14T14:30:57"/>
    <n v="1471185057"/>
    <x v="637"/>
    <n v="1468593057"/>
    <b v="0"/>
    <n v="64"/>
    <b v="1"/>
    <s v="theater/plays"/>
    <x v="3"/>
    <x v="4"/>
    <n v="61.0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d v="2014-08-05T07:43:21"/>
    <n v="1407224601"/>
    <x v="638"/>
    <n v="1405928601"/>
    <b v="0"/>
    <n v="68"/>
    <b v="1"/>
    <s v="film &amp; video/television"/>
    <x v="4"/>
    <x v="16"/>
    <n v="49.88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d v="2016-07-31T19:45:00"/>
    <n v="1469994300"/>
    <x v="639"/>
    <n v="1464815253"/>
    <b v="0"/>
    <n v="70"/>
    <b v="1"/>
    <s v="music/metal"/>
    <x v="2"/>
    <x v="17"/>
    <n v="37.270000000000003"/>
  </r>
  <r>
    <n v="3271"/>
    <s v="Saxon Court at Southwark Playhouse"/>
    <s v="A razor sharp satire to darken your Christmas."/>
    <n v="1500"/>
    <n v="1950"/>
    <x v="0"/>
    <x v="1"/>
    <s v="GBP"/>
    <d v="2014-11-02T11:29:35"/>
    <n v="1414927775"/>
    <x v="640"/>
    <n v="1412332175"/>
    <b v="1"/>
    <n v="51"/>
    <b v="1"/>
    <s v="theater/plays"/>
    <x v="3"/>
    <x v="4"/>
    <n v="38.2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d v="2017-01-11T05:00:00"/>
    <n v="1484110800"/>
    <x v="641"/>
    <n v="1482281094"/>
    <b v="0"/>
    <n v="18"/>
    <b v="1"/>
    <s v="theater/plays"/>
    <x v="3"/>
    <x v="4"/>
    <n v="86.9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d v="2016-06-11T19:22:59"/>
    <n v="1465672979"/>
    <x v="642"/>
    <n v="1463080979"/>
    <b v="0"/>
    <n v="64"/>
    <b v="1"/>
    <s v="publishing/nonfiction"/>
    <x v="5"/>
    <x v="15"/>
    <n v="24.4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d v="2013-05-31T00:00:00"/>
    <n v="1369958400"/>
    <x v="643"/>
    <n v="1367286434"/>
    <b v="0"/>
    <n v="37"/>
    <b v="1"/>
    <s v="music/indie rock"/>
    <x v="2"/>
    <x v="13"/>
    <n v="2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d v="2015-02-28T15:14:22"/>
    <n v="1425136462"/>
    <x v="644"/>
    <n v="1421680462"/>
    <b v="0"/>
    <n v="33"/>
    <b v="1"/>
    <s v="theater/plays"/>
    <x v="3"/>
    <x v="4"/>
    <n v="23.6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d v="2015-04-26T06:28:00"/>
    <n v="1430029680"/>
    <x v="645"/>
    <n v="1427741583"/>
    <b v="0"/>
    <n v="27"/>
    <b v="1"/>
    <s v="theater/plays"/>
    <x v="3"/>
    <x v="4"/>
    <n v="28.8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d v="2016-04-15T20:48:27"/>
    <n v="1460753307"/>
    <x v="646"/>
    <n v="1458161307"/>
    <b v="0"/>
    <n v="28"/>
    <b v="1"/>
    <s v="theater/musical"/>
    <x v="3"/>
    <x v="20"/>
    <n v="25.4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d v="2015-04-18T00:37:00"/>
    <n v="1429317420"/>
    <x v="647"/>
    <n v="1424226768"/>
    <b v="0"/>
    <n v="13"/>
    <b v="1"/>
    <s v="theater/plays"/>
    <x v="3"/>
    <x v="4"/>
    <n v="5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d v="2015-02-28T04:59:00"/>
    <n v="1425099540"/>
    <x v="648"/>
    <n v="1424280938"/>
    <b v="0"/>
    <n v="14"/>
    <b v="1"/>
    <s v="theater/plays"/>
    <x v="3"/>
    <x v="4"/>
    <n v="46.4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d v="2016-11-02T00:31:01"/>
    <n v="1478046661"/>
    <x v="649"/>
    <n v="1476837061"/>
    <b v="0"/>
    <n v="12"/>
    <b v="1"/>
    <s v="theater/plays"/>
    <x v="3"/>
    <x v="4"/>
    <n v="16.25"/>
  </r>
  <r>
    <n v="3600"/>
    <s v="Pariah"/>
    <s v="The First Play From The Man Who Brought You The Black James Bond!"/>
    <n v="10"/>
    <n v="13"/>
    <x v="0"/>
    <x v="0"/>
    <s v="USD"/>
    <d v="2016-10-13T20:22:44"/>
    <n v="1476390164"/>
    <x v="650"/>
    <n v="1473970964"/>
    <b v="0"/>
    <n v="4"/>
    <b v="1"/>
    <s v="theater/plays"/>
    <x v="3"/>
    <x v="4"/>
    <n v="3.2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d v="2013-04-29T04:02:20"/>
    <n v="1367208140"/>
    <x v="651"/>
    <n v="1363320140"/>
    <b v="0"/>
    <n v="259"/>
    <b v="1"/>
    <s v="music/indie rock"/>
    <x v="2"/>
    <x v="13"/>
    <n v="99.38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d v="2016-05-27T23:15:16"/>
    <n v="1464390916"/>
    <x v="652"/>
    <n v="1462576516"/>
    <b v="0"/>
    <n v="86"/>
    <b v="1"/>
    <s v="film &amp; video/television"/>
    <x v="4"/>
    <x v="16"/>
    <n v="128.9499999999999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d v="2015-09-23T13:25:56"/>
    <n v="1443014756"/>
    <x v="653"/>
    <n v="1439126756"/>
    <b v="1"/>
    <n v="97"/>
    <b v="1"/>
    <s v="theater/spaces"/>
    <x v="3"/>
    <x v="12"/>
    <n v="53.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d v="2015-11-27T01:00:00"/>
    <n v="1448586000"/>
    <x v="654"/>
    <n v="1447195695"/>
    <b v="0"/>
    <n v="83"/>
    <b v="1"/>
    <s v="photography/photobooks"/>
    <x v="6"/>
    <x v="9"/>
    <n v="38.86999999999999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d v="2016-03-15T16:00:00"/>
    <n v="1458057600"/>
    <x v="655"/>
    <n v="1455938520"/>
    <b v="0"/>
    <n v="24"/>
    <b v="1"/>
    <s v="theater/musical"/>
    <x v="3"/>
    <x v="20"/>
    <n v="64.45999999999999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d v="2014-09-12T19:34:44"/>
    <n v="1410550484"/>
    <x v="656"/>
    <n v="1408995284"/>
    <b v="0"/>
    <n v="16"/>
    <b v="1"/>
    <s v="theater/plays"/>
    <x v="3"/>
    <x v="4"/>
    <n v="64.3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d v="2014-10-20T05:59:00"/>
    <n v="1413784740"/>
    <x v="657"/>
    <n v="1412954547"/>
    <b v="0"/>
    <n v="16"/>
    <b v="1"/>
    <s v="theater/plays"/>
    <x v="3"/>
    <x v="4"/>
    <n v="60.6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d v="2015-11-30T22:30:00"/>
    <n v="1448922600"/>
    <x v="658"/>
    <n v="1446352529"/>
    <b v="0"/>
    <n v="14"/>
    <b v="1"/>
    <s v="theater/plays"/>
    <x v="3"/>
    <x v="4"/>
    <n v="30.71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d v="2014-09-25T21:16:44"/>
    <n v="1411679804"/>
    <x v="659"/>
    <n v="1409087804"/>
    <b v="0"/>
    <n v="3"/>
    <b v="1"/>
    <s v="theater/musical"/>
    <x v="3"/>
    <x v="20"/>
    <n v="4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d v="2016-01-02T23:19:51"/>
    <n v="1451776791"/>
    <x v="660"/>
    <n v="1449098391"/>
    <b v="0"/>
    <n v="263"/>
    <b v="1"/>
    <s v="technology/hardware"/>
    <x v="0"/>
    <x v="0"/>
    <n v="244.12"/>
  </r>
  <r>
    <n v="3691"/>
    <s v="Most Dangerous Man in America (WEB DuBois) by Amiri  Baraka"/>
    <s v="World Premiere of last play written by Amiri Baraka"/>
    <n v="40000"/>
    <n v="51184"/>
    <x v="0"/>
    <x v="0"/>
    <s v="USD"/>
    <d v="2015-03-02T04:59:00"/>
    <n v="1425272340"/>
    <x v="661"/>
    <n v="1421426929"/>
    <b v="0"/>
    <n v="274"/>
    <b v="1"/>
    <s v="theater/plays"/>
    <x v="3"/>
    <x v="4"/>
    <n v="186.8"/>
  </r>
  <r>
    <n v="2239"/>
    <s v="Pro Tabletop Gaming Audio Collection"/>
    <s v="Next stretch goal unlocks at $33,000 and/or 500 backers unlocks 2 bonus stretch goals."/>
    <n v="25000"/>
    <n v="32006.67"/>
    <x v="0"/>
    <x v="0"/>
    <s v="USD"/>
    <d v="2013-12-01T04:02:00"/>
    <n v="1385870520"/>
    <x v="662"/>
    <n v="1382742014"/>
    <b v="0"/>
    <n v="426"/>
    <b v="1"/>
    <s v="games/tabletop games"/>
    <x v="1"/>
    <x v="1"/>
    <n v="75.1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d v="2015-08-10T22:17:17"/>
    <n v="1439245037"/>
    <x v="663"/>
    <n v="1436653037"/>
    <b v="0"/>
    <n v="119"/>
    <b v="1"/>
    <s v="film &amp; video/television"/>
    <x v="4"/>
    <x v="16"/>
    <n v="118.3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d v="2015-06-11T03:59:00"/>
    <n v="1433995140"/>
    <x v="664"/>
    <n v="1432129577"/>
    <b v="1"/>
    <n v="176"/>
    <b v="1"/>
    <s v="theater/plays"/>
    <x v="3"/>
    <x v="4"/>
    <n v="72.76000000000000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d v="2015-02-14T14:09:51"/>
    <n v="1423922991"/>
    <x v="665"/>
    <n v="1421330991"/>
    <b v="0"/>
    <n v="26"/>
    <b v="1"/>
    <s v="publishing/nonfiction"/>
    <x v="5"/>
    <x v="15"/>
    <n v="492.3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d v="2015-07-16T00:00:00"/>
    <n v="1437004800"/>
    <x v="666"/>
    <n v="1433295276"/>
    <b v="0"/>
    <n v="141"/>
    <b v="1"/>
    <s v="theater/plays"/>
    <x v="3"/>
    <x v="4"/>
    <n v="90.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d v="2013-01-13T22:48:33"/>
    <n v="1358117313"/>
    <x v="667"/>
    <n v="1355525313"/>
    <b v="0"/>
    <n v="79"/>
    <b v="1"/>
    <s v="music/indie rock"/>
    <x v="2"/>
    <x v="13"/>
    <n v="129.1100000000000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d v="2010-12-23T03:08:53"/>
    <n v="1293073733"/>
    <x v="668"/>
    <n v="1290481733"/>
    <b v="0"/>
    <n v="65"/>
    <b v="1"/>
    <s v="film &amp; video/shorts"/>
    <x v="4"/>
    <x v="6"/>
    <n v="117.92"/>
  </r>
  <r>
    <n v="2629"/>
    <s v="Project Dragonfly - Sail to the Stars"/>
    <s v="The first international contest to let students shape the future of interstellar travel."/>
    <n v="5000"/>
    <n v="6387"/>
    <x v="0"/>
    <x v="1"/>
    <s v="GBP"/>
    <d v="2015-05-14T12:55:22"/>
    <n v="1431608122"/>
    <x v="669"/>
    <n v="1429016122"/>
    <b v="0"/>
    <n v="100"/>
    <b v="1"/>
    <s v="technology/space exploration"/>
    <x v="0"/>
    <x v="5"/>
    <n v="63.8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d v="2015-05-26T15:32:27"/>
    <n v="1432654347"/>
    <x v="670"/>
    <n v="1430494347"/>
    <b v="0"/>
    <n v="62"/>
    <b v="1"/>
    <s v="theater/plays"/>
    <x v="3"/>
    <x v="4"/>
    <n v="82.2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d v="2016-12-14T17:49:21"/>
    <n v="1481737761"/>
    <x v="671"/>
    <n v="1479577761"/>
    <b v="0"/>
    <n v="96"/>
    <b v="1"/>
    <s v="theater/plays"/>
    <x v="3"/>
    <x v="4"/>
    <n v="37.21"/>
  </r>
  <r>
    <n v="3252"/>
    <s v="Modern Love"/>
    <s v="How do we navigate the boundaries between friendship, sexual intimacy and obsessive desire?"/>
    <n v="2250"/>
    <n v="2876"/>
    <x v="0"/>
    <x v="1"/>
    <s v="GBP"/>
    <d v="2016-09-07T11:20:40"/>
    <n v="1473247240"/>
    <x v="672"/>
    <n v="1470655240"/>
    <b v="1"/>
    <n v="50"/>
    <b v="1"/>
    <s v="theater/plays"/>
    <x v="3"/>
    <x v="4"/>
    <n v="57.5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d v="2015-03-06T21:04:52"/>
    <n v="1425675892"/>
    <x v="673"/>
    <n v="1423083892"/>
    <b v="0"/>
    <n v="59"/>
    <b v="1"/>
    <s v="music/pop"/>
    <x v="2"/>
    <x v="7"/>
    <n v="45.5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d v="2016-08-17T10:05:40"/>
    <n v="1471428340"/>
    <x v="674"/>
    <n v="1469009140"/>
    <b v="0"/>
    <n v="83"/>
    <b v="1"/>
    <s v="theater/plays"/>
    <x v="3"/>
    <x v="4"/>
    <n v="30.9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d v="2016-08-24T21:42:08"/>
    <n v="1472074928"/>
    <x v="675"/>
    <n v="1470692528"/>
    <b v="1"/>
    <n v="42"/>
    <b v="1"/>
    <s v="theater/plays"/>
    <x v="3"/>
    <x v="4"/>
    <n v="60.9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d v="2015-06-24T22:34:12"/>
    <n v="1435185252"/>
    <x v="676"/>
    <n v="1432593252"/>
    <b v="0"/>
    <n v="66"/>
    <b v="1"/>
    <s v="theater/plays"/>
    <x v="3"/>
    <x v="4"/>
    <n v="38.7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d v="2015-10-06T16:30:47"/>
    <n v="1444149047"/>
    <x v="677"/>
    <n v="1441557047"/>
    <b v="0"/>
    <n v="37"/>
    <b v="1"/>
    <s v="theater/spaces"/>
    <x v="3"/>
    <x v="12"/>
    <n v="51.89"/>
  </r>
  <r>
    <n v="3479"/>
    <s v="Civil Rogues"/>
    <s v="A new comedy about what happened to a band of foolhardy actors when the Puritans closed the theatres in the 1640s."/>
    <n v="1500"/>
    <n v="1918"/>
    <x v="0"/>
    <x v="1"/>
    <s v="GBP"/>
    <d v="2014-06-21T20:31:20"/>
    <n v="1403382680"/>
    <x v="678"/>
    <n v="1400790680"/>
    <b v="0"/>
    <n v="56"/>
    <b v="1"/>
    <s v="theater/plays"/>
    <x v="3"/>
    <x v="4"/>
    <n v="34.2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d v="2012-06-06T22:42:55"/>
    <n v="1339022575"/>
    <x v="679"/>
    <n v="1336430575"/>
    <b v="0"/>
    <n v="42"/>
    <b v="1"/>
    <s v="music/indie rock"/>
    <x v="2"/>
    <x v="13"/>
    <n v="45.5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d v="2015-06-18T23:33:17"/>
    <n v="1434670397"/>
    <x v="680"/>
    <n v="1429486397"/>
    <b v="0"/>
    <n v="7"/>
    <b v="1"/>
    <s v="film &amp; video/documentary"/>
    <x v="4"/>
    <x v="14"/>
    <n v="183.29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d v="2014-10-13T04:59:00"/>
    <n v="1413176340"/>
    <x v="681"/>
    <n v="1412091423"/>
    <b v="0"/>
    <n v="34"/>
    <b v="1"/>
    <s v="theater/musical"/>
    <x v="3"/>
    <x v="20"/>
    <n v="37.65"/>
  </r>
  <r>
    <n v="3531"/>
    <s v="The Reinvention of Lily Johnson"/>
    <s v="A political comedy for a crazy election year"/>
    <n v="1000"/>
    <n v="1280"/>
    <x v="0"/>
    <x v="0"/>
    <s v="USD"/>
    <d v="2016-06-30T15:42:14"/>
    <n v="1467301334"/>
    <x v="682"/>
    <n v="1464709334"/>
    <b v="0"/>
    <n v="26"/>
    <b v="1"/>
    <s v="theater/plays"/>
    <x v="3"/>
    <x v="4"/>
    <n v="49.2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d v="2016-04-13T19:15:24"/>
    <n v="1460574924"/>
    <x v="683"/>
    <n v="1457982924"/>
    <b v="0"/>
    <n v="27"/>
    <b v="1"/>
    <s v="theater/plays"/>
    <x v="3"/>
    <x v="4"/>
    <n v="47.2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d v="2016-12-13T07:59:00"/>
    <n v="1481615940"/>
    <x v="684"/>
    <n v="1479436646"/>
    <b v="0"/>
    <n v="30"/>
    <b v="1"/>
    <s v="music/electronic music"/>
    <x v="2"/>
    <x v="10"/>
    <n v="21.3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d v="2012-01-25T23:49:52"/>
    <n v="1327535392"/>
    <x v="685"/>
    <n v="1324079392"/>
    <b v="0"/>
    <n v="17"/>
    <b v="1"/>
    <s v="music/indie rock"/>
    <x v="2"/>
    <x v="13"/>
    <n v="37.65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d v="2017-03-31T22:59:00"/>
    <n v="1491001140"/>
    <x v="686"/>
    <n v="1487847954"/>
    <b v="0"/>
    <n v="22"/>
    <b v="0"/>
    <s v="theater/plays"/>
    <x v="3"/>
    <x v="4"/>
    <n v="29.05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d v="2016-08-13T23:29:16"/>
    <n v="1471130956"/>
    <x v="687"/>
    <n v="1465946956"/>
    <b v="0"/>
    <n v="14"/>
    <b v="1"/>
    <s v="theater/plays"/>
    <x v="3"/>
    <x v="4"/>
    <n v="27.5"/>
  </r>
  <r>
    <n v="648"/>
    <s v="Audio Jacket"/>
    <s v="Get ready for the next product that you canâ€™t live without"/>
    <n v="35000"/>
    <n v="44388"/>
    <x v="0"/>
    <x v="0"/>
    <s v="USD"/>
    <d v="2014-10-14T16:38:28"/>
    <n v="1413304708"/>
    <x v="688"/>
    <n v="1410280708"/>
    <b v="0"/>
    <n v="27"/>
    <b v="1"/>
    <s v="technology/wearables"/>
    <x v="0"/>
    <x v="3"/>
    <n v="164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d v="2016-04-07T22:09:14"/>
    <n v="1460066954"/>
    <x v="689"/>
    <n v="1456614554"/>
    <b v="1"/>
    <n v="964"/>
    <b v="1"/>
    <s v="film &amp; video/documentary"/>
    <x v="4"/>
    <x v="14"/>
    <n v="44.91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d v="2013-08-16T11:59:00"/>
    <n v="1376654340"/>
    <x v="690"/>
    <n v="1373568644"/>
    <b v="0"/>
    <n v="329"/>
    <b v="1"/>
    <s v="theater/spaces"/>
    <x v="3"/>
    <x v="12"/>
    <n v="96.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d v="2014-09-16T10:18:54"/>
    <n v="1410862734"/>
    <x v="691"/>
    <n v="1407838734"/>
    <b v="1"/>
    <n v="205"/>
    <b v="1"/>
    <s v="technology/hardware"/>
    <x v="0"/>
    <x v="0"/>
    <n v="117.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d v="2014-09-19T18:08:12"/>
    <n v="1411150092"/>
    <x v="692"/>
    <n v="1408558092"/>
    <b v="1"/>
    <n v="183"/>
    <b v="1"/>
    <s v="theater/plays"/>
    <x v="3"/>
    <x v="4"/>
    <n v="69.569999999999993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d v="2013-09-10T03:59:00"/>
    <n v="1378785540"/>
    <x v="693"/>
    <n v="1376066243"/>
    <b v="0"/>
    <n v="90"/>
    <b v="1"/>
    <s v="music/rock"/>
    <x v="2"/>
    <x v="2"/>
    <n v="59.2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d v="2014-07-07T02:00:00"/>
    <n v="1404698400"/>
    <x v="694"/>
    <n v="1402331262"/>
    <b v="1"/>
    <n v="63"/>
    <b v="1"/>
    <s v="theater/plays"/>
    <x v="3"/>
    <x v="4"/>
    <n v="80.7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d v="2016-04-19T23:27:30"/>
    <n v="1461108450"/>
    <x v="695"/>
    <n v="1455928050"/>
    <b v="0"/>
    <n v="61"/>
    <b v="1"/>
    <s v="theater/plays"/>
    <x v="3"/>
    <x v="4"/>
    <n v="72.9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d v="2014-03-11T06:59:00"/>
    <n v="1394521140"/>
    <x v="696"/>
    <n v="1392169298"/>
    <b v="0"/>
    <n v="82"/>
    <b v="1"/>
    <s v="music/pop"/>
    <x v="2"/>
    <x v="7"/>
    <n v="52.6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d v="2012-07-25T17:49:38"/>
    <n v="1343238578"/>
    <x v="697"/>
    <n v="1341856178"/>
    <b v="0"/>
    <n v="55"/>
    <b v="1"/>
    <s v="film &amp; video/documentary"/>
    <x v="4"/>
    <x v="14"/>
    <n v="57.65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d v="2015-02-11T04:59:00"/>
    <n v="1423630740"/>
    <x v="698"/>
    <n v="1418673307"/>
    <b v="0"/>
    <n v="35"/>
    <b v="1"/>
    <s v="theater/plays"/>
    <x v="3"/>
    <x v="4"/>
    <n v="72.70999999999999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d v="2014-04-25T18:38:13"/>
    <n v="1398451093"/>
    <x v="699"/>
    <n v="1395859093"/>
    <b v="0"/>
    <n v="41"/>
    <b v="1"/>
    <s v="film &amp; video/shorts"/>
    <x v="4"/>
    <x v="6"/>
    <n v="40.27000000000000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d v="2011-05-31T18:04:00"/>
    <n v="1306865040"/>
    <x v="700"/>
    <n v="1305568201"/>
    <b v="0"/>
    <n v="28"/>
    <b v="1"/>
    <s v="music/rock"/>
    <x v="2"/>
    <x v="2"/>
    <n v="45.4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d v="2015-09-11T01:04:19"/>
    <n v="1441933459"/>
    <x v="701"/>
    <n v="1439341459"/>
    <b v="0"/>
    <n v="25"/>
    <b v="1"/>
    <s v="theater/spaces"/>
    <x v="3"/>
    <x v="12"/>
    <n v="50.8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d v="2013-07-07T13:24:42"/>
    <n v="1373203482"/>
    <x v="702"/>
    <n v="1368019482"/>
    <b v="0"/>
    <n v="26"/>
    <b v="1"/>
    <s v="music/indie rock"/>
    <x v="2"/>
    <x v="13"/>
    <n v="48.8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d v="2014-02-23T13:39:51"/>
    <n v="1393162791"/>
    <x v="703"/>
    <n v="1390570791"/>
    <b v="0"/>
    <n v="36"/>
    <b v="1"/>
    <s v="film &amp; video/shorts"/>
    <x v="4"/>
    <x v="6"/>
    <n v="21.1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d v="2011-09-04T21:30:45"/>
    <n v="1315171845"/>
    <x v="704"/>
    <n v="1309987845"/>
    <b v="0"/>
    <n v="17"/>
    <b v="1"/>
    <s v="film &amp; video/shorts"/>
    <x v="4"/>
    <x v="6"/>
    <n v="37.409999999999997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d v="2016-06-27T19:00:00"/>
    <n v="1467054000"/>
    <x v="705"/>
    <n v="1463144254"/>
    <b v="0"/>
    <n v="28"/>
    <b v="1"/>
    <s v="theater/plays"/>
    <x v="3"/>
    <x v="4"/>
    <n v="22.61"/>
  </r>
  <r>
    <n v="2067"/>
    <s v="Luminite (LED lighting)"/>
    <s v="The next generation of premium quality LED lighting. Extreme power efficiency in a small package."/>
    <n v="495"/>
    <n v="628"/>
    <x v="0"/>
    <x v="1"/>
    <s v="GBP"/>
    <d v="2015-05-24T20:29:36"/>
    <n v="1432499376"/>
    <x v="706"/>
    <n v="1429648176"/>
    <b v="0"/>
    <n v="10"/>
    <b v="1"/>
    <s v="technology/hardware"/>
    <x v="0"/>
    <x v="0"/>
    <n v="62.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d v="2016-02-18T21:30:00"/>
    <n v="1455831000"/>
    <x v="707"/>
    <n v="1454366467"/>
    <b v="0"/>
    <n v="15"/>
    <b v="1"/>
    <s v="theater/plays"/>
    <x v="3"/>
    <x v="4"/>
    <n v="25.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d v="2014-05-15T06:58:51"/>
    <n v="1400137131"/>
    <x v="708"/>
    <n v="1397545131"/>
    <b v="1"/>
    <n v="4883"/>
    <b v="1"/>
    <s v="technology/hardware"/>
    <x v="0"/>
    <x v="0"/>
    <n v="64.56999999999999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d v="2015-03-19T15:00:28"/>
    <n v="1426777228"/>
    <x v="709"/>
    <n v="1424188828"/>
    <b v="0"/>
    <n v="372"/>
    <b v="1"/>
    <s v="food/small batch"/>
    <x v="7"/>
    <x v="11"/>
    <n v="81.2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d v="2015-12-23T20:17:52"/>
    <n v="1450901872"/>
    <x v="710"/>
    <n v="1448309872"/>
    <b v="0"/>
    <n v="99"/>
    <b v="1"/>
    <s v="technology/wearables"/>
    <x v="0"/>
    <x v="3"/>
    <n v="190.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d v="2014-10-07T00:06:13"/>
    <n v="1412640373"/>
    <x v="711"/>
    <n v="1410048373"/>
    <b v="0"/>
    <n v="184"/>
    <b v="1"/>
    <s v="music/rock"/>
    <x v="2"/>
    <x v="2"/>
    <n v="61.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d v="2014-04-25T21:08:47"/>
    <n v="1398460127"/>
    <x v="712"/>
    <n v="1395868127"/>
    <b v="0"/>
    <n v="498"/>
    <b v="1"/>
    <s v="games/tabletop games"/>
    <x v="1"/>
    <x v="1"/>
    <n v="21.5"/>
  </r>
  <r>
    <n v="734"/>
    <s v="Sideswiped"/>
    <s v="Sideswiped is my story of growing in and trusting God through the mess and mysteries of life."/>
    <n v="8500"/>
    <n v="10670"/>
    <x v="0"/>
    <x v="7"/>
    <s v="CAD"/>
    <d v="2015-05-09T05:00:00"/>
    <n v="1431147600"/>
    <x v="713"/>
    <n v="1428465420"/>
    <b v="0"/>
    <n v="57"/>
    <b v="1"/>
    <s v="publishing/nonfiction"/>
    <x v="5"/>
    <x v="15"/>
    <n v="187.19"/>
  </r>
  <r>
    <n v="1366"/>
    <s v="Kick It! A Tribute to the A.K.s"/>
    <s v="A musical memorial for Alexi Petersen."/>
    <n v="7500"/>
    <n v="9486.69"/>
    <x v="0"/>
    <x v="0"/>
    <s v="USD"/>
    <d v="2014-11-27T00:54:23"/>
    <n v="1417049663"/>
    <x v="714"/>
    <n v="1413158063"/>
    <b v="0"/>
    <n v="147"/>
    <b v="1"/>
    <s v="music/rock"/>
    <x v="2"/>
    <x v="2"/>
    <n v="64.54000000000000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d v="2014-06-21T17:12:52"/>
    <n v="1403370772"/>
    <x v="715"/>
    <n v="1400778772"/>
    <b v="0"/>
    <n v="264"/>
    <b v="1"/>
    <s v="publishing/nonfiction"/>
    <x v="5"/>
    <x v="15"/>
    <n v="28.6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d v="2016-07-28T01:49:40"/>
    <n v="1469670580"/>
    <x v="716"/>
    <n v="1467078580"/>
    <b v="0"/>
    <n v="71"/>
    <b v="1"/>
    <s v="film &amp; video/documentary"/>
    <x v="4"/>
    <x v="14"/>
    <n v="88.85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d v="2015-05-02T15:11:49"/>
    <n v="1430579509"/>
    <x v="717"/>
    <n v="1427987509"/>
    <b v="0"/>
    <n v="71"/>
    <b v="1"/>
    <s v="music/rock"/>
    <x v="2"/>
    <x v="2"/>
    <n v="88.75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d v="2012-01-22T06:00:00"/>
    <n v="1327212000"/>
    <x v="718"/>
    <n v="1322852747"/>
    <b v="0"/>
    <n v="71"/>
    <b v="1"/>
    <s v="publishing/nonfiction"/>
    <x v="5"/>
    <x v="15"/>
    <n v="88.73"/>
  </r>
  <r>
    <n v="2807"/>
    <s v="The Commission Theatre Co."/>
    <s v="Bringing Shakespeare back to the Playwrights"/>
    <n v="5000"/>
    <n v="6300"/>
    <x v="0"/>
    <x v="0"/>
    <s v="USD"/>
    <d v="2015-06-29T20:57:18"/>
    <n v="1435611438"/>
    <x v="719"/>
    <n v="1433019438"/>
    <b v="0"/>
    <n v="93"/>
    <b v="1"/>
    <s v="theater/plays"/>
    <x v="3"/>
    <x v="4"/>
    <n v="67.739999999999995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d v="2015-04-16T11:27:36"/>
    <n v="1429183656"/>
    <x v="720"/>
    <n v="1427369256"/>
    <b v="0"/>
    <n v="103"/>
    <b v="1"/>
    <s v="photography/photobooks"/>
    <x v="6"/>
    <x v="9"/>
    <n v="58.53"/>
  </r>
  <r>
    <n v="3212"/>
    <s v="Campo Maldito"/>
    <s v="Help us bring our production of Campo Maldito to New York AND San Francisco!"/>
    <n v="4000"/>
    <n v="5050"/>
    <x v="0"/>
    <x v="0"/>
    <s v="USD"/>
    <d v="2014-08-08T19:05:51"/>
    <n v="1407524751"/>
    <x v="721"/>
    <n v="1404932751"/>
    <b v="1"/>
    <n v="94"/>
    <b v="1"/>
    <s v="theater/plays"/>
    <x v="3"/>
    <x v="4"/>
    <n v="53.7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d v="2012-08-16T20:22:46"/>
    <n v="1345148566"/>
    <x v="722"/>
    <n v="1342556566"/>
    <b v="0"/>
    <n v="60"/>
    <b v="1"/>
    <s v="music/classical music"/>
    <x v="2"/>
    <x v="18"/>
    <n v="84.0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d v="2012-05-16T19:00:00"/>
    <n v="1337194800"/>
    <x v="723"/>
    <n v="1334429646"/>
    <b v="1"/>
    <n v="77"/>
    <b v="1"/>
    <s v="film &amp; video/documentary"/>
    <x v="4"/>
    <x v="14"/>
    <n v="57.08"/>
  </r>
  <r>
    <n v="2028"/>
    <s v="Building the Open Source Bussard Fusion Reactor "/>
    <s v="Building an open source Bussard fusion reactor, aka the Polywell."/>
    <n v="3000"/>
    <n v="3785"/>
    <x v="0"/>
    <x v="0"/>
    <s v="USD"/>
    <d v="2010-03-15T21:55:00"/>
    <n v="1268690100"/>
    <x v="724"/>
    <n v="1265493806"/>
    <b v="1"/>
    <n v="79"/>
    <b v="1"/>
    <s v="technology/hardware"/>
    <x v="0"/>
    <x v="0"/>
    <n v="47.9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d v="2012-06-01T03:59:00"/>
    <n v="1338523140"/>
    <x v="725"/>
    <n v="1334442519"/>
    <b v="1"/>
    <n v="60"/>
    <b v="1"/>
    <s v="theater/plays"/>
    <x v="3"/>
    <x v="4"/>
    <n v="62.88"/>
  </r>
  <r>
    <n v="3318"/>
    <s v="ROOMIES - Atlantic Canada Tour 2016-17"/>
    <s v="Help us strengthen and inspire disability arts in Atlantic Canada"/>
    <n v="2000"/>
    <n v="2512"/>
    <x v="0"/>
    <x v="7"/>
    <s v="CAD"/>
    <d v="2016-04-11T02:30:00"/>
    <n v="1460341800"/>
    <x v="726"/>
    <n v="1456902893"/>
    <b v="0"/>
    <n v="32"/>
    <b v="1"/>
    <s v="theater/plays"/>
    <x v="3"/>
    <x v="4"/>
    <n v="78.5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d v="2016-05-10T11:17:00"/>
    <n v="1462879020"/>
    <x v="727"/>
    <n v="1461941527"/>
    <b v="0"/>
    <n v="15"/>
    <b v="1"/>
    <s v="theater/plays"/>
    <x v="3"/>
    <x v="4"/>
    <n v="147.3300000000000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d v="2016-09-04T01:36:22"/>
    <n v="1472952982"/>
    <x v="728"/>
    <n v="1470792982"/>
    <b v="0"/>
    <n v="36"/>
    <b v="1"/>
    <s v="theater/plays"/>
    <x v="3"/>
    <x v="4"/>
    <n v="55.97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d v="2011-09-23T03:00:37"/>
    <n v="1316746837"/>
    <x v="729"/>
    <n v="1314154837"/>
    <b v="0"/>
    <n v="21"/>
    <b v="1"/>
    <s v="film &amp; video/shorts"/>
    <x v="4"/>
    <x v="6"/>
    <n v="71.709999999999994"/>
  </r>
  <r>
    <n v="3692"/>
    <s v="An Evening With Durang"/>
    <s v="Help us independently produce two great comedies by Christopher Durang."/>
    <n v="1000"/>
    <n v="1260"/>
    <x v="0"/>
    <x v="0"/>
    <s v="USD"/>
    <d v="2014-09-19T00:00:00"/>
    <n v="1411084800"/>
    <x v="730"/>
    <n v="1410304179"/>
    <b v="0"/>
    <n v="17"/>
    <b v="1"/>
    <s v="theater/plays"/>
    <x v="3"/>
    <x v="4"/>
    <n v="74.1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d v="2016-09-25T08:46:48"/>
    <n v="1474793208"/>
    <x v="731"/>
    <n v="1472201208"/>
    <b v="0"/>
    <n v="49"/>
    <b v="1"/>
    <s v="theater/plays"/>
    <x v="3"/>
    <x v="4"/>
    <n v="25.6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d v="2016-05-20T11:31:00"/>
    <n v="1463743860"/>
    <x v="732"/>
    <n v="1461151860"/>
    <b v="0"/>
    <n v="36"/>
    <b v="1"/>
    <s v="theater/plays"/>
    <x v="3"/>
    <x v="4"/>
    <n v="17.5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d v="2015-11-11T19:16:07"/>
    <n v="1447269367"/>
    <x v="733"/>
    <n v="1444673767"/>
    <b v="0"/>
    <n v="8"/>
    <b v="1"/>
    <s v="theater/plays"/>
    <x v="3"/>
    <x v="4"/>
    <n v="78.8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d v="2016-04-17T02:29:04"/>
    <n v="1460860144"/>
    <x v="734"/>
    <n v="1458268144"/>
    <b v="0"/>
    <n v="20"/>
    <b v="1"/>
    <s v="film &amp; video/television"/>
    <x v="4"/>
    <x v="16"/>
    <n v="31.5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d v="2016-06-11T13:39:32"/>
    <n v="1465652372"/>
    <x v="735"/>
    <n v="1463060372"/>
    <b v="1"/>
    <n v="325"/>
    <b v="1"/>
    <s v="technology/hardware"/>
    <x v="0"/>
    <x v="0"/>
    <n v="385.0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d v="2016-04-07T14:16:31"/>
    <n v="1460038591"/>
    <x v="736"/>
    <n v="1457450191"/>
    <b v="1"/>
    <n v="266"/>
    <b v="1"/>
    <s v="film &amp; video/documentary"/>
    <x v="4"/>
    <x v="14"/>
    <n v="188.31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d v="2017-03-08T21:00:00"/>
    <n v="1489006800"/>
    <x v="737"/>
    <n v="1486397007"/>
    <b v="1"/>
    <n v="299"/>
    <b v="1"/>
    <s v="film &amp; video/documentary"/>
    <x v="4"/>
    <x v="14"/>
    <n v="146.3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d v="2012-03-24T04:00:00"/>
    <n v="1332561600"/>
    <x v="738"/>
    <n v="1329873755"/>
    <b v="1"/>
    <n v="426"/>
    <b v="1"/>
    <s v="technology/hardware"/>
    <x v="0"/>
    <x v="0"/>
    <n v="73.4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d v="2014-12-23T00:00:00"/>
    <n v="1419292800"/>
    <x v="739"/>
    <n v="1416592916"/>
    <b v="1"/>
    <n v="241"/>
    <b v="1"/>
    <s v="photography/photobooks"/>
    <x v="6"/>
    <x v="9"/>
    <n v="95.8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d v="2015-04-29T19:02:06"/>
    <n v="1430334126"/>
    <x v="740"/>
    <n v="1426446126"/>
    <b v="0"/>
    <n v="67"/>
    <b v="1"/>
    <s v="film &amp; video/documentary"/>
    <x v="4"/>
    <x v="14"/>
    <n v="140.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d v="2014-02-16T18:18:12"/>
    <n v="1392574692"/>
    <x v="741"/>
    <n v="1389982692"/>
    <b v="1"/>
    <n v="105"/>
    <b v="1"/>
    <s v="music/rock"/>
    <x v="2"/>
    <x v="2"/>
    <n v="77.64"/>
  </r>
  <r>
    <n v="1643"/>
    <s v="This Is All Now's Brand New Album!!"/>
    <s v="This Is All Now is putting out a brand new record, and we need YOUR help to do it!"/>
    <n v="5000"/>
    <n v="6235"/>
    <x v="0"/>
    <x v="0"/>
    <s v="USD"/>
    <d v="2012-09-24T19:46:52"/>
    <n v="1348516012"/>
    <x v="742"/>
    <n v="1345924012"/>
    <b v="0"/>
    <n v="37"/>
    <b v="1"/>
    <s v="music/pop"/>
    <x v="2"/>
    <x v="7"/>
    <n v="168.5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d v="2015-02-23T18:22:59"/>
    <n v="1424715779"/>
    <x v="743"/>
    <n v="1423506179"/>
    <b v="0"/>
    <n v="50"/>
    <b v="1"/>
    <s v="theater/musical"/>
    <x v="3"/>
    <x v="20"/>
    <n v="7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d v="2015-10-24T21:29:00"/>
    <n v="1445722140"/>
    <x v="744"/>
    <n v="1443016697"/>
    <b v="1"/>
    <n v="84"/>
    <b v="1"/>
    <s v="theater/plays"/>
    <x v="3"/>
    <x v="4"/>
    <n v="37.1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d v="2015-03-19T21:47:44"/>
    <n v="1426801664"/>
    <x v="745"/>
    <n v="1424213264"/>
    <b v="0"/>
    <n v="45"/>
    <b v="1"/>
    <s v="theater/plays"/>
    <x v="3"/>
    <x v="4"/>
    <n v="69.3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d v="2011-03-20T15:54:42"/>
    <n v="1300636482"/>
    <x v="746"/>
    <n v="1298048082"/>
    <b v="0"/>
    <n v="90"/>
    <b v="1"/>
    <s v="music/pop"/>
    <x v="2"/>
    <x v="7"/>
    <n v="32.01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d v="2013-03-01T05:59:00"/>
    <n v="1362117540"/>
    <x v="747"/>
    <n v="1359587137"/>
    <b v="0"/>
    <n v="65"/>
    <b v="1"/>
    <s v="publishing/nonfiction"/>
    <x v="5"/>
    <x v="15"/>
    <n v="38.54999999999999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d v="2016-07-11T20:51:01"/>
    <n v="1468270261"/>
    <x v="748"/>
    <n v="1463086261"/>
    <b v="0"/>
    <n v="37"/>
    <b v="1"/>
    <s v="music/rock"/>
    <x v="2"/>
    <x v="2"/>
    <n v="67.7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d v="2015-03-02T05:59:00"/>
    <n v="1425275940"/>
    <x v="749"/>
    <n v="1422371381"/>
    <b v="0"/>
    <n v="21"/>
    <b v="1"/>
    <s v="music/rock"/>
    <x v="2"/>
    <x v="2"/>
    <n v="119.2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d v="2012-12-28T19:51:03"/>
    <n v="1356724263"/>
    <x v="750"/>
    <n v="1354909863"/>
    <b v="1"/>
    <n v="81"/>
    <b v="1"/>
    <s v="publishing/radio &amp; podcasts"/>
    <x v="5"/>
    <x v="8"/>
    <n v="23.17"/>
  </r>
  <r>
    <n v="1289"/>
    <s v="No Brains for Dinner"/>
    <s v="A chilling original Edwardian Comedy of errors and foolishness made for the Patrick Henry College stage."/>
    <n v="1500"/>
    <n v="1876"/>
    <x v="0"/>
    <x v="0"/>
    <s v="USD"/>
    <d v="2017-01-04T03:14:05"/>
    <n v="1483499645"/>
    <x v="751"/>
    <n v="1480907645"/>
    <b v="0"/>
    <n v="52"/>
    <b v="1"/>
    <s v="theater/plays"/>
    <x v="3"/>
    <x v="4"/>
    <n v="36.08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d v="2013-01-26T22:54:16"/>
    <n v="1359240856"/>
    <x v="752"/>
    <n v="1356648856"/>
    <b v="0"/>
    <n v="34"/>
    <b v="1"/>
    <s v="music/rock"/>
    <x v="2"/>
    <x v="2"/>
    <n v="44.2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d v="2017-01-17T21:10:36"/>
    <n v="1484687436"/>
    <x v="753"/>
    <n v="1482095436"/>
    <b v="0"/>
    <n v="30"/>
    <b v="1"/>
    <s v="theater/plays"/>
    <x v="3"/>
    <x v="4"/>
    <n v="50"/>
  </r>
  <r>
    <n v="1611"/>
    <s v="Skelton-Luns CD/7&quot;             No Big Deal."/>
    <s v="Skelton-Luns CD/7&quot; No Big Deal."/>
    <n v="800"/>
    <n v="1001"/>
    <x v="0"/>
    <x v="0"/>
    <s v="USD"/>
    <d v="2013-06-05T00:00:32"/>
    <n v="1370390432"/>
    <x v="754"/>
    <n v="1368576032"/>
    <b v="0"/>
    <n v="27"/>
    <b v="1"/>
    <s v="music/rock"/>
    <x v="2"/>
    <x v="2"/>
    <n v="37.0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d v="2016-01-10T00:51:36"/>
    <n v="1452387096"/>
    <x v="755"/>
    <n v="1447203096"/>
    <b v="0"/>
    <n v="11"/>
    <b v="1"/>
    <s v="technology/makerspaces"/>
    <x v="0"/>
    <x v="19"/>
    <n v="91"/>
  </r>
  <r>
    <n v="2492"/>
    <s v="SUPER NICE EP 2012"/>
    <s v="We're a band from Hawaii trying to produce our first EP and we need help!"/>
    <n v="600"/>
    <n v="750"/>
    <x v="0"/>
    <x v="0"/>
    <s v="USD"/>
    <d v="2012-06-16T09:59:00"/>
    <n v="1339840740"/>
    <x v="756"/>
    <n v="1335397188"/>
    <b v="0"/>
    <n v="27"/>
    <b v="1"/>
    <s v="music/indie rock"/>
    <x v="2"/>
    <x v="13"/>
    <n v="27.78"/>
  </r>
  <r>
    <n v="372"/>
    <s v="Wild Equus"/>
    <s v="A short documentary exploring the uses of 'Natural Horsemanship' across Europe"/>
    <n v="300"/>
    <n v="376"/>
    <x v="0"/>
    <x v="1"/>
    <s v="GBP"/>
    <d v="2016-04-05T16:00:00"/>
    <n v="1459872000"/>
    <x v="757"/>
    <n v="1456408244"/>
    <b v="0"/>
    <n v="9"/>
    <b v="1"/>
    <s v="film &amp; video/documentary"/>
    <x v="4"/>
    <x v="14"/>
    <n v="41.7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d v="2014-07-14T19:32:39"/>
    <n v="1405366359"/>
    <x v="758"/>
    <n v="1402342359"/>
    <b v="0"/>
    <n v="7"/>
    <b v="1"/>
    <s v="publishing/nonfiction"/>
    <x v="5"/>
    <x v="15"/>
    <n v="53.57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d v="2013-10-16T03:59:00"/>
    <n v="1381895940"/>
    <x v="759"/>
    <n v="1379532618"/>
    <b v="1"/>
    <n v="191"/>
    <b v="1"/>
    <s v="technology/hardware"/>
    <x v="0"/>
    <x v="0"/>
    <n v="194.2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d v="2017-02-14T22:59:00"/>
    <n v="1487113140"/>
    <x v="760"/>
    <n v="1484570885"/>
    <b v="1"/>
    <n v="196"/>
    <b v="1"/>
    <s v="photography/photobooks"/>
    <x v="6"/>
    <x v="9"/>
    <n v="110.39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d v="2013-12-09T04:59:00"/>
    <n v="1386565140"/>
    <x v="761"/>
    <n v="1383909855"/>
    <b v="1"/>
    <n v="274"/>
    <b v="1"/>
    <s v="music/rock"/>
    <x v="2"/>
    <x v="2"/>
    <n v="67.67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d v="2011-02-20T23:52:34"/>
    <n v="1298245954"/>
    <x v="762"/>
    <n v="1295653954"/>
    <b v="0"/>
    <n v="134"/>
    <b v="1"/>
    <s v="music/rock"/>
    <x v="2"/>
    <x v="2"/>
    <n v="92.5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d v="2016-01-22T16:59:34"/>
    <n v="1453481974"/>
    <x v="763"/>
    <n v="1448297974"/>
    <b v="0"/>
    <n v="140"/>
    <b v="1"/>
    <s v="technology/hardware"/>
    <x v="0"/>
    <x v="0"/>
    <n v="88.2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d v="2014-08-08T00:00:00"/>
    <n v="1407456000"/>
    <x v="764"/>
    <n v="1405573391"/>
    <b v="0"/>
    <n v="86"/>
    <b v="1"/>
    <s v="film &amp; video/documentary"/>
    <x v="4"/>
    <x v="14"/>
    <n v="139.5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d v="2012-07-15T20:03:07"/>
    <n v="1342382587"/>
    <x v="765"/>
    <n v="1339790587"/>
    <b v="0"/>
    <n v="83"/>
    <b v="1"/>
    <s v="music/indie rock"/>
    <x v="2"/>
    <x v="13"/>
    <n v="89.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d v="2011-12-25T05:00:00"/>
    <n v="1324789200"/>
    <x v="766"/>
    <n v="1321649321"/>
    <b v="0"/>
    <n v="77"/>
    <b v="1"/>
    <s v="music/indie rock"/>
    <x v="2"/>
    <x v="13"/>
    <n v="80.27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d v="2015-07-05T17:38:42"/>
    <n v="1436117922"/>
    <x v="767"/>
    <n v="1433525922"/>
    <b v="0"/>
    <n v="63"/>
    <b v="1"/>
    <s v="music/rock"/>
    <x v="2"/>
    <x v="2"/>
    <n v="68.94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d v="2015-07-14T19:32:39"/>
    <n v="1436902359"/>
    <x v="768"/>
    <n v="1434310359"/>
    <b v="0"/>
    <n v="32"/>
    <b v="1"/>
    <s v="theater/plays"/>
    <x v="3"/>
    <x v="4"/>
    <n v="135.6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d v="2016-09-11T20:19:26"/>
    <n v="1473625166"/>
    <x v="769"/>
    <n v="1470169166"/>
    <b v="0"/>
    <n v="78"/>
    <b v="1"/>
    <s v="theater/plays"/>
    <x v="3"/>
    <x v="4"/>
    <n v="47.85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d v="2014-06-13T22:00:00"/>
    <n v="1402696800"/>
    <x v="770"/>
    <n v="1399948353"/>
    <b v="1"/>
    <n v="61"/>
    <b v="1"/>
    <s v="theater/plays"/>
    <x v="3"/>
    <x v="4"/>
    <n v="50.9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d v="2012-05-28T06:30:57"/>
    <n v="1338186657"/>
    <x v="771"/>
    <n v="1333002657"/>
    <b v="0"/>
    <n v="32"/>
    <b v="1"/>
    <s v="film &amp; video/shorts"/>
    <x v="4"/>
    <x v="6"/>
    <n v="69.72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d v="2015-02-03T04:27:00"/>
    <n v="1422937620"/>
    <x v="772"/>
    <n v="1420606303"/>
    <b v="0"/>
    <n v="27"/>
    <b v="1"/>
    <s v="theater/plays"/>
    <x v="3"/>
    <x v="4"/>
    <n v="45.04"/>
  </r>
  <r>
    <n v="1372"/>
    <s v="Ted Lukas &amp; the Misled new CD - &quot;FEED&quot;"/>
    <s v="Please help us raise funds to press our new CD!"/>
    <n v="500"/>
    <n v="620"/>
    <x v="0"/>
    <x v="0"/>
    <s v="USD"/>
    <d v="2012-07-12T17:45:32"/>
    <n v="1342115132"/>
    <x v="773"/>
    <n v="1339523132"/>
    <b v="0"/>
    <n v="16"/>
    <b v="1"/>
    <s v="music/rock"/>
    <x v="2"/>
    <x v="2"/>
    <n v="38.75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d v="2016-07-31T20:58:00"/>
    <n v="1469998680"/>
    <x v="774"/>
    <n v="1466710358"/>
    <b v="0"/>
    <n v="21"/>
    <b v="1"/>
    <s v="theater/plays"/>
    <x v="3"/>
    <x v="4"/>
    <n v="29.43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d v="2012-04-12T17:02:45"/>
    <n v="1334250165"/>
    <x v="775"/>
    <n v="1331658165"/>
    <b v="0"/>
    <n v="13"/>
    <b v="1"/>
    <s v="music/indie rock"/>
    <x v="2"/>
    <x v="13"/>
    <n v="43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d v="2015-12-23T22:59:00"/>
    <n v="1450911540"/>
    <x v="776"/>
    <n v="1448536516"/>
    <b v="0"/>
    <n v="25"/>
    <b v="1"/>
    <s v="theater/spaces"/>
    <x v="3"/>
    <x v="12"/>
    <n v="14.8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d v="2015-03-31T22:59:00"/>
    <n v="1427842740"/>
    <x v="777"/>
    <n v="1425428206"/>
    <b v="0"/>
    <n v="14"/>
    <b v="1"/>
    <s v="theater/plays"/>
    <x v="3"/>
    <x v="4"/>
    <n v="8.8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d v="2015-12-19T20:01:19"/>
    <n v="1450555279"/>
    <x v="778"/>
    <n v="1447963279"/>
    <b v="0"/>
    <n v="284"/>
    <b v="1"/>
    <s v="film &amp; video/television"/>
    <x v="4"/>
    <x v="16"/>
    <n v="190.5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d v="2015-05-20T22:39:50"/>
    <n v="1432161590"/>
    <x v="779"/>
    <n v="1429569590"/>
    <b v="1"/>
    <n v="179"/>
    <b v="1"/>
    <s v="film &amp; video/documentary"/>
    <x v="4"/>
    <x v="14"/>
    <n v="99.86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d v="2017-03-01T19:00:00"/>
    <n v="1488394800"/>
    <x v="780"/>
    <n v="1485213921"/>
    <b v="0"/>
    <n v="131"/>
    <b v="1"/>
    <s v="photography/photobooks"/>
    <x v="6"/>
    <x v="9"/>
    <n v="94.74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d v="2016-05-13T00:10:08"/>
    <n v="1463098208"/>
    <x v="781"/>
    <n v="1460506208"/>
    <b v="0"/>
    <n v="173"/>
    <b v="1"/>
    <s v="theater/plays"/>
    <x v="3"/>
    <x v="4"/>
    <n v="71.23999999999999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d v="2014-04-23T15:59:33"/>
    <n v="1398268773"/>
    <x v="782"/>
    <n v="1395676773"/>
    <b v="0"/>
    <n v="58"/>
    <b v="1"/>
    <s v="technology/hardware"/>
    <x v="0"/>
    <x v="0"/>
    <n v="169.5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d v="2016-12-21T07:59:00"/>
    <n v="1482307140"/>
    <x v="783"/>
    <n v="1479886966"/>
    <b v="1"/>
    <n v="58"/>
    <b v="1"/>
    <s v="film &amp; video/documentary"/>
    <x v="4"/>
    <x v="14"/>
    <n v="114.5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d v="2015-05-04T21:29:34"/>
    <n v="1430774974"/>
    <x v="784"/>
    <n v="1426886974"/>
    <b v="0"/>
    <n v="46"/>
    <b v="1"/>
    <s v="technology/makerspaces"/>
    <x v="0"/>
    <x v="19"/>
    <n v="93.7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d v="2014-07-22T16:09:28"/>
    <n v="1406045368"/>
    <x v="785"/>
    <n v="1403453368"/>
    <b v="0"/>
    <n v="117"/>
    <b v="1"/>
    <s v="film &amp; video/television"/>
    <x v="4"/>
    <x v="16"/>
    <n v="31.6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d v="2015-06-01T03:59:00"/>
    <n v="1433131140"/>
    <x v="786"/>
    <n v="1430445163"/>
    <b v="0"/>
    <n v="67"/>
    <b v="1"/>
    <s v="music/classical music"/>
    <x v="2"/>
    <x v="18"/>
    <n v="54.9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d v="2012-11-30T10:00:00"/>
    <n v="1354269600"/>
    <x v="787"/>
    <n v="1351663605"/>
    <b v="0"/>
    <n v="121"/>
    <b v="1"/>
    <s v="publishing/nonfiction"/>
    <x v="5"/>
    <x v="15"/>
    <n v="25.3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d v="2011-05-29T01:00:00"/>
    <n v="1306630800"/>
    <x v="788"/>
    <n v="1304376478"/>
    <b v="0"/>
    <n v="38"/>
    <b v="1"/>
    <s v="music/rock"/>
    <x v="2"/>
    <x v="2"/>
    <n v="74.6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d v="2012-08-29T00:00:00"/>
    <n v="1346198400"/>
    <x v="789"/>
    <n v="1344281383"/>
    <b v="0"/>
    <n v="76"/>
    <b v="1"/>
    <s v="music/electronic music"/>
    <x v="2"/>
    <x v="10"/>
    <n v="32.3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d v="2016-08-13T06:59:00"/>
    <n v="1471071540"/>
    <x v="790"/>
    <n v="1467720388"/>
    <b v="0"/>
    <n v="30"/>
    <b v="1"/>
    <s v="theater/plays"/>
    <x v="3"/>
    <x v="4"/>
    <n v="43.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d v="2016-06-26T00:04:51"/>
    <n v="1466899491"/>
    <x v="791"/>
    <n v="1464307491"/>
    <b v="0"/>
    <n v="8"/>
    <b v="1"/>
    <s v="theater/plays"/>
    <x v="3"/>
    <x v="4"/>
    <n v="46.13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d v="2017-01-06T19:05:00"/>
    <n v="1483729500"/>
    <x v="792"/>
    <n v="1481137500"/>
    <b v="0"/>
    <n v="43"/>
    <b v="1"/>
    <s v="film &amp; video/documentary"/>
    <x v="4"/>
    <x v="14"/>
    <n v="709.42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d v="2017-02-10T05:00:00"/>
    <n v="1486702800"/>
    <x v="793"/>
    <n v="1484058261"/>
    <b v="0"/>
    <n v="340"/>
    <b v="1"/>
    <s v="music/rock"/>
    <x v="2"/>
    <x v="2"/>
    <n v="64.3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d v="2016-09-21T03:00:00"/>
    <n v="1474426800"/>
    <x v="794"/>
    <n v="1471976529"/>
    <b v="0"/>
    <n v="17"/>
    <b v="1"/>
    <s v="theater/plays"/>
    <x v="3"/>
    <x v="4"/>
    <n v="716.35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d v="2016-10-31T04:00:00"/>
    <n v="1477886400"/>
    <x v="795"/>
    <n v="1476228128"/>
    <b v="0"/>
    <n v="111"/>
    <b v="1"/>
    <s v="theater/spaces"/>
    <x v="3"/>
    <x v="12"/>
    <n v="109.5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d v="2014-08-01T13:43:27"/>
    <n v="1406900607"/>
    <x v="796"/>
    <n v="1403012607"/>
    <b v="0"/>
    <n v="119"/>
    <b v="1"/>
    <s v="publishing/nonfiction"/>
    <x v="5"/>
    <x v="15"/>
    <n v="84.1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d v="2014-02-14T20:00:00"/>
    <n v="1392408000"/>
    <x v="797"/>
    <n v="1390890987"/>
    <b v="0"/>
    <n v="108"/>
    <b v="1"/>
    <s v="publishing/nonfiction"/>
    <x v="5"/>
    <x v="15"/>
    <n v="56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d v="2015-09-02T00:28:25"/>
    <n v="1441153705"/>
    <x v="798"/>
    <n v="1438561705"/>
    <b v="0"/>
    <n v="47"/>
    <b v="1"/>
    <s v="theater/plays"/>
    <x v="3"/>
    <x v="4"/>
    <n v="129.36000000000001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d v="2016-04-13T21:02:45"/>
    <n v="1460581365"/>
    <x v="799"/>
    <n v="1458766965"/>
    <b v="0"/>
    <n v="57"/>
    <b v="1"/>
    <s v="theater/plays"/>
    <x v="3"/>
    <x v="4"/>
    <n v="75.09"/>
  </r>
  <r>
    <n v="1247"/>
    <s v="BRAIN DEAD to record debut EP with SLAYER producer!"/>
    <s v="BRAIN DEAD is going to record their debut EP and they need your help, Bozos!"/>
    <n v="3500"/>
    <n v="4275"/>
    <x v="0"/>
    <x v="0"/>
    <s v="USD"/>
    <d v="2013-05-06T07:00:55"/>
    <n v="1367823655"/>
    <x v="800"/>
    <n v="1365231655"/>
    <b v="1"/>
    <n v="50"/>
    <b v="1"/>
    <s v="music/rock"/>
    <x v="2"/>
    <x v="2"/>
    <n v="85.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d v="2012-03-17T19:17:15"/>
    <n v="1332011835"/>
    <x v="801"/>
    <n v="1328559435"/>
    <b v="0"/>
    <n v="70"/>
    <b v="1"/>
    <s v="music/rock"/>
    <x v="2"/>
    <x v="2"/>
    <n v="48.8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d v="2012-03-16T03:59:00"/>
    <n v="1331870340"/>
    <x v="802"/>
    <n v="1328033818"/>
    <b v="0"/>
    <n v="89"/>
    <b v="1"/>
    <s v="music/pop"/>
    <x v="2"/>
    <x v="7"/>
    <n v="34.380000000000003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d v="2014-05-01T23:57:42"/>
    <n v="1398988662"/>
    <x v="803"/>
    <n v="1396396662"/>
    <b v="0"/>
    <n v="62"/>
    <b v="1"/>
    <s v="music/rock"/>
    <x v="2"/>
    <x v="2"/>
    <n v="49.1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d v="2014-10-30T20:36:53"/>
    <n v="1414701413"/>
    <x v="804"/>
    <n v="1412109413"/>
    <b v="0"/>
    <n v="25"/>
    <b v="1"/>
    <s v="theater/plays"/>
    <x v="3"/>
    <x v="4"/>
    <n v="73.239999999999995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d v="2015-03-21T19:22:38"/>
    <n v="1426965758"/>
    <x v="805"/>
    <n v="1424377358"/>
    <b v="0"/>
    <n v="26"/>
    <b v="1"/>
    <s v="theater/plays"/>
    <x v="3"/>
    <x v="4"/>
    <n v="70.23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d v="2014-03-10T14:00:00"/>
    <n v="1394460000"/>
    <x v="806"/>
    <n v="1393233855"/>
    <b v="0"/>
    <n v="47"/>
    <b v="1"/>
    <s v="music/metal"/>
    <x v="2"/>
    <x v="17"/>
    <n v="28.5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d v="2015-03-01T06:59:00"/>
    <n v="1425193140"/>
    <x v="807"/>
    <n v="1422769906"/>
    <b v="0"/>
    <n v="20"/>
    <b v="1"/>
    <s v="theater/plays"/>
    <x v="3"/>
    <x v="4"/>
    <n v="60.9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d v="2017-03-01T03:00:00"/>
    <n v="1488337200"/>
    <x v="808"/>
    <n v="1484623726"/>
    <b v="0"/>
    <n v="17"/>
    <b v="1"/>
    <s v="music/rock"/>
    <x v="2"/>
    <x v="2"/>
    <n v="53.88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d v="2015-10-19T11:00:00"/>
    <n v="1445252400"/>
    <x v="809"/>
    <n v="1443696797"/>
    <b v="0"/>
    <n v="22"/>
    <b v="1"/>
    <s v="theater/plays"/>
    <x v="3"/>
    <x v="4"/>
    <n v="27.7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d v="2015-06-17T12:05:02"/>
    <n v="1434542702"/>
    <x v="810"/>
    <n v="1432814702"/>
    <b v="0"/>
    <n v="3"/>
    <b v="1"/>
    <s v="theater/plays"/>
    <x v="3"/>
    <x v="4"/>
    <n v="203.3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d v="2014-05-27T03:00:00"/>
    <n v="1401159600"/>
    <x v="811"/>
    <n v="1398801620"/>
    <b v="0"/>
    <n v="226"/>
    <b v="1"/>
    <s v="theater/spaces"/>
    <x v="3"/>
    <x v="12"/>
    <n v="80.45999999999999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d v="2013-05-23T04:07:24"/>
    <n v="1369282044"/>
    <x v="812"/>
    <n v="1366690044"/>
    <b v="0"/>
    <n v="217"/>
    <b v="1"/>
    <s v="technology/hardware"/>
    <x v="0"/>
    <x v="0"/>
    <n v="55.81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d v="2009-08-10T19:26:00"/>
    <n v="1249932360"/>
    <x v="813"/>
    <n v="1242532513"/>
    <b v="1"/>
    <n v="79"/>
    <b v="1"/>
    <s v="film &amp; video/documentary"/>
    <x v="4"/>
    <x v="14"/>
    <n v="83.9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d v="2012-05-28T03:59:00"/>
    <n v="1338177540"/>
    <x v="814"/>
    <n v="1333550015"/>
    <b v="0"/>
    <n v="37"/>
    <b v="1"/>
    <s v="music/rock"/>
    <x v="2"/>
    <x v="2"/>
    <n v="163.7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d v="2009-09-26T03:59:00"/>
    <n v="1253937540"/>
    <x v="815"/>
    <n v="1251214014"/>
    <b v="1"/>
    <n v="163"/>
    <b v="1"/>
    <s v="music/indie rock"/>
    <x v="2"/>
    <x v="13"/>
    <n v="37.13000000000000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d v="2015-09-21T03:11:16"/>
    <n v="1442805076"/>
    <x v="816"/>
    <n v="1440213076"/>
    <b v="0"/>
    <n v="84"/>
    <b v="1"/>
    <s v="theater/plays"/>
    <x v="3"/>
    <x v="4"/>
    <n v="71.790000000000006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d v="2016-08-22T03:00:00"/>
    <n v="1471834800"/>
    <x v="817"/>
    <n v="1469126462"/>
    <b v="0"/>
    <n v="75"/>
    <b v="1"/>
    <s v="film &amp; video/television"/>
    <x v="4"/>
    <x v="16"/>
    <n v="80.3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d v="2012-03-05T03:00:00"/>
    <n v="1330916400"/>
    <x v="818"/>
    <n v="1327969730"/>
    <b v="0"/>
    <n v="72"/>
    <b v="1"/>
    <s v="music/indie rock"/>
    <x v="2"/>
    <x v="13"/>
    <n v="58.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d v="2012-06-29T04:27:23"/>
    <n v="1340944043"/>
    <x v="819"/>
    <n v="1338352043"/>
    <b v="0"/>
    <n v="79"/>
    <b v="1"/>
    <s v="music/rock"/>
    <x v="2"/>
    <x v="2"/>
    <n v="46.0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d v="2015-04-17T16:00:00"/>
    <n v="1429286400"/>
    <x v="820"/>
    <n v="1427221560"/>
    <b v="0"/>
    <n v="29"/>
    <b v="1"/>
    <s v="theater/plays"/>
    <x v="3"/>
    <x v="4"/>
    <n v="125.3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d v="2015-04-21T05:40:32"/>
    <n v="1429594832"/>
    <x v="821"/>
    <n v="1427780432"/>
    <b v="0"/>
    <n v="38"/>
    <b v="1"/>
    <s v="music/rock"/>
    <x v="2"/>
    <x v="2"/>
    <n v="79.5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d v="2017-03-11T12:21:31"/>
    <n v="1489234891"/>
    <x v="822"/>
    <n v="1486642891"/>
    <b v="0"/>
    <n v="72"/>
    <b v="1"/>
    <s v="theater/plays"/>
    <x v="3"/>
    <x v="4"/>
    <n v="33.67"/>
  </r>
  <r>
    <n v="1931"/>
    <s v="New Lions After Dark EP!"/>
    <s v="We're an indie rock band from Clearwater, FL headed back into the studio to finish our latest EP."/>
    <n v="2000"/>
    <n v="2412.02"/>
    <x v="0"/>
    <x v="0"/>
    <s v="USD"/>
    <d v="2012-05-22T03:30:00"/>
    <n v="1337657400"/>
    <x v="823"/>
    <n v="1336512309"/>
    <b v="0"/>
    <n v="50"/>
    <b v="1"/>
    <s v="music/indie rock"/>
    <x v="2"/>
    <x v="13"/>
    <n v="48.2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d v="2015-11-04T19:26:31"/>
    <n v="1446665191"/>
    <x v="824"/>
    <n v="1444069591"/>
    <b v="0"/>
    <n v="59"/>
    <b v="1"/>
    <s v="theater/plays"/>
    <x v="3"/>
    <x v="4"/>
    <n v="40.85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d v="2014-09-12T21:55:49"/>
    <n v="1410558949"/>
    <x v="825"/>
    <n v="1409262949"/>
    <b v="0"/>
    <n v="13"/>
    <b v="1"/>
    <s v="theater/plays"/>
    <x v="3"/>
    <x v="4"/>
    <n v="140"/>
  </r>
  <r>
    <n v="1473"/>
    <s v="ONE LOVES ONLY FORM"/>
    <s v="Public Radio Project"/>
    <n v="1500"/>
    <n v="1807.74"/>
    <x v="0"/>
    <x v="0"/>
    <s v="USD"/>
    <d v="2012-03-01T23:30:39"/>
    <n v="1330644639"/>
    <x v="826"/>
    <n v="1328052639"/>
    <b v="1"/>
    <n v="47"/>
    <b v="1"/>
    <s v="publishing/radio &amp; podcasts"/>
    <x v="5"/>
    <x v="8"/>
    <n v="38.4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d v="2012-06-23T05:27:56"/>
    <n v="1340429276"/>
    <x v="827"/>
    <n v="1335245276"/>
    <b v="0"/>
    <n v="16"/>
    <b v="1"/>
    <s v="music/indie rock"/>
    <x v="2"/>
    <x v="13"/>
    <n v="37.94"/>
  </r>
  <r>
    <n v="3700"/>
    <s v="Generations (Senior Project)"/>
    <s v="Help me produce the play I have written for my senior project!"/>
    <n v="500"/>
    <n v="606"/>
    <x v="0"/>
    <x v="0"/>
    <s v="USD"/>
    <d v="2014-09-30T16:00:00"/>
    <n v="1412092800"/>
    <x v="828"/>
    <n v="1409493800"/>
    <b v="0"/>
    <n v="18"/>
    <b v="1"/>
    <s v="theater/plays"/>
    <x v="3"/>
    <x v="4"/>
    <n v="33.6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d v="2015-03-30T18:31:59"/>
    <n v="1427740319"/>
    <x v="829"/>
    <n v="1423855919"/>
    <b v="1"/>
    <n v="539"/>
    <b v="1"/>
    <s v="technology/hardware"/>
    <x v="0"/>
    <x v="0"/>
    <n v="223.1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d v="2015-01-09T01:00:00"/>
    <n v="1420765200"/>
    <x v="830"/>
    <n v="1417506853"/>
    <b v="1"/>
    <n v="508"/>
    <b v="1"/>
    <s v="technology/hardware"/>
    <x v="0"/>
    <x v="0"/>
    <n v="118.45"/>
  </r>
  <r>
    <n v="2049"/>
    <s v="LOCK8 - the World's First Smart Bike Lock"/>
    <s v="Keyless. Alarm secured. GPS tracking."/>
    <n v="50000"/>
    <n v="60095.35"/>
    <x v="0"/>
    <x v="1"/>
    <s v="GBP"/>
    <d v="2013-12-02T22:59:00"/>
    <n v="1386025140"/>
    <x v="831"/>
    <n v="1382963963"/>
    <b v="0"/>
    <n v="742"/>
    <b v="1"/>
    <s v="technology/hardware"/>
    <x v="0"/>
    <x v="0"/>
    <n v="80.989999999999995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d v="2014-12-06T22:57:29"/>
    <n v="1417906649"/>
    <x v="832"/>
    <n v="1414015049"/>
    <b v="1"/>
    <n v="325"/>
    <b v="1"/>
    <s v="theater/spaces"/>
    <x v="3"/>
    <x v="12"/>
    <n v="92.3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d v="2014-11-26T14:40:40"/>
    <n v="1417012840"/>
    <x v="833"/>
    <n v="1414417240"/>
    <b v="0"/>
    <n v="128"/>
    <b v="1"/>
    <s v="theater/spaces"/>
    <x v="3"/>
    <x v="12"/>
    <n v="233.9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d v="2016-01-19T06:37:27"/>
    <n v="1453185447"/>
    <x v="834"/>
    <n v="1448951847"/>
    <b v="1"/>
    <n v="280"/>
    <b v="1"/>
    <s v="photography/photobooks"/>
    <x v="6"/>
    <x v="9"/>
    <n v="98.8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d v="2014-08-15T02:00:00"/>
    <n v="1408068000"/>
    <x v="835"/>
    <n v="1405346680"/>
    <b v="1"/>
    <n v="322"/>
    <b v="1"/>
    <s v="theater/plays"/>
    <x v="3"/>
    <x v="4"/>
    <n v="85.53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d v="2011-03-01T20:00:00"/>
    <n v="1299009600"/>
    <x v="836"/>
    <n v="1294818278"/>
    <b v="0"/>
    <n v="246"/>
    <b v="1"/>
    <s v="music/indie rock"/>
    <x v="2"/>
    <x v="13"/>
    <n v="88.1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d v="2014-10-06T16:11:45"/>
    <n v="1412611905"/>
    <x v="837"/>
    <n v="1410019905"/>
    <b v="0"/>
    <n v="118"/>
    <b v="1"/>
    <s v="theater/spaces"/>
    <x v="3"/>
    <x v="12"/>
    <n v="108.2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d v="2016-09-24T05:26:27"/>
    <n v="1474694787"/>
    <x v="838"/>
    <n v="1472102787"/>
    <b v="0"/>
    <n v="190"/>
    <b v="1"/>
    <s v="music/metal"/>
    <x v="2"/>
    <x v="17"/>
    <n v="63.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d v="2015-10-08T07:59:53"/>
    <n v="1444291193"/>
    <x v="839"/>
    <n v="1441699193"/>
    <b v="1"/>
    <n v="187"/>
    <b v="1"/>
    <s v="theater/spaces"/>
    <x v="3"/>
    <x v="12"/>
    <n v="64.1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d v="2012-04-04T17:33:23"/>
    <n v="1333560803"/>
    <x v="840"/>
    <n v="1330972403"/>
    <b v="0"/>
    <n v="134"/>
    <b v="1"/>
    <s v="music/classical music"/>
    <x v="2"/>
    <x v="18"/>
    <n v="49.19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d v="2016-09-05T03:59:00"/>
    <n v="1473047940"/>
    <x v="841"/>
    <n v="1469595396"/>
    <b v="0"/>
    <n v="177"/>
    <b v="1"/>
    <s v="music/metal"/>
    <x v="2"/>
    <x v="17"/>
    <n v="34.0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d v="2013-05-01T00:01:00"/>
    <n v="1367366460"/>
    <x v="842"/>
    <n v="1365791246"/>
    <b v="1"/>
    <n v="128"/>
    <b v="1"/>
    <s v="film &amp; video/documentary"/>
    <x v="4"/>
    <x v="14"/>
    <n v="46.88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d v="2016-04-27T14:58:27"/>
    <n v="1461769107"/>
    <x v="843"/>
    <n v="1459177107"/>
    <b v="0"/>
    <n v="61"/>
    <b v="1"/>
    <s v="film &amp; video/television"/>
    <x v="4"/>
    <x v="16"/>
    <n v="98.36"/>
  </r>
  <r>
    <n v="2195"/>
    <s v="Purgatoria: City of Angels"/>
    <s v="A gritty, noir tabletop RPG with a fast-paced combo-based battle system."/>
    <n v="4600"/>
    <n v="5535"/>
    <x v="0"/>
    <x v="0"/>
    <s v="USD"/>
    <d v="2015-08-11T18:31:40"/>
    <n v="1439317900"/>
    <x v="844"/>
    <n v="1436725900"/>
    <b v="0"/>
    <n v="115"/>
    <b v="1"/>
    <s v="games/tabletop games"/>
    <x v="1"/>
    <x v="1"/>
    <n v="48.13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d v="2014-06-23T16:01:00"/>
    <n v="1403539260"/>
    <x v="845"/>
    <n v="1401724860"/>
    <b v="0"/>
    <n v="106"/>
    <b v="1"/>
    <s v="music/rock"/>
    <x v="2"/>
    <x v="2"/>
    <n v="50.9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d v="2015-03-16T02:34:24"/>
    <n v="1426473264"/>
    <x v="846"/>
    <n v="1424057664"/>
    <b v="0"/>
    <n v="115"/>
    <b v="1"/>
    <s v="music/metal"/>
    <x v="2"/>
    <x v="17"/>
    <n v="41.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d v="2015-04-23T18:30:00"/>
    <n v="1429813800"/>
    <x v="847"/>
    <n v="1427363645"/>
    <b v="0"/>
    <n v="30"/>
    <b v="1"/>
    <s v="theater/plays"/>
    <x v="3"/>
    <x v="4"/>
    <n v="159.4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d v="2011-05-17T09:39:24"/>
    <n v="1305625164"/>
    <x v="848"/>
    <n v="1300354764"/>
    <b v="0"/>
    <n v="46"/>
    <b v="1"/>
    <s v="film &amp; video/shorts"/>
    <x v="4"/>
    <x v="6"/>
    <n v="78.260000000000005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d v="2013-12-20T10:04:52"/>
    <n v="1387533892"/>
    <x v="849"/>
    <n v="1384941892"/>
    <b v="0"/>
    <n v="169"/>
    <b v="1"/>
    <s v="publishing/nonfiction"/>
    <x v="5"/>
    <x v="15"/>
    <n v="17.82"/>
  </r>
  <r>
    <n v="2089"/>
    <s v="Little Moses EP"/>
    <s v="Little Moses is trying to record their first EP, and we can't do it without your help!"/>
    <n v="2500"/>
    <n v="3010.01"/>
    <x v="0"/>
    <x v="0"/>
    <s v="USD"/>
    <d v="2013-08-02T01:49:54"/>
    <n v="1375408194"/>
    <x v="850"/>
    <n v="1372384194"/>
    <b v="0"/>
    <n v="62"/>
    <b v="1"/>
    <s v="music/indie rock"/>
    <x v="2"/>
    <x v="13"/>
    <n v="48.55"/>
  </r>
  <r>
    <n v="3623"/>
    <s v="Since I've Been Here"/>
    <s v="An original play exploring the complications of romantic relationships in all forms."/>
    <n v="2500"/>
    <n v="3000"/>
    <x v="0"/>
    <x v="0"/>
    <s v="USD"/>
    <d v="2014-07-26T07:00:00"/>
    <n v="1406358000"/>
    <x v="851"/>
    <n v="1404841270"/>
    <b v="0"/>
    <n v="34"/>
    <b v="1"/>
    <s v="theater/plays"/>
    <x v="3"/>
    <x v="4"/>
    <n v="88.2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d v="2014-07-26T04:59:00"/>
    <n v="1406350740"/>
    <x v="852"/>
    <n v="1403125737"/>
    <b v="0"/>
    <n v="27"/>
    <b v="1"/>
    <s v="theater/musical"/>
    <x v="3"/>
    <x v="20"/>
    <n v="111.1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d v="2015-07-13T20:06:00"/>
    <n v="1436817960"/>
    <x v="853"/>
    <n v="1433999785"/>
    <b v="0"/>
    <n v="30"/>
    <b v="1"/>
    <s v="theater/musical"/>
    <x v="3"/>
    <x v="20"/>
    <n v="10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d v="2014-02-23T12:00:57"/>
    <n v="1393156857"/>
    <x v="854"/>
    <n v="1390564857"/>
    <b v="0"/>
    <n v="99"/>
    <b v="1"/>
    <s v="games/tabletop games"/>
    <x v="1"/>
    <x v="1"/>
    <n v="30.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d v="2014-06-14T14:23:54"/>
    <n v="1402755834"/>
    <x v="855"/>
    <n v="1400163834"/>
    <b v="1"/>
    <n v="17"/>
    <b v="1"/>
    <s v="music/rock"/>
    <x v="2"/>
    <x v="2"/>
    <n v="141.4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d v="2016-06-03T16:30:00"/>
    <n v="1464971400"/>
    <x v="856"/>
    <n v="1462379066"/>
    <b v="0"/>
    <n v="23"/>
    <b v="1"/>
    <s v="theater/plays"/>
    <x v="3"/>
    <x v="4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d v="2014-08-13T22:00:00"/>
    <n v="1407967200"/>
    <x v="857"/>
    <n v="1406039696"/>
    <b v="0"/>
    <n v="54"/>
    <b v="1"/>
    <s v="theater/plays"/>
    <x v="3"/>
    <x v="4"/>
    <n v="44.5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d v="2014-11-27T15:21:23"/>
    <n v="1417101683"/>
    <x v="858"/>
    <n v="1414506083"/>
    <b v="0"/>
    <n v="31"/>
    <b v="1"/>
    <s v="theater/plays"/>
    <x v="3"/>
    <x v="4"/>
    <n v="58.0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d v="2014-06-20T09:54:09"/>
    <n v="1403258049"/>
    <x v="859"/>
    <n v="1400666049"/>
    <b v="1"/>
    <n v="45"/>
    <b v="1"/>
    <s v="theater/plays"/>
    <x v="3"/>
    <x v="4"/>
    <n v="31.9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d v="2012-04-18T21:22:40"/>
    <n v="1334784160"/>
    <x v="860"/>
    <n v="1332192160"/>
    <b v="0"/>
    <n v="34"/>
    <b v="1"/>
    <s v="music/pop"/>
    <x v="2"/>
    <x v="7"/>
    <n v="38.79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d v="2014-02-08T09:30:31"/>
    <n v="1391851831"/>
    <x v="861"/>
    <n v="1389259831"/>
    <b v="0"/>
    <n v="25"/>
    <b v="1"/>
    <s v="film &amp; video/documentary"/>
    <x v="4"/>
    <x v="14"/>
    <n v="48.09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d v="2015-02-17T04:59:00"/>
    <n v="1424149140"/>
    <x v="862"/>
    <n v="1421964718"/>
    <b v="0"/>
    <n v="18"/>
    <b v="1"/>
    <s v="theater/plays"/>
    <x v="3"/>
    <x v="4"/>
    <n v="66.6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d v="2014-07-18T04:45:52"/>
    <n v="1405658752"/>
    <x v="863"/>
    <n v="1403066752"/>
    <b v="0"/>
    <n v="38"/>
    <b v="1"/>
    <s v="theater/plays"/>
    <x v="3"/>
    <x v="4"/>
    <n v="31.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d v="2017-02-14T20:00:27"/>
    <n v="1487102427"/>
    <x v="864"/>
    <n v="1486065627"/>
    <b v="0"/>
    <n v="25"/>
    <b v="1"/>
    <s v="games/tabletop games"/>
    <x v="1"/>
    <x v="1"/>
    <n v="35.9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d v="2016-09-08T18:08:42"/>
    <n v="1473358122"/>
    <x v="865"/>
    <n v="1471543722"/>
    <b v="0"/>
    <n v="13"/>
    <b v="1"/>
    <s v="theater/plays"/>
    <x v="3"/>
    <x v="4"/>
    <n v="55.23"/>
  </r>
  <r>
    <n v="104"/>
    <s v="Good 'Ol Trumpet"/>
    <s v="UCF short film about an old man, his love for music, and his misplaced trumpet.  "/>
    <n v="500"/>
    <n v="600"/>
    <x v="0"/>
    <x v="0"/>
    <s v="USD"/>
    <d v="2011-04-03T01:00:00"/>
    <n v="1301792400"/>
    <x v="866"/>
    <n v="1299775266"/>
    <b v="0"/>
    <n v="10"/>
    <b v="1"/>
    <s v="film &amp; video/shorts"/>
    <x v="4"/>
    <x v="6"/>
    <n v="6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d v="2014-03-01T17:18:00"/>
    <n v="1393694280"/>
    <x v="867"/>
    <n v="1390088311"/>
    <b v="0"/>
    <n v="14"/>
    <b v="1"/>
    <s v="film &amp; video/documentary"/>
    <x v="4"/>
    <x v="14"/>
    <n v="42.86"/>
  </r>
  <r>
    <n v="2167"/>
    <s v="Planes and Planets needs to get their EP finished!!"/>
    <s v="We need YOUR HELP to take one more step to this make release sound amazing!"/>
    <n v="150"/>
    <n v="180"/>
    <x v="0"/>
    <x v="0"/>
    <s v="USD"/>
    <d v="2012-09-15T01:35:37"/>
    <n v="1347672937"/>
    <x v="868"/>
    <n v="1346463337"/>
    <b v="0"/>
    <n v="8"/>
    <b v="1"/>
    <s v="music/rock"/>
    <x v="2"/>
    <x v="2"/>
    <n v="22.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d v="2015-10-05T18:56:01"/>
    <n v="1444071361"/>
    <x v="869"/>
    <n v="1441479361"/>
    <b v="0"/>
    <n v="4"/>
    <b v="1"/>
    <s v="photography/photobooks"/>
    <x v="6"/>
    <x v="9"/>
    <n v="7.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d v="2015-01-07T16:41:46"/>
    <n v="1420648906"/>
    <x v="870"/>
    <n v="1415464906"/>
    <b v="0"/>
    <n v="144"/>
    <b v="1"/>
    <s v="music/rock"/>
    <x v="2"/>
    <x v="2"/>
    <n v="346.0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d v="2015-08-13T13:40:48"/>
    <n v="1439473248"/>
    <x v="871"/>
    <n v="1436881248"/>
    <b v="0"/>
    <n v="315"/>
    <b v="1"/>
    <s v="technology/wearables"/>
    <x v="0"/>
    <x v="3"/>
    <n v="151.32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d v="2012-09-07T11:24:43"/>
    <n v="1347017083"/>
    <x v="872"/>
    <n v="1344857083"/>
    <b v="1"/>
    <n v="129"/>
    <b v="1"/>
    <s v="film &amp; video/documentary"/>
    <x v="4"/>
    <x v="14"/>
    <n v="230.09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d v="2016-01-31T13:56:03"/>
    <n v="1454248563"/>
    <x v="873"/>
    <n v="1451656563"/>
    <b v="1"/>
    <n v="61"/>
    <b v="1"/>
    <s v="music/electronic music"/>
    <x v="2"/>
    <x v="10"/>
    <n v="388.9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d v="2012-09-03T18:02:14"/>
    <n v="1346695334"/>
    <x v="874"/>
    <n v="1344880934"/>
    <b v="1"/>
    <n v="238"/>
    <b v="1"/>
    <s v="film &amp; video/documentary"/>
    <x v="4"/>
    <x v="14"/>
    <n v="89.9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d v="2013-03-19T16:42:15"/>
    <n v="1363711335"/>
    <x v="875"/>
    <n v="1360258935"/>
    <b v="1"/>
    <n v="251"/>
    <b v="1"/>
    <s v="film &amp; video/documentary"/>
    <x v="4"/>
    <x v="14"/>
    <n v="61.5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d v="2015-01-02T05:56:28"/>
    <n v="1420178188"/>
    <x v="876"/>
    <n v="1418709388"/>
    <b v="0"/>
    <n v="95"/>
    <b v="1"/>
    <s v="theater/plays"/>
    <x v="3"/>
    <x v="4"/>
    <n v="125.0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d v="2014-06-20T23:00:00"/>
    <n v="1403305200"/>
    <x v="877"/>
    <n v="1400512658"/>
    <b v="1"/>
    <n v="226"/>
    <b v="1"/>
    <s v="theater/plays"/>
    <x v="3"/>
    <x v="4"/>
    <n v="50.1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d v="2014-10-29T18:54:03"/>
    <n v="1414608843"/>
    <x v="878"/>
    <n v="1412794443"/>
    <b v="0"/>
    <n v="108"/>
    <b v="1"/>
    <s v="theater/plays"/>
    <x v="3"/>
    <x v="4"/>
    <n v="66.11"/>
  </r>
  <r>
    <n v="3233"/>
    <s v="64 Squares"/>
    <s v="64 Squares is an autobiographical one-man exploration of the internal chess game played to reconcile relationships."/>
    <n v="5000"/>
    <n v="5940"/>
    <x v="0"/>
    <x v="0"/>
    <s v="USD"/>
    <d v="2017-03-02T19:19:15"/>
    <n v="1488482355"/>
    <x v="879"/>
    <n v="1485890355"/>
    <b v="0"/>
    <n v="61"/>
    <b v="1"/>
    <s v="theater/plays"/>
    <x v="3"/>
    <x v="4"/>
    <n v="97.3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d v="2011-02-22T03:00:00"/>
    <n v="1298343600"/>
    <x v="880"/>
    <n v="1295624113"/>
    <b v="0"/>
    <n v="93"/>
    <b v="1"/>
    <s v="music/pop"/>
    <x v="2"/>
    <x v="7"/>
    <n v="44.9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d v="2011-09-15T22:00:03"/>
    <n v="1316124003"/>
    <x v="881"/>
    <n v="1313532003"/>
    <b v="0"/>
    <n v="90"/>
    <b v="1"/>
    <s v="music/indie rock"/>
    <x v="2"/>
    <x v="13"/>
    <n v="46.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d v="2010-11-30T15:43:35"/>
    <n v="1291131815"/>
    <x v="882"/>
    <n v="1287071015"/>
    <b v="1"/>
    <n v="66"/>
    <b v="1"/>
    <s v="music/rock"/>
    <x v="2"/>
    <x v="2"/>
    <n v="63.18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d v="2014-12-21T17:11:30"/>
    <n v="1419181890"/>
    <x v="883"/>
    <n v="1416589890"/>
    <b v="0"/>
    <n v="23"/>
    <b v="1"/>
    <s v="theater/plays"/>
    <x v="3"/>
    <x v="4"/>
    <n v="176.09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d v="2012-10-05T22:44:10"/>
    <n v="1349477050"/>
    <x v="884"/>
    <n v="1346885050"/>
    <b v="0"/>
    <n v="69"/>
    <b v="1"/>
    <s v="music/rock"/>
    <x v="2"/>
    <x v="2"/>
    <n v="51.81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d v="2011-08-04T15:07:55"/>
    <n v="1312470475"/>
    <x v="885"/>
    <n v="1308496075"/>
    <b v="0"/>
    <n v="62"/>
    <b v="1"/>
    <s v="publishing/nonfiction"/>
    <x v="5"/>
    <x v="15"/>
    <n v="57.34"/>
  </r>
  <r>
    <n v="3595"/>
    <s v="The Flu Season"/>
    <s v="A new theatre company staging Will Eno's The Flu Season in Seattle"/>
    <n v="2600"/>
    <n v="3081"/>
    <x v="0"/>
    <x v="0"/>
    <s v="USD"/>
    <d v="2015-03-13T06:59:00"/>
    <n v="1426229940"/>
    <x v="886"/>
    <n v="1423959123"/>
    <b v="0"/>
    <n v="62"/>
    <b v="1"/>
    <s v="theater/plays"/>
    <x v="3"/>
    <x v="4"/>
    <n v="49.6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d v="2016-05-08T21:00:00"/>
    <n v="1462741200"/>
    <x v="887"/>
    <n v="1461503654"/>
    <b v="0"/>
    <n v="22"/>
    <b v="1"/>
    <s v="theater/plays"/>
    <x v="3"/>
    <x v="4"/>
    <n v="108.59"/>
  </r>
  <r>
    <n v="66"/>
    <s v="A Stagnant Fever: Short Film"/>
    <s v="A dark comedy set in the '60s about clinical depression and one night stands."/>
    <n v="2000"/>
    <n v="2372"/>
    <x v="0"/>
    <x v="0"/>
    <s v="USD"/>
    <d v="2016-07-18T20:23:40"/>
    <n v="1468873420"/>
    <x v="888"/>
    <n v="1466281420"/>
    <b v="0"/>
    <n v="26"/>
    <b v="1"/>
    <s v="film &amp; video/shorts"/>
    <x v="4"/>
    <x v="6"/>
    <n v="91.2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d v="2015-04-30T15:20:00"/>
    <n v="1430407200"/>
    <x v="889"/>
    <n v="1428086501"/>
    <b v="0"/>
    <n v="23"/>
    <b v="1"/>
    <s v="film &amp; video/television"/>
    <x v="4"/>
    <x v="16"/>
    <n v="103.04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d v="2014-07-17T16:33:43"/>
    <n v="1405614823"/>
    <x v="890"/>
    <n v="1403022823"/>
    <b v="0"/>
    <n v="37"/>
    <b v="1"/>
    <s v="theater/plays"/>
    <x v="3"/>
    <x v="4"/>
    <n v="48.34"/>
  </r>
  <r>
    <n v="1263"/>
    <s v="New Tropic Bombs EP ~ &quot;Return to Bomber Bay&quot;"/>
    <s v="A fresh batch of chaos from Toledo, Ohio's reggae-rockers, Tropic Bombs!"/>
    <n v="1500"/>
    <n v="1785"/>
    <x v="0"/>
    <x v="0"/>
    <s v="USD"/>
    <d v="2014-03-29T01:00:00"/>
    <n v="1396054800"/>
    <x v="891"/>
    <n v="1393034470"/>
    <b v="1"/>
    <n v="41"/>
    <b v="1"/>
    <s v="music/rock"/>
    <x v="2"/>
    <x v="2"/>
    <n v="43.5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d v="2017-03-01T02:00:00"/>
    <n v="1488333600"/>
    <x v="892"/>
    <n v="1487094360"/>
    <b v="0"/>
    <n v="20"/>
    <b v="1"/>
    <s v="theater/spaces"/>
    <x v="3"/>
    <x v="12"/>
    <n v="80.25"/>
  </r>
  <r>
    <n v="2467"/>
    <s v="Nature Boy Explorer EP"/>
    <s v="We've finished our first EP and we're taking it on the road in three weeks! Help us fund manufacturing?"/>
    <n v="1000"/>
    <n v="1185"/>
    <x v="0"/>
    <x v="0"/>
    <s v="USD"/>
    <d v="2012-05-10T17:00:00"/>
    <n v="1336669200"/>
    <x v="893"/>
    <n v="1335473931"/>
    <b v="0"/>
    <n v="43"/>
    <b v="1"/>
    <s v="music/indie rock"/>
    <x v="2"/>
    <x v="13"/>
    <n v="27.5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d v="2014-09-18T03:59:00"/>
    <n v="1411012740"/>
    <x v="894"/>
    <n v="1409667827"/>
    <b v="0"/>
    <n v="27"/>
    <b v="1"/>
    <s v="theater/plays"/>
    <x v="3"/>
    <x v="4"/>
    <n v="42.3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d v="2015-08-01T22:24:54"/>
    <n v="1438467894"/>
    <x v="895"/>
    <n v="1436307894"/>
    <b v="0"/>
    <n v="30"/>
    <b v="1"/>
    <s v="theater/plays"/>
    <x v="3"/>
    <x v="4"/>
    <n v="29.67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d v="2017-02-28T00:00:00"/>
    <n v="1488240000"/>
    <x v="896"/>
    <n v="1486996729"/>
    <b v="0"/>
    <n v="51"/>
    <b v="1"/>
    <s v="theater/plays"/>
    <x v="3"/>
    <x v="4"/>
    <n v="17.25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d v="2015-05-07T10:09:54"/>
    <n v="1430993394"/>
    <x v="897"/>
    <n v="1428401394"/>
    <b v="0"/>
    <n v="26"/>
    <b v="1"/>
    <s v="theater/plays"/>
    <x v="3"/>
    <x v="4"/>
    <n v="27.5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d v="2014-12-21T08:42:21"/>
    <n v="1419151341"/>
    <x v="898"/>
    <n v="1416559341"/>
    <b v="1"/>
    <n v="33"/>
    <b v="1"/>
    <s v="technology/hardware"/>
    <x v="0"/>
    <x v="0"/>
    <n v="2500.9699999999998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d v="2012-02-12T22:03:51"/>
    <n v="1329084231"/>
    <x v="899"/>
    <n v="1326492231"/>
    <b v="1"/>
    <n v="361"/>
    <b v="1"/>
    <s v="music/rock"/>
    <x v="2"/>
    <x v="2"/>
    <n v="98.03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d v="2016-12-28T05:05:46"/>
    <n v="1482901546"/>
    <x v="900"/>
    <n v="1480309546"/>
    <b v="0"/>
    <n v="499"/>
    <b v="1"/>
    <s v="music/metal"/>
    <x v="2"/>
    <x v="17"/>
    <n v="65.86"/>
  </r>
  <r>
    <n v="2720"/>
    <s v="The Comedy Project"/>
    <s v="An improv, sketch and experimental comedy and cocktail venue in downtown Grand Rapids, Michigan"/>
    <n v="25000"/>
    <n v="29531"/>
    <x v="0"/>
    <x v="0"/>
    <s v="USD"/>
    <d v="2016-11-11T12:10:53"/>
    <n v="1478866253"/>
    <x v="901"/>
    <n v="1476270653"/>
    <b v="0"/>
    <n v="173"/>
    <b v="1"/>
    <s v="theater/spaces"/>
    <x v="3"/>
    <x v="12"/>
    <n v="170.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d v="2012-09-27T22:54:54"/>
    <n v="1348786494"/>
    <x v="902"/>
    <n v="1346194494"/>
    <b v="1"/>
    <n v="963"/>
    <b v="1"/>
    <s v="film &amp; video/documentary"/>
    <x v="4"/>
    <x v="14"/>
    <n v="30.6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d v="2014-11-07T00:15:55"/>
    <n v="1415319355"/>
    <x v="903"/>
    <n v="1411859755"/>
    <b v="1"/>
    <n v="213"/>
    <b v="1"/>
    <s v="theater/plays"/>
    <x v="3"/>
    <x v="4"/>
    <n v="110.35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d v="2014-11-26T01:15:00"/>
    <n v="1416964500"/>
    <x v="904"/>
    <n v="1414368616"/>
    <b v="1"/>
    <n v="98"/>
    <b v="1"/>
    <s v="photography/photobooks"/>
    <x v="6"/>
    <x v="9"/>
    <n v="180.4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d v="2013-05-28T00:00:00"/>
    <n v="1369699200"/>
    <x v="905"/>
    <n v="1366917828"/>
    <b v="0"/>
    <n v="146"/>
    <b v="1"/>
    <s v="technology/hardware"/>
    <x v="0"/>
    <x v="0"/>
    <n v="97.19"/>
  </r>
  <r>
    <n v="1834"/>
    <s v="TDJ - All Part of the Plan EP/Tour"/>
    <s v="Help us fund our first tour and promote our new EP!"/>
    <n v="10000"/>
    <n v="11805"/>
    <x v="0"/>
    <x v="0"/>
    <s v="USD"/>
    <d v="2015-01-24T23:08:15"/>
    <n v="1422140895"/>
    <x v="906"/>
    <n v="1418684895"/>
    <b v="0"/>
    <n v="90"/>
    <b v="1"/>
    <s v="music/rock"/>
    <x v="2"/>
    <x v="2"/>
    <n v="131.16999999999999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d v="2015-03-08T13:31:17"/>
    <n v="1425821477"/>
    <x v="907"/>
    <n v="1421937077"/>
    <b v="0"/>
    <n v="70"/>
    <b v="1"/>
    <s v="photography/photobooks"/>
    <x v="6"/>
    <x v="9"/>
    <n v="93.0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d v="2012-05-11T14:53:15"/>
    <n v="1336747995"/>
    <x v="908"/>
    <n v="1334155995"/>
    <b v="1"/>
    <n v="91"/>
    <b v="1"/>
    <s v="film &amp; video/documentary"/>
    <x v="4"/>
    <x v="14"/>
    <n v="64.9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d v="2015-08-03T18:00:00"/>
    <n v="1438624800"/>
    <x v="909"/>
    <n v="1435133807"/>
    <b v="0"/>
    <n v="39"/>
    <b v="1"/>
    <s v="theater/plays"/>
    <x v="3"/>
    <x v="4"/>
    <n v="100.0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d v="2015-06-21T22:25:00"/>
    <n v="1434925500"/>
    <x v="910"/>
    <n v="1432410639"/>
    <b v="0"/>
    <n v="62"/>
    <b v="1"/>
    <s v="theater/plays"/>
    <x v="3"/>
    <x v="4"/>
    <n v="57.2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d v="2014-06-04T04:59:00"/>
    <n v="1401857940"/>
    <x v="911"/>
    <n v="1400725112"/>
    <b v="0"/>
    <n v="44"/>
    <b v="1"/>
    <s v="theater/plays"/>
    <x v="3"/>
    <x v="4"/>
    <n v="75.34"/>
  </r>
  <r>
    <n v="2786"/>
    <s v="Fierce"/>
    <s v="A heart-melting farce about sex, art and the lovelorn lay-abouts of London-town."/>
    <n v="2500"/>
    <n v="2946"/>
    <x v="0"/>
    <x v="1"/>
    <s v="GBP"/>
    <d v="2014-07-09T13:39:40"/>
    <n v="1404913180"/>
    <x v="912"/>
    <n v="1403703580"/>
    <b v="0"/>
    <n v="74"/>
    <b v="1"/>
    <s v="theater/plays"/>
    <x v="3"/>
    <x v="4"/>
    <n v="39.8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d v="2014-02-06T20:31:11"/>
    <n v="1391718671"/>
    <x v="913"/>
    <n v="1390509071"/>
    <b v="0"/>
    <n v="49"/>
    <b v="1"/>
    <s v="music/pop"/>
    <x v="2"/>
    <x v="7"/>
    <n v="36.2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d v="2011-11-02T08:00:00"/>
    <n v="1320220800"/>
    <x v="914"/>
    <n v="1315612909"/>
    <b v="0"/>
    <n v="4"/>
    <b v="1"/>
    <s v="music/rock"/>
    <x v="2"/>
    <x v="2"/>
    <n v="443.75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d v="2016-12-17T08:00:00"/>
    <n v="1481961600"/>
    <x v="915"/>
    <n v="1479283285"/>
    <b v="0"/>
    <n v="26"/>
    <b v="1"/>
    <s v="theater/plays"/>
    <x v="3"/>
    <x v="4"/>
    <n v="67.9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d v="2013-01-09T08:48:55"/>
    <n v="1357721335"/>
    <x v="916"/>
    <n v="1354265335"/>
    <b v="0"/>
    <n v="25"/>
    <b v="1"/>
    <s v="music/rock"/>
    <x v="2"/>
    <x v="2"/>
    <n v="47.2"/>
  </r>
  <r>
    <n v="1680"/>
    <s v="Kick Out a Record"/>
    <s v="Working Musician dilemma #164: how the taxman put Kick the Record 2.0 on hold"/>
    <n v="1000"/>
    <n v="1175"/>
    <x v="0"/>
    <x v="0"/>
    <s v="USD"/>
    <d v="2014-07-12T18:11:07"/>
    <n v="1405188667"/>
    <x v="917"/>
    <n v="1402596667"/>
    <b v="0"/>
    <n v="25"/>
    <b v="1"/>
    <s v="music/pop"/>
    <x v="2"/>
    <x v="7"/>
    <n v="47"/>
  </r>
  <r>
    <n v="2557"/>
    <s v="European Tour"/>
    <s v="Raising money for our concert tour of Switzerland and Germany in June/July 2014"/>
    <n v="900"/>
    <n v="1066"/>
    <x v="0"/>
    <x v="1"/>
    <s v="GBP"/>
    <d v="2014-05-15T17:53:06"/>
    <n v="1400176386"/>
    <x v="918"/>
    <n v="1397584386"/>
    <b v="0"/>
    <n v="36"/>
    <b v="1"/>
    <s v="music/classical music"/>
    <x v="2"/>
    <x v="18"/>
    <n v="29.6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d v="2011-04-18T17:24:19"/>
    <n v="1303147459"/>
    <x v="919"/>
    <n v="1297880659"/>
    <b v="0"/>
    <n v="22"/>
    <b v="1"/>
    <s v="publishing/nonfiction"/>
    <x v="5"/>
    <x v="15"/>
    <n v="37.450000000000003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d v="2015-06-16T12:59:14"/>
    <n v="1434459554"/>
    <x v="920"/>
    <n v="1431867554"/>
    <b v="0"/>
    <n v="24"/>
    <b v="1"/>
    <s v="theater/plays"/>
    <x v="3"/>
    <x v="4"/>
    <n v="29.58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d v="2013-07-26T17:00:00"/>
    <n v="1374858000"/>
    <x v="921"/>
    <n v="1373408699"/>
    <b v="1"/>
    <n v="635"/>
    <b v="1"/>
    <s v="publishing/radio &amp; podcasts"/>
    <x v="5"/>
    <x v="8"/>
    <n v="92.1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d v="2015-11-13T15:18:38"/>
    <n v="1447427918"/>
    <x v="922"/>
    <n v="1444832318"/>
    <b v="1"/>
    <n v="493"/>
    <b v="1"/>
    <s v="film &amp; video/documentary"/>
    <x v="4"/>
    <x v="14"/>
    <n v="59.2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d v="2015-10-17T02:00:00"/>
    <n v="1445047200"/>
    <x v="923"/>
    <n v="1442443910"/>
    <b v="1"/>
    <n v="314"/>
    <b v="1"/>
    <s v="film &amp; video/documentary"/>
    <x v="4"/>
    <x v="14"/>
    <n v="89.39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d v="2015-04-25T00:00:00"/>
    <n v="1429920000"/>
    <x v="924"/>
    <n v="1426703452"/>
    <b v="0"/>
    <n v="131"/>
    <b v="1"/>
    <s v="music/rock"/>
    <x v="2"/>
    <x v="2"/>
    <n v="133.93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d v="2013-09-20T20:17:27"/>
    <n v="1379708247"/>
    <x v="925"/>
    <n v="1377116247"/>
    <b v="1"/>
    <n v="182"/>
    <b v="1"/>
    <s v="music/rock"/>
    <x v="2"/>
    <x v="2"/>
    <n v="76.92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d v="2017-03-06T20:00:00"/>
    <n v="1488830400"/>
    <x v="926"/>
    <n v="1484924605"/>
    <b v="1"/>
    <n v="255"/>
    <b v="1"/>
    <s v="music/electronic music"/>
    <x v="2"/>
    <x v="10"/>
    <n v="45.99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d v="2014-10-08T04:01:08"/>
    <n v="1412740868"/>
    <x v="927"/>
    <n v="1410148868"/>
    <b v="1"/>
    <n v="286"/>
    <b v="1"/>
    <s v="film &amp; video/documentary"/>
    <x v="4"/>
    <x v="14"/>
    <n v="40.7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d v="2011-12-06T05:59:00"/>
    <n v="1323151140"/>
    <x v="928"/>
    <n v="1320528070"/>
    <b v="0"/>
    <n v="145"/>
    <b v="1"/>
    <s v="music/indie rock"/>
    <x v="2"/>
    <x v="13"/>
    <n v="60.2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d v="2015-07-11T03:59:00"/>
    <n v="1436587140"/>
    <x v="929"/>
    <n v="1434069205"/>
    <b v="0"/>
    <n v="86"/>
    <b v="1"/>
    <s v="theater/plays"/>
    <x v="3"/>
    <x v="4"/>
    <n v="81.569999999999993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d v="2016-06-17T16:00:00"/>
    <n v="1466179200"/>
    <x v="930"/>
    <n v="1463466070"/>
    <b v="0"/>
    <n v="130"/>
    <b v="1"/>
    <s v="theater/plays"/>
    <x v="3"/>
    <x v="4"/>
    <n v="44.8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d v="2012-09-22T18:19:16"/>
    <n v="1348337956"/>
    <x v="931"/>
    <n v="1345745956"/>
    <b v="0"/>
    <n v="96"/>
    <b v="1"/>
    <s v="music/rock"/>
    <x v="2"/>
    <x v="2"/>
    <n v="60.74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d v="2016-04-01T03:59:00"/>
    <n v="1459483140"/>
    <x v="932"/>
    <n v="1456526879"/>
    <b v="1"/>
    <n v="100"/>
    <b v="1"/>
    <s v="theater/plays"/>
    <x v="3"/>
    <x v="4"/>
    <n v="52.5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d v="2015-02-10T16:52:10"/>
    <n v="1423587130"/>
    <x v="933"/>
    <n v="1421772730"/>
    <b v="0"/>
    <n v="55"/>
    <b v="1"/>
    <s v="theater/spaces"/>
    <x v="3"/>
    <x v="12"/>
    <n v="85.1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d v="2014-12-14T18:18:08"/>
    <n v="1418581088"/>
    <x v="934"/>
    <n v="1415125088"/>
    <b v="0"/>
    <n v="35"/>
    <b v="1"/>
    <s v="theater/plays"/>
    <x v="3"/>
    <x v="4"/>
    <n v="100.1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d v="2014-06-21T16:00:09"/>
    <n v="1403366409"/>
    <x v="935"/>
    <n v="1400774409"/>
    <b v="1"/>
    <n v="51"/>
    <b v="1"/>
    <s v="theater/plays"/>
    <x v="3"/>
    <x v="4"/>
    <n v="57.5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d v="2012-05-19T03:00:00"/>
    <n v="1337396400"/>
    <x v="936"/>
    <n v="1333709958"/>
    <b v="0"/>
    <n v="40"/>
    <b v="1"/>
    <s v="music/rock"/>
    <x v="2"/>
    <x v="2"/>
    <n v="58.6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d v="2011-12-06T02:02:29"/>
    <n v="1323136949"/>
    <x v="937"/>
    <n v="1319245349"/>
    <b v="1"/>
    <n v="31"/>
    <b v="1"/>
    <s v="music/rock"/>
    <x v="2"/>
    <x v="2"/>
    <n v="75.48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d v="2012-11-26T04:59:00"/>
    <n v="1353905940"/>
    <x v="938"/>
    <n v="1351011489"/>
    <b v="0"/>
    <n v="38"/>
    <b v="1"/>
    <s v="music/rock"/>
    <x v="2"/>
    <x v="2"/>
    <n v="61.58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d v="2015-03-01T04:59:00"/>
    <n v="1425185940"/>
    <x v="939"/>
    <n v="1423960097"/>
    <b v="0"/>
    <n v="56"/>
    <b v="1"/>
    <s v="theater/musical"/>
    <x v="3"/>
    <x v="20"/>
    <n v="41.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d v="2011-09-19T14:30:22"/>
    <n v="1316442622"/>
    <x v="940"/>
    <n v="1312641022"/>
    <b v="1"/>
    <n v="41"/>
    <b v="1"/>
    <s v="technology/hardware"/>
    <x v="0"/>
    <x v="0"/>
    <n v="44.8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d v="2014-12-01T19:09:00"/>
    <n v="1417460940"/>
    <x v="941"/>
    <n v="1416516972"/>
    <b v="0"/>
    <n v="20"/>
    <b v="1"/>
    <s v="theater/plays"/>
    <x v="3"/>
    <x v="4"/>
    <n v="70"/>
  </r>
  <r>
    <n v="3329"/>
    <s v="Jestia and Raedon"/>
    <s v="Jestia and Raedon is a brand new romantic comedy play going to the Edinburgh Fringe Festival this summer."/>
    <n v="1000"/>
    <n v="1168"/>
    <x v="0"/>
    <x v="1"/>
    <s v="GBP"/>
    <d v="2014-07-27T23:00:00"/>
    <n v="1406502000"/>
    <x v="942"/>
    <n v="1405583108"/>
    <b v="0"/>
    <n v="26"/>
    <b v="1"/>
    <s v="theater/plays"/>
    <x v="3"/>
    <x v="4"/>
    <n v="44.92"/>
  </r>
  <r>
    <n v="2824"/>
    <s v="The Rooftop"/>
    <s v="I wrote a One Act play called The Rooftop for a Female Playwright's festival. Every little bit helps!"/>
    <n v="650"/>
    <n v="760"/>
    <x v="0"/>
    <x v="0"/>
    <s v="USD"/>
    <d v="2015-06-13T01:43:00"/>
    <n v="1434159780"/>
    <x v="943"/>
    <n v="1431412196"/>
    <b v="0"/>
    <n v="15"/>
    <b v="1"/>
    <s v="theater/plays"/>
    <x v="3"/>
    <x v="4"/>
    <n v="50.67"/>
  </r>
  <r>
    <n v="22"/>
    <s v="CREATURES OF HABIT!"/>
    <s v="Meet Gary, and Troy: Two unlikely friends that investigate &quot;strange phenomenon&quot;."/>
    <n v="350"/>
    <n v="410"/>
    <x v="0"/>
    <x v="0"/>
    <s v="USD"/>
    <d v="2015-01-01T07:59:00"/>
    <n v="1420099140"/>
    <x v="944"/>
    <n v="1418766740"/>
    <b v="0"/>
    <n v="8"/>
    <b v="1"/>
    <s v="film &amp; video/television"/>
    <x v="4"/>
    <x v="16"/>
    <n v="51.2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d v="2015-06-05T21:00:00"/>
    <n v="1433538000"/>
    <x v="945"/>
    <n v="1428541276"/>
    <b v="0"/>
    <n v="188"/>
    <b v="1"/>
    <s v="technology/hardware"/>
    <x v="0"/>
    <x v="0"/>
    <n v="307.2"/>
  </r>
  <r>
    <n v="355"/>
    <s v="REZA ABDOH -Theatre Visionary"/>
    <s v="A documentary film about the late REZA ABDOH and his performance company DAR A LUZ."/>
    <n v="35000"/>
    <n v="40690"/>
    <x v="0"/>
    <x v="0"/>
    <s v="USD"/>
    <d v="2014-12-01T08:03:14"/>
    <n v="1417420994"/>
    <x v="946"/>
    <n v="1414738994"/>
    <b v="1"/>
    <n v="165"/>
    <b v="1"/>
    <s v="film &amp; video/documentary"/>
    <x v="4"/>
    <x v="14"/>
    <n v="246.61"/>
  </r>
  <r>
    <n v="2714"/>
    <s v="The Crane Theater"/>
    <s v="The Crane will be the new home for independent theater in Northeast Minneapolis"/>
    <n v="25000"/>
    <n v="29089"/>
    <x v="0"/>
    <x v="0"/>
    <s v="USD"/>
    <d v="2016-10-14T23:00:00"/>
    <n v="1476486000"/>
    <x v="947"/>
    <n v="1474040596"/>
    <b v="1"/>
    <n v="305"/>
    <b v="1"/>
    <s v="theater/spaces"/>
    <x v="3"/>
    <x v="12"/>
    <n v="95.37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d v="2014-08-04T15:59:33"/>
    <n v="1407167973"/>
    <x v="948"/>
    <n v="1405439973"/>
    <b v="1"/>
    <n v="244"/>
    <b v="1"/>
    <s v="theater/plays"/>
    <x v="3"/>
    <x v="4"/>
    <n v="71.489999999999995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d v="2012-05-03T16:31:12"/>
    <n v="1336062672"/>
    <x v="949"/>
    <n v="1332174672"/>
    <b v="0"/>
    <n v="149"/>
    <b v="1"/>
    <s v="film &amp; video/documentary"/>
    <x v="4"/>
    <x v="14"/>
    <n v="116.8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d v="2013-07-02T05:00:00"/>
    <n v="1372741200"/>
    <x v="950"/>
    <n v="1370067231"/>
    <b v="0"/>
    <n v="114"/>
    <b v="1"/>
    <s v="music/indie rock"/>
    <x v="2"/>
    <x v="13"/>
    <n v="152.54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d v="2014-07-17T16:50:46"/>
    <n v="1405615846"/>
    <x v="951"/>
    <n v="1403023846"/>
    <b v="0"/>
    <n v="52"/>
    <b v="1"/>
    <s v="film &amp; video/television"/>
    <x v="4"/>
    <x v="16"/>
    <n v="223.4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d v="2010-08-24T04:00:00"/>
    <n v="1282622400"/>
    <x v="952"/>
    <n v="1276891586"/>
    <b v="1"/>
    <n v="137"/>
    <b v="1"/>
    <s v="technology/hardware"/>
    <x v="0"/>
    <x v="0"/>
    <n v="84.46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d v="2015-01-31T19:58:33"/>
    <n v="1422734313"/>
    <x v="953"/>
    <n v="1420919913"/>
    <b v="0"/>
    <n v="60"/>
    <b v="1"/>
    <s v="games/tabletop games"/>
    <x v="1"/>
    <x v="1"/>
    <n v="144.43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d v="2015-07-18T06:59:00"/>
    <n v="1437202740"/>
    <x v="954"/>
    <n v="1434654998"/>
    <b v="0"/>
    <n v="79"/>
    <b v="1"/>
    <s v="theater/plays"/>
    <x v="3"/>
    <x v="4"/>
    <n v="73.5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d v="2017-01-28T19:29:00"/>
    <n v="1485631740"/>
    <x v="955"/>
    <n v="1483041083"/>
    <b v="0"/>
    <n v="14"/>
    <b v="1"/>
    <s v="photography/photobooks"/>
    <x v="6"/>
    <x v="9"/>
    <n v="414.2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d v="2012-08-10T22:00:00"/>
    <n v="1344636000"/>
    <x v="956"/>
    <n v="1341800110"/>
    <b v="0"/>
    <n v="105"/>
    <b v="1"/>
    <s v="music/indie rock"/>
    <x v="2"/>
    <x v="13"/>
    <n v="50.6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d v="2016-11-22T05:59:00"/>
    <n v="1479794340"/>
    <x v="957"/>
    <n v="1476715869"/>
    <b v="0"/>
    <n v="103"/>
    <b v="1"/>
    <s v="theater/spaces"/>
    <x v="3"/>
    <x v="12"/>
    <n v="50.69"/>
  </r>
  <r>
    <n v="3217"/>
    <s v="Wake Up Call @ IRT Theater"/>
    <s v="Wake Up Call is a comedic play about a group of hotel employees working on Christmas Eve."/>
    <n v="4500"/>
    <n v="5221"/>
    <x v="0"/>
    <x v="0"/>
    <s v="USD"/>
    <d v="2016-11-04T13:06:24"/>
    <n v="1478264784"/>
    <x v="958"/>
    <n v="1475672784"/>
    <b v="1"/>
    <n v="104"/>
    <b v="1"/>
    <s v="theater/plays"/>
    <x v="3"/>
    <x v="4"/>
    <n v="50.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d v="2015-10-14T22:01:03"/>
    <n v="1444860063"/>
    <x v="959"/>
    <n v="1442268063"/>
    <b v="0"/>
    <n v="63"/>
    <b v="1"/>
    <s v="theater/plays"/>
    <x v="3"/>
    <x v="4"/>
    <n v="55.33"/>
  </r>
  <r>
    <n v="3167"/>
    <s v="Destiny is Judd Nelson: a new play at FringeNYC"/>
    <s v="What is destiny? Explore it with us this August at FringeNYC."/>
    <n v="3000"/>
    <n v="3485"/>
    <x v="0"/>
    <x v="0"/>
    <s v="USD"/>
    <d v="2014-08-02T04:13:01"/>
    <n v="1406952781"/>
    <x v="960"/>
    <n v="1405743181"/>
    <b v="1"/>
    <n v="55"/>
    <b v="1"/>
    <s v="theater/plays"/>
    <x v="3"/>
    <x v="4"/>
    <n v="63.3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d v="2010-09-11T03:59:00"/>
    <n v="1284177540"/>
    <x v="961"/>
    <n v="1281028152"/>
    <b v="0"/>
    <n v="75"/>
    <b v="1"/>
    <s v="music/indie rock"/>
    <x v="2"/>
    <x v="13"/>
    <n v="46.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d v="2015-07-13T07:35:44"/>
    <n v="1436772944"/>
    <x v="962"/>
    <n v="1434180944"/>
    <b v="0"/>
    <n v="112"/>
    <b v="1"/>
    <s v="theater/plays"/>
    <x v="3"/>
    <x v="4"/>
    <n v="30.9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d v="2012-07-15T14:00:04"/>
    <n v="1342360804"/>
    <x v="963"/>
    <n v="1339768804"/>
    <b v="0"/>
    <n v="20"/>
    <b v="1"/>
    <s v="film &amp; video/shorts"/>
    <x v="4"/>
    <x v="6"/>
    <n v="116.25"/>
  </r>
  <r>
    <n v="2463"/>
    <s v="Emma Ate the Lion &quot;Songs Two Count Too&quot;"/>
    <s v="Emma Ate The Lion's debut full length album"/>
    <n v="2000"/>
    <n v="2325"/>
    <x v="0"/>
    <x v="0"/>
    <s v="USD"/>
    <d v="2013-04-16T19:00:00"/>
    <n v="1366138800"/>
    <x v="964"/>
    <n v="1362710425"/>
    <b v="0"/>
    <n v="75"/>
    <b v="1"/>
    <s v="music/indie rock"/>
    <x v="2"/>
    <x v="13"/>
    <n v="3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d v="2016-01-27T01:00:00"/>
    <n v="1453856400"/>
    <x v="965"/>
    <n v="1452664317"/>
    <b v="0"/>
    <n v="29"/>
    <b v="1"/>
    <s v="theater/plays"/>
    <x v="3"/>
    <x v="4"/>
    <n v="80.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d v="2013-12-12T06:08:27"/>
    <n v="1386828507"/>
    <x v="966"/>
    <n v="1384236507"/>
    <b v="0"/>
    <n v="64"/>
    <b v="1"/>
    <s v="music/indie rock"/>
    <x v="2"/>
    <x v="13"/>
    <n v="36.1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d v="2015-03-28T14:38:04"/>
    <n v="1427553484"/>
    <x v="967"/>
    <n v="1424533084"/>
    <b v="0"/>
    <n v="35"/>
    <b v="1"/>
    <s v="theater/plays"/>
    <x v="3"/>
    <x v="4"/>
    <n v="59.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d v="2017-02-03T04:11:00"/>
    <n v="1486095060"/>
    <x v="968"/>
    <n v="1484198170"/>
    <b v="0"/>
    <n v="31"/>
    <b v="1"/>
    <s v="music/rock"/>
    <x v="2"/>
    <x v="2"/>
    <n v="48.71"/>
  </r>
  <r>
    <n v="528"/>
    <s v="Devastated No Matter What"/>
    <s v="A Festival Backed Production of a Full-Length Play."/>
    <n v="1150"/>
    <n v="1330"/>
    <x v="0"/>
    <x v="0"/>
    <s v="USD"/>
    <d v="2015-06-21T21:20:00"/>
    <n v="1434921600"/>
    <x v="969"/>
    <n v="1433109907"/>
    <b v="0"/>
    <n v="30"/>
    <b v="1"/>
    <s v="theater/plays"/>
    <x v="3"/>
    <x v="4"/>
    <n v="44.3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d v="2014-07-05T12:40:28"/>
    <n v="1404564028"/>
    <x v="970"/>
    <n v="1401972028"/>
    <b v="0"/>
    <n v="21"/>
    <b v="1"/>
    <s v="theater/plays"/>
    <x v="3"/>
    <x v="4"/>
    <n v="4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d v="2012-10-24T16:26:16"/>
    <n v="1351095976"/>
    <x v="971"/>
    <n v="1348503976"/>
    <b v="0"/>
    <n v="33"/>
    <b v="1"/>
    <s v="music/rock"/>
    <x v="2"/>
    <x v="2"/>
    <n v="24.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d v="2011-07-06T19:33:10"/>
    <n v="1309980790"/>
    <x v="972"/>
    <n v="1304623990"/>
    <b v="0"/>
    <n v="19"/>
    <b v="1"/>
    <s v="publishing/nonfiction"/>
    <x v="5"/>
    <x v="15"/>
    <n v="40.21"/>
  </r>
  <r>
    <n v="2161"/>
    <s v="CallMeGhost DEBUT ALBUM preorder!"/>
    <s v="We're trying to fund hard copies of our debut album!"/>
    <n v="400"/>
    <n v="463"/>
    <x v="0"/>
    <x v="0"/>
    <s v="USD"/>
    <d v="2015-09-23T20:27:39"/>
    <n v="1443040059"/>
    <x v="973"/>
    <n v="1440448059"/>
    <b v="0"/>
    <n v="13"/>
    <b v="1"/>
    <s v="music/rock"/>
    <x v="2"/>
    <x v="2"/>
    <n v="35.61999999999999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d v="2013-07-30T02:32:46"/>
    <n v="1375151566"/>
    <x v="974"/>
    <n v="1373337166"/>
    <b v="0"/>
    <n v="4"/>
    <b v="1"/>
    <s v="music/classical music"/>
    <x v="2"/>
    <x v="18"/>
    <n v="7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d v="2015-11-19T04:59:00"/>
    <n v="1447909140"/>
    <x v="975"/>
    <n v="1444734146"/>
    <b v="1"/>
    <n v="813"/>
    <b v="1"/>
    <s v="technology/hardware"/>
    <x v="0"/>
    <x v="0"/>
    <n v="282.66000000000003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d v="2016-03-24T08:11:38"/>
    <n v="1458807098"/>
    <x v="976"/>
    <n v="1456218698"/>
    <b v="0"/>
    <n v="203"/>
    <b v="1"/>
    <s v="technology/hardware"/>
    <x v="0"/>
    <x v="0"/>
    <n v="566.39"/>
  </r>
  <r>
    <n v="1467"/>
    <s v="Radio Ambulante"/>
    <s v="We are a new Spanish language podcast telling uniquely Latin American stories."/>
    <n v="40000"/>
    <n v="46032"/>
    <x v="0"/>
    <x v="0"/>
    <s v="USD"/>
    <d v="2012-03-25T18:14:45"/>
    <n v="1332699285"/>
    <x v="977"/>
    <n v="1327518885"/>
    <b v="1"/>
    <n v="600"/>
    <b v="1"/>
    <s v="publishing/radio &amp; podcasts"/>
    <x v="5"/>
    <x v="8"/>
    <n v="76.7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d v="2016-09-11T03:59:00"/>
    <n v="1473566340"/>
    <x v="978"/>
    <n v="1470274509"/>
    <b v="1"/>
    <n v="221"/>
    <b v="1"/>
    <s v="film &amp; video/documentary"/>
    <x v="4"/>
    <x v="14"/>
    <n v="129.8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d v="2015-08-25T23:52:09"/>
    <n v="1440546729"/>
    <x v="979"/>
    <n v="1437954729"/>
    <b v="1"/>
    <n v="238"/>
    <b v="1"/>
    <s v="technology/space exploration"/>
    <x v="0"/>
    <x v="5"/>
    <n v="120.31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d v="2015-08-30T04:03:47"/>
    <n v="1440907427"/>
    <x v="980"/>
    <n v="1438488227"/>
    <b v="0"/>
    <n v="286"/>
    <b v="1"/>
    <s v="technology/space exploration"/>
    <x v="0"/>
    <x v="5"/>
    <n v="80.19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d v="2017-03-05T21:48:10"/>
    <n v="1488750490"/>
    <x v="981"/>
    <n v="1487022490"/>
    <b v="0"/>
    <n v="186"/>
    <b v="1"/>
    <s v="food/small batch"/>
    <x v="7"/>
    <x v="11"/>
    <n v="62.07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d v="2012-03-25T19:34:02"/>
    <n v="1332704042"/>
    <x v="982"/>
    <n v="1327523642"/>
    <b v="1"/>
    <n v="169"/>
    <b v="1"/>
    <s v="music/rock"/>
    <x v="2"/>
    <x v="2"/>
    <n v="67.8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d v="2016-06-03T13:31:22"/>
    <n v="1464960682"/>
    <x v="983"/>
    <n v="1462368682"/>
    <b v="0"/>
    <n v="62"/>
    <b v="1"/>
    <s v="theater/plays"/>
    <x v="3"/>
    <x v="4"/>
    <n v="184.6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d v="2014-10-14T06:59:00"/>
    <n v="1413269940"/>
    <x v="984"/>
    <n v="1410421670"/>
    <b v="1"/>
    <n v="167"/>
    <b v="1"/>
    <s v="theater/plays"/>
    <x v="3"/>
    <x v="4"/>
    <n v="58.6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d v="2013-02-24T09:09:15"/>
    <n v="1361696955"/>
    <x v="985"/>
    <n v="1359104955"/>
    <b v="0"/>
    <n v="160"/>
    <b v="1"/>
    <s v="music/indie rock"/>
    <x v="2"/>
    <x v="13"/>
    <n v="57.52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d v="2013-04-09T06:30:00"/>
    <n v="1365489000"/>
    <x v="986"/>
    <n v="1362776043"/>
    <b v="0"/>
    <n v="205"/>
    <b v="1"/>
    <s v="music/rock"/>
    <x v="2"/>
    <x v="2"/>
    <n v="39.3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d v="2013-06-02T18:03:12"/>
    <n v="1370196192"/>
    <x v="987"/>
    <n v="1368036192"/>
    <b v="0"/>
    <n v="56"/>
    <b v="1"/>
    <s v="film &amp; video/shorts"/>
    <x v="4"/>
    <x v="6"/>
    <n v="123.29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d v="2013-04-23T05:01:12"/>
    <n v="1366693272"/>
    <x v="988"/>
    <n v="1364101272"/>
    <b v="0"/>
    <n v="47"/>
    <b v="1"/>
    <s v="film &amp; video/shorts"/>
    <x v="4"/>
    <x v="6"/>
    <n v="85.9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d v="2014-09-30T14:09:47"/>
    <n v="1412086187"/>
    <x v="989"/>
    <n v="1409494187"/>
    <b v="0"/>
    <n v="87"/>
    <b v="1"/>
    <s v="music/rock"/>
    <x v="2"/>
    <x v="2"/>
    <n v="46.2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d v="2012-05-16T04:59:00"/>
    <n v="1337144340"/>
    <x v="990"/>
    <n v="1333597555"/>
    <b v="0"/>
    <n v="55"/>
    <b v="1"/>
    <s v="music/indie rock"/>
    <x v="2"/>
    <x v="13"/>
    <n v="72.91"/>
  </r>
  <r>
    <n v="1676"/>
    <s v="Bridge 19 CD Release Tour"/>
    <s v="Help fund Bridge 19's tour in support of their first duo record, to be released in May 2012."/>
    <n v="3000"/>
    <n v="3460"/>
    <x v="0"/>
    <x v="0"/>
    <s v="USD"/>
    <d v="2012-04-21T03:59:00"/>
    <n v="1334980740"/>
    <x v="991"/>
    <n v="1330968347"/>
    <b v="0"/>
    <n v="42"/>
    <b v="1"/>
    <s v="music/pop"/>
    <x v="2"/>
    <x v="7"/>
    <n v="82.38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d v="2016-03-20T23:58:45"/>
    <n v="1458518325"/>
    <x v="992"/>
    <n v="1456793925"/>
    <b v="0"/>
    <n v="31"/>
    <b v="1"/>
    <s v="theater/plays"/>
    <x v="3"/>
    <x v="4"/>
    <n v="110.9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d v="2014-11-23T22:00:00"/>
    <n v="1416780000"/>
    <x v="993"/>
    <n v="1414342894"/>
    <b v="0"/>
    <n v="95"/>
    <b v="1"/>
    <s v="theater/plays"/>
    <x v="3"/>
    <x v="4"/>
    <n v="30.1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d v="2012-02-14T17:31:08"/>
    <n v="1329240668"/>
    <x v="994"/>
    <n v="1326648668"/>
    <b v="1"/>
    <n v="29"/>
    <b v="1"/>
    <s v="theater/plays"/>
    <x v="3"/>
    <x v="4"/>
    <n v="79.31"/>
  </r>
  <r>
    <n v="1022"/>
    <s v="Sammy Bananas - Bootlegs Vol. 2!!"/>
    <s v="Help get four new bootlegs onto vinyl in the second installment of my series!"/>
    <n v="2000"/>
    <n v="2298"/>
    <x v="0"/>
    <x v="0"/>
    <s v="USD"/>
    <d v="2015-05-17T15:31:17"/>
    <n v="1431876677"/>
    <x v="995"/>
    <n v="1429284677"/>
    <b v="1"/>
    <n v="74"/>
    <b v="1"/>
    <s v="music/electronic music"/>
    <x v="2"/>
    <x v="10"/>
    <n v="31.0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d v="2013-08-18T15:00:00"/>
    <n v="1376838000"/>
    <x v="996"/>
    <n v="1374531631"/>
    <b v="1"/>
    <n v="55"/>
    <b v="1"/>
    <s v="theater/plays"/>
    <x v="3"/>
    <x v="4"/>
    <n v="39.6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d v="2015-05-17T03:00:00"/>
    <n v="1431831600"/>
    <x v="997"/>
    <n v="1430761243"/>
    <b v="0"/>
    <n v="39"/>
    <b v="1"/>
    <s v="theater/plays"/>
    <x v="3"/>
    <x v="4"/>
    <n v="53.23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d v="2010-08-01T03:00:00"/>
    <n v="1280631600"/>
    <x v="998"/>
    <n v="1274889241"/>
    <b v="0"/>
    <n v="34"/>
    <b v="1"/>
    <s v="film &amp; video/shorts"/>
    <x v="4"/>
    <x v="6"/>
    <n v="50.5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d v="2014-09-29T10:53:10"/>
    <n v="1411987990"/>
    <x v="999"/>
    <n v="1409395990"/>
    <b v="0"/>
    <n v="23"/>
    <b v="1"/>
    <s v="theater/plays"/>
    <x v="3"/>
    <x v="4"/>
    <n v="5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d v="2016-07-10T23:32:12"/>
    <n v="1468193532"/>
    <x v="1000"/>
    <n v="1465601532"/>
    <b v="0"/>
    <n v="10"/>
    <b v="1"/>
    <s v="theater/musical"/>
    <x v="3"/>
    <x v="20"/>
    <n v="11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d v="2016-07-14T22:56:32"/>
    <n v="1468536992"/>
    <x v="1001"/>
    <n v="1463352992"/>
    <b v="0"/>
    <n v="27"/>
    <b v="1"/>
    <s v="photography/photobooks"/>
    <x v="6"/>
    <x v="9"/>
    <n v="42.48"/>
  </r>
  <r>
    <n v="1894"/>
    <s v="Help me release my first 3 song EP!!"/>
    <s v="Im trying to raise $1000 for a 3 song EP in a studio!"/>
    <n v="1000"/>
    <n v="1145"/>
    <x v="0"/>
    <x v="0"/>
    <s v="USD"/>
    <d v="2012-02-12T21:43:03"/>
    <n v="1329082983"/>
    <x v="1002"/>
    <n v="1326404583"/>
    <b v="0"/>
    <n v="20"/>
    <b v="1"/>
    <s v="music/indie rock"/>
    <x v="2"/>
    <x v="13"/>
    <n v="57.2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d v="2015-04-23T12:50:46"/>
    <n v="1429793446"/>
    <x v="1003"/>
    <n v="1428583846"/>
    <b v="0"/>
    <n v="61"/>
    <b v="1"/>
    <s v="theater/plays"/>
    <x v="3"/>
    <x v="4"/>
    <n v="18.7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d v="2017-03-11T13:29:00"/>
    <n v="1489238940"/>
    <x v="1004"/>
    <n v="1486406253"/>
    <b v="0"/>
    <n v="32"/>
    <b v="1"/>
    <s v="photography/photobooks"/>
    <x v="6"/>
    <x v="9"/>
    <n v="32.34000000000000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d v="2015-10-28T19:54:00"/>
    <n v="1446062040"/>
    <x v="1005"/>
    <n v="1445109822"/>
    <b v="0"/>
    <n v="14"/>
    <b v="1"/>
    <s v="theater/plays"/>
    <x v="3"/>
    <x v="4"/>
    <n v="5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d v="2013-02-01T18:25:39"/>
    <n v="1359743139"/>
    <x v="1006"/>
    <n v="1355855139"/>
    <b v="0"/>
    <n v="1062"/>
    <b v="1"/>
    <s v="film &amp; video/documentary"/>
    <x v="4"/>
    <x v="14"/>
    <n v="161.2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d v="2014-12-04T00:39:00"/>
    <n v="1417653540"/>
    <x v="1007"/>
    <n v="1414975346"/>
    <b v="0"/>
    <n v="229"/>
    <b v="1"/>
    <s v="publishing/nonfiction"/>
    <x v="5"/>
    <x v="15"/>
    <n v="234.8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d v="2016-05-14T03:59:00"/>
    <n v="1463198340"/>
    <x v="1008"/>
    <n v="1461117201"/>
    <b v="0"/>
    <n v="336"/>
    <b v="1"/>
    <s v="theater/plays"/>
    <x v="3"/>
    <x v="4"/>
    <n v="119.1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d v="2014-05-02T12:30:10"/>
    <n v="1399033810"/>
    <x v="1009"/>
    <n v="1396441810"/>
    <b v="0"/>
    <n v="621"/>
    <b v="1"/>
    <s v="technology/hardware"/>
    <x v="0"/>
    <x v="0"/>
    <n v="64.02"/>
  </r>
  <r>
    <n v="283"/>
    <s v="SOLE SURVIVOR"/>
    <s v="What is the impact of survivorship on the human condition?"/>
    <n v="18000"/>
    <n v="20569.05"/>
    <x v="0"/>
    <x v="0"/>
    <s v="USD"/>
    <d v="2011-06-01T04:59:00"/>
    <n v="1306904340"/>
    <x v="1010"/>
    <n v="1305219744"/>
    <b v="1"/>
    <n v="202"/>
    <b v="1"/>
    <s v="film &amp; video/documentary"/>
    <x v="4"/>
    <x v="14"/>
    <n v="101.83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d v="2014-12-11T04:59:00"/>
    <n v="1418273940"/>
    <x v="1011"/>
    <n v="1415398197"/>
    <b v="1"/>
    <n v="158"/>
    <b v="1"/>
    <s v="film &amp; video/documentary"/>
    <x v="4"/>
    <x v="14"/>
    <n v="108.01"/>
  </r>
  <r>
    <n v="2196"/>
    <s v="LACORSA Grand Prix Game (relaunch)"/>
    <s v="Race your friends in style with this classic Grand Prix game."/>
    <n v="14000"/>
    <n v="15937"/>
    <x v="0"/>
    <x v="0"/>
    <s v="USD"/>
    <d v="2016-12-02T07:00:00"/>
    <n v="1480662000"/>
    <x v="1012"/>
    <n v="1478000502"/>
    <b v="0"/>
    <n v="234"/>
    <b v="1"/>
    <s v="games/tabletop games"/>
    <x v="1"/>
    <x v="1"/>
    <n v="68.11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d v="2015-11-14T07:01:00"/>
    <n v="1447484460"/>
    <x v="1013"/>
    <n v="1444888868"/>
    <b v="0"/>
    <n v="133"/>
    <b v="1"/>
    <s v="film &amp; video/documentary"/>
    <x v="4"/>
    <x v="14"/>
    <n v="103.2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d v="2016-10-27T21:19:00"/>
    <n v="1477603140"/>
    <x v="1014"/>
    <n v="1475013710"/>
    <b v="0"/>
    <n v="158"/>
    <b v="1"/>
    <s v="music/rock"/>
    <x v="2"/>
    <x v="2"/>
    <n v="72.0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d v="2015-09-16T17:43:32"/>
    <n v="1442425412"/>
    <x v="1015"/>
    <n v="1439833412"/>
    <b v="0"/>
    <n v="128"/>
    <b v="1"/>
    <s v="theater/plays"/>
    <x v="3"/>
    <x v="4"/>
    <n v="88.77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d v="2011-12-13T02:13:16"/>
    <n v="1323742396"/>
    <x v="1016"/>
    <n v="1319850796"/>
    <b v="0"/>
    <n v="136"/>
    <b v="1"/>
    <s v="music/rock"/>
    <x v="2"/>
    <x v="2"/>
    <n v="67.1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d v="2016-12-22T02:00:00"/>
    <n v="1482372000"/>
    <x v="1017"/>
    <n v="1479276838"/>
    <b v="0"/>
    <n v="89"/>
    <b v="1"/>
    <s v="photography/photobooks"/>
    <x v="6"/>
    <x v="9"/>
    <n v="89.6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d v="2013-11-04T01:00:00"/>
    <n v="1383526800"/>
    <x v="1018"/>
    <n v="1380650177"/>
    <b v="0"/>
    <n v="123"/>
    <b v="1"/>
    <s v="music/electronic music"/>
    <x v="2"/>
    <x v="10"/>
    <n v="55.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d v="2016-04-01T01:27:39"/>
    <n v="1459474059"/>
    <x v="1019"/>
    <n v="1456885659"/>
    <b v="0"/>
    <n v="63"/>
    <b v="1"/>
    <s v="theater/plays"/>
    <x v="3"/>
    <x v="4"/>
    <n v="105.2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d v="2015-11-14T01:04:10"/>
    <n v="1447463050"/>
    <x v="1020"/>
    <n v="1444867450"/>
    <b v="0"/>
    <n v="90"/>
    <b v="1"/>
    <s v="music/rock"/>
    <x v="2"/>
    <x v="2"/>
    <n v="63.48"/>
  </r>
  <r>
    <n v="3158"/>
    <s v="Nursery Crimes"/>
    <s v="A 40s crime-noir play using nursery rhyme characters."/>
    <n v="5000"/>
    <n v="5700"/>
    <x v="0"/>
    <x v="0"/>
    <s v="USD"/>
    <d v="2013-07-22T20:09:12"/>
    <n v="1374523752"/>
    <x v="1021"/>
    <n v="1371931752"/>
    <b v="1"/>
    <n v="69"/>
    <b v="1"/>
    <s v="theater/plays"/>
    <x v="3"/>
    <x v="4"/>
    <n v="82.6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d v="2015-03-09T03:44:52"/>
    <n v="1425872692"/>
    <x v="1022"/>
    <n v="1423284292"/>
    <b v="0"/>
    <n v="71"/>
    <b v="1"/>
    <s v="theater/plays"/>
    <x v="3"/>
    <x v="4"/>
    <n v="80.23"/>
  </r>
  <r>
    <n v="3179"/>
    <s v="I Do Wonder"/>
    <s v="A Sci-fi play in several vignettes that will narrate an alternate history in the mid-20th century."/>
    <n v="4200"/>
    <n v="4794.82"/>
    <x v="0"/>
    <x v="0"/>
    <s v="USD"/>
    <d v="2013-05-06T16:51:11"/>
    <n v="1367859071"/>
    <x v="1023"/>
    <n v="1365699071"/>
    <b v="1"/>
    <n v="62"/>
    <b v="1"/>
    <s v="theater/plays"/>
    <x v="3"/>
    <x v="4"/>
    <n v="77.34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d v="2016-09-25T23:00:00"/>
    <n v="1474844400"/>
    <x v="1024"/>
    <n v="1469871148"/>
    <b v="0"/>
    <n v="80"/>
    <b v="1"/>
    <s v="theater/plays"/>
    <x v="3"/>
    <x v="4"/>
    <n v="56.8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d v="2014-11-05T12:52:00"/>
    <n v="1415191920"/>
    <x v="1025"/>
    <n v="1412233497"/>
    <b v="0"/>
    <n v="114"/>
    <b v="1"/>
    <s v="theater/plays"/>
    <x v="3"/>
    <x v="4"/>
    <n v="39.869999999999997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d v="2010-03-16T07:06:00"/>
    <n v="1268723160"/>
    <x v="1026"/>
    <n v="1265269559"/>
    <b v="1"/>
    <n v="84"/>
    <b v="1"/>
    <s v="film &amp; video/documentary"/>
    <x v="4"/>
    <x v="14"/>
    <n v="47.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d v="2011-04-08T10:55:55"/>
    <n v="1302260155"/>
    <x v="1027"/>
    <n v="1298289355"/>
    <b v="0"/>
    <n v="57"/>
    <b v="1"/>
    <s v="film &amp; video/shorts"/>
    <x v="4"/>
    <x v="6"/>
    <n v="69.79000000000000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d v="2014-02-26T20:13:40"/>
    <n v="1393445620"/>
    <x v="1028"/>
    <n v="1390853620"/>
    <b v="1"/>
    <n v="74"/>
    <b v="1"/>
    <s v="music/rock"/>
    <x v="2"/>
    <x v="2"/>
    <n v="50.69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d v="2014-01-15T19:33:00"/>
    <n v="1389814380"/>
    <x v="1029"/>
    <n v="1387390555"/>
    <b v="0"/>
    <n v="33"/>
    <b v="1"/>
    <s v="music/indie rock"/>
    <x v="2"/>
    <x v="13"/>
    <n v="104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d v="2015-03-23T02:14:00"/>
    <n v="1427076840"/>
    <x v="1030"/>
    <n v="1421960934"/>
    <b v="0"/>
    <n v="30"/>
    <b v="1"/>
    <s v="theater/plays"/>
    <x v="3"/>
    <x v="4"/>
    <n v="113.57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d v="2016-06-15T18:14:59"/>
    <n v="1466014499"/>
    <x v="1031"/>
    <n v="1463422499"/>
    <b v="0"/>
    <n v="44"/>
    <b v="1"/>
    <s v="theater/plays"/>
    <x v="3"/>
    <x v="4"/>
    <n v="64.91"/>
  </r>
  <r>
    <n v="1392"/>
    <s v="Telesomniac's Debut Album"/>
    <s v="Telesomniac is a rock band from Provo, UT releasing their debut album Thirty-One Flashes in the Dark."/>
    <n v="2500"/>
    <n v="2841"/>
    <x v="0"/>
    <x v="0"/>
    <s v="USD"/>
    <d v="2016-03-03T03:43:06"/>
    <n v="1456976586"/>
    <x v="1032"/>
    <n v="1454298186"/>
    <b v="0"/>
    <n v="104"/>
    <b v="1"/>
    <s v="music/rock"/>
    <x v="2"/>
    <x v="2"/>
    <n v="27.32"/>
  </r>
  <r>
    <n v="3570"/>
    <s v="The Lower Depths"/>
    <s v="Theatre Machine presents an all-new adaptation of Maxim Gorky's classic of Russian theatre, The Lower Depths."/>
    <n v="2000"/>
    <n v="2287"/>
    <x v="0"/>
    <x v="0"/>
    <s v="USD"/>
    <d v="2014-12-31T07:00:00"/>
    <n v="1420009200"/>
    <x v="1033"/>
    <n v="1417593483"/>
    <b v="0"/>
    <n v="26"/>
    <b v="1"/>
    <s v="theater/plays"/>
    <x v="3"/>
    <x v="4"/>
    <n v="87.9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d v="2016-12-02T06:09:26"/>
    <n v="1480658966"/>
    <x v="1034"/>
    <n v="1479449366"/>
    <b v="0"/>
    <n v="62"/>
    <b v="1"/>
    <s v="technology/space exploration"/>
    <x v="0"/>
    <x v="5"/>
    <n v="36.770000000000003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d v="2013-12-28T04:59:00"/>
    <n v="1388206740"/>
    <x v="1035"/>
    <n v="1386194013"/>
    <b v="0"/>
    <n v="64"/>
    <b v="1"/>
    <s v="film &amp; video/shorts"/>
    <x v="4"/>
    <x v="6"/>
    <n v="35.47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d v="2015-08-07T17:00:00"/>
    <n v="1438966800"/>
    <x v="1036"/>
    <n v="1436278344"/>
    <b v="0"/>
    <n v="23"/>
    <b v="1"/>
    <s v="theater/plays"/>
    <x v="3"/>
    <x v="4"/>
    <n v="74.34999999999999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d v="2013-11-01T15:03:46"/>
    <n v="1383318226"/>
    <x v="1037"/>
    <n v="1380726226"/>
    <b v="0"/>
    <n v="17"/>
    <b v="1"/>
    <s v="music/rock"/>
    <x v="2"/>
    <x v="2"/>
    <n v="80.59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d v="2011-02-08T10:18:49"/>
    <n v="1297160329"/>
    <x v="1038"/>
    <n v="1295000329"/>
    <b v="0"/>
    <n v="47"/>
    <b v="1"/>
    <s v="music/indie rock"/>
    <x v="2"/>
    <x v="13"/>
    <n v="29.02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d v="2012-05-01T17:00:03"/>
    <n v="1335891603"/>
    <x v="1039"/>
    <n v="1330711203"/>
    <b v="0"/>
    <n v="19"/>
    <b v="1"/>
    <s v="music/indie rock"/>
    <x v="2"/>
    <x v="13"/>
    <n v="65.8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d v="2015-03-01T04:59:00"/>
    <n v="1425185940"/>
    <x v="1040"/>
    <n v="1421900022"/>
    <b v="0"/>
    <n v="27"/>
    <b v="1"/>
    <s v="theater/plays"/>
    <x v="3"/>
    <x v="4"/>
    <n v="37.9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d v="2015-09-17T03:59:00"/>
    <n v="1442462340"/>
    <x v="1041"/>
    <n v="1439743900"/>
    <b v="0"/>
    <n v="14"/>
    <b v="1"/>
    <s v="theater/plays"/>
    <x v="3"/>
    <x v="4"/>
    <n v="40.71"/>
  </r>
  <r>
    <n v="3711"/>
    <s v="The Youth Shakespeare Project 2014"/>
    <s v="Two teachers and twenty kids bring one of Shakespeare's plays to life!"/>
    <n v="500"/>
    <n v="570"/>
    <x v="0"/>
    <x v="0"/>
    <s v="USD"/>
    <d v="2014-06-15T16:00:00"/>
    <n v="1402848000"/>
    <x v="1042"/>
    <n v="1400606573"/>
    <b v="0"/>
    <n v="21"/>
    <b v="1"/>
    <s v="theater/plays"/>
    <x v="3"/>
    <x v="4"/>
    <n v="27.1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d v="2017-03-14T22:57:00"/>
    <n v="1489532220"/>
    <x v="1043"/>
    <n v="1486625606"/>
    <b v="1"/>
    <n v="1151"/>
    <b v="1"/>
    <s v="film &amp; video/documentary"/>
    <x v="4"/>
    <x v="14"/>
    <n v="147.16999999999999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d v="2015-10-28T08:00:00"/>
    <n v="1446019200"/>
    <x v="1044"/>
    <n v="1442420377"/>
    <b v="1"/>
    <n v="555"/>
    <b v="1"/>
    <s v="film &amp; video/documentary"/>
    <x v="4"/>
    <x v="14"/>
    <n v="203.6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d v="2016-11-01T03:59:00"/>
    <n v="1477972740"/>
    <x v="1045"/>
    <n v="1475326255"/>
    <b v="0"/>
    <n v="1260"/>
    <b v="1"/>
    <s v="theater/spaces"/>
    <x v="3"/>
    <x v="12"/>
    <n v="89.3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d v="2014-11-15T22:08:44"/>
    <n v="1416089324"/>
    <x v="1046"/>
    <n v="1413493724"/>
    <b v="0"/>
    <n v="277"/>
    <b v="1"/>
    <s v="theater/spaces"/>
    <x v="3"/>
    <x v="12"/>
    <n v="162.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d v="2014-12-21T16:45:04"/>
    <n v="1419180304"/>
    <x v="1047"/>
    <n v="1415292304"/>
    <b v="1"/>
    <n v="376"/>
    <b v="1"/>
    <s v="film &amp; video/documentary"/>
    <x v="4"/>
    <x v="14"/>
    <n v="109.0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d v="2014-11-05T05:00:00"/>
    <n v="1415163600"/>
    <x v="1048"/>
    <n v="1412737080"/>
    <b v="0"/>
    <n v="557"/>
    <b v="1"/>
    <s v="theater/spaces"/>
    <x v="3"/>
    <x v="12"/>
    <n v="50.76"/>
  </r>
  <r>
    <n v="2538"/>
    <s v="Me, Myself and Albinoni"/>
    <s v="I will record 2 of Tomaso Albinoni's concertos for 2 oboes playing both parts myself."/>
    <n v="18000"/>
    <n v="20343.169999999998"/>
    <x v="0"/>
    <x v="0"/>
    <s v="USD"/>
    <d v="2013-02-24T04:59:00"/>
    <n v="1361681940"/>
    <x v="1049"/>
    <n v="1359029661"/>
    <b v="0"/>
    <n v="185"/>
    <b v="1"/>
    <s v="music/classical music"/>
    <x v="2"/>
    <x v="18"/>
    <n v="109.96"/>
  </r>
  <r>
    <n v="242"/>
    <s v="Hardwater"/>
    <s v="An unprecedented feature-length documentary film about Maine's tribal, oft-misunderstood ice fishing sub-culture."/>
    <n v="13000"/>
    <n v="14750"/>
    <x v="0"/>
    <x v="0"/>
    <s v="USD"/>
    <d v="2011-12-20T11:49:50"/>
    <n v="1324381790"/>
    <x v="1050"/>
    <n v="1321357790"/>
    <b v="1"/>
    <n v="202"/>
    <b v="1"/>
    <s v="film &amp; video/documentary"/>
    <x v="4"/>
    <x v="14"/>
    <n v="73.0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d v="2010-08-22T17:40:00"/>
    <n v="1282498800"/>
    <x v="1051"/>
    <n v="1275603020"/>
    <b v="1"/>
    <n v="235"/>
    <b v="1"/>
    <s v="film &amp; video/documentary"/>
    <x v="4"/>
    <x v="14"/>
    <n v="48.05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d v="2015-11-18T16:09:07"/>
    <n v="1447862947"/>
    <x v="1052"/>
    <n v="1445267347"/>
    <b v="0"/>
    <n v="84"/>
    <b v="1"/>
    <s v="games/tabletop games"/>
    <x v="1"/>
    <x v="1"/>
    <n v="107.3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d v="2011-09-09T21:02:43"/>
    <n v="1315602163"/>
    <x v="1053"/>
    <n v="1313010163"/>
    <b v="1"/>
    <n v="162"/>
    <b v="1"/>
    <s v="technology/hardware"/>
    <x v="0"/>
    <x v="0"/>
    <n v="50.2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d v="2014-07-30T18:38:02"/>
    <n v="1406745482"/>
    <x v="1054"/>
    <n v="1404153482"/>
    <b v="0"/>
    <n v="107"/>
    <b v="1"/>
    <s v="theater/musical"/>
    <x v="3"/>
    <x v="20"/>
    <n v="74.2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d v="2012-04-01T20:00:58"/>
    <n v="1333310458"/>
    <x v="1055"/>
    <n v="1330722058"/>
    <b v="1"/>
    <n v="123"/>
    <b v="1"/>
    <s v="theater/plays"/>
    <x v="3"/>
    <x v="4"/>
    <n v="64.27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d v="2014-09-01T15:59:00"/>
    <n v="1409587140"/>
    <x v="1056"/>
    <n v="1408062990"/>
    <b v="0"/>
    <n v="68"/>
    <b v="1"/>
    <s v="theater/plays"/>
    <x v="3"/>
    <x v="4"/>
    <n v="83.43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d v="2015-02-11T17:00:00"/>
    <n v="1423674000"/>
    <x v="1057"/>
    <n v="1421025159"/>
    <b v="0"/>
    <n v="53"/>
    <b v="1"/>
    <s v="theater/plays"/>
    <x v="3"/>
    <x v="4"/>
    <n v="1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d v="2015-04-06T04:00:00"/>
    <n v="1428292800"/>
    <x v="1058"/>
    <n v="1424368298"/>
    <b v="0"/>
    <n v="83"/>
    <b v="1"/>
    <s v="theater/plays"/>
    <x v="3"/>
    <x v="4"/>
    <n v="68.25"/>
  </r>
  <r>
    <n v="118"/>
    <s v="DENOUNCED - A Short Film"/>
    <s v="When a ruthless hit-man is 'denounced' from the mafia, his old enemies declare war."/>
    <n v="5000"/>
    <n v="5651.58"/>
    <x v="0"/>
    <x v="0"/>
    <s v="USD"/>
    <d v="2011-07-29T01:17:16"/>
    <n v="1311902236"/>
    <x v="1059"/>
    <n v="1309310236"/>
    <b v="0"/>
    <n v="39"/>
    <b v="1"/>
    <s v="film &amp; video/shorts"/>
    <x v="4"/>
    <x v="6"/>
    <n v="144.9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d v="2014-05-24T21:00:00"/>
    <n v="1400965200"/>
    <x v="1060"/>
    <n v="1398352531"/>
    <b v="0"/>
    <n v="72"/>
    <b v="1"/>
    <s v="theater/plays"/>
    <x v="3"/>
    <x v="4"/>
    <n v="78.26000000000000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d v="2010-02-02T07:59:00"/>
    <n v="1265097540"/>
    <x v="1061"/>
    <n v="1257538029"/>
    <b v="1"/>
    <n v="51"/>
    <b v="1"/>
    <s v="film &amp; video/documentary"/>
    <x v="4"/>
    <x v="14"/>
    <n v="110.4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d v="2014-12-08T04:59:00"/>
    <n v="1418014740"/>
    <x v="1062"/>
    <n v="1415585474"/>
    <b v="0"/>
    <n v="33"/>
    <b v="1"/>
    <s v="music/classical music"/>
    <x v="2"/>
    <x v="18"/>
    <n v="136.9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d v="2012-04-30T15:30:08"/>
    <n v="1335799808"/>
    <x v="1063"/>
    <n v="1333207808"/>
    <b v="0"/>
    <n v="95"/>
    <b v="1"/>
    <s v="music/indie rock"/>
    <x v="2"/>
    <x v="13"/>
    <n v="47.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d v="2011-08-05T21:05:38"/>
    <n v="1312578338"/>
    <x v="1064"/>
    <n v="1309986338"/>
    <b v="0"/>
    <n v="56"/>
    <b v="1"/>
    <s v="music/indie rock"/>
    <x v="2"/>
    <x v="13"/>
    <n v="80.55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d v="2016-04-29T06:59:00"/>
    <n v="1461913140"/>
    <x v="1065"/>
    <n v="1461370956"/>
    <b v="0"/>
    <n v="69"/>
    <b v="1"/>
    <s v="theater/plays"/>
    <x v="3"/>
    <x v="4"/>
    <n v="49.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d v="2016-10-05T10:53:54"/>
    <n v="1475664834"/>
    <x v="1066"/>
    <n v="1473850434"/>
    <b v="0"/>
    <n v="34"/>
    <b v="1"/>
    <s v="theater/plays"/>
    <x v="3"/>
    <x v="4"/>
    <n v="99.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d v="2016-04-28T15:24:05"/>
    <n v="1461857045"/>
    <x v="1067"/>
    <n v="1459265045"/>
    <b v="0"/>
    <n v="63"/>
    <b v="1"/>
    <s v="theater/plays"/>
    <x v="3"/>
    <x v="4"/>
    <n v="50.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d v="2012-02-13T03:35:14"/>
    <n v="1329104114"/>
    <x v="1068"/>
    <n v="1323920114"/>
    <b v="0"/>
    <n v="44"/>
    <b v="1"/>
    <s v="music/indie rock"/>
    <x v="2"/>
    <x v="13"/>
    <n v="51.48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d v="2015-03-16T21:00:00"/>
    <n v="1426539600"/>
    <x v="1069"/>
    <n v="1424296822"/>
    <b v="0"/>
    <n v="57"/>
    <b v="1"/>
    <s v="theater/plays"/>
    <x v="3"/>
    <x v="4"/>
    <n v="39.6"/>
  </r>
  <r>
    <n v="1672"/>
    <s v="High Altotude Debut Album"/>
    <s v="Sweet, sweet harmonies from Portland Oregon's premiere high school women's a cappella group."/>
    <n v="1700"/>
    <n v="1920"/>
    <x v="0"/>
    <x v="0"/>
    <s v="USD"/>
    <d v="2012-06-04T15:45:30"/>
    <n v="1338824730"/>
    <x v="1070"/>
    <n v="1336232730"/>
    <b v="0"/>
    <n v="49"/>
    <b v="1"/>
    <s v="music/pop"/>
    <x v="2"/>
    <x v="7"/>
    <n v="39.18"/>
  </r>
  <r>
    <n v="1620"/>
    <s v="Kickstart my music career with 300 CDs"/>
    <s v="Kickstarting my music career with 300 hard copy CDs of my first release."/>
    <n v="1000"/>
    <n v="1130"/>
    <x v="0"/>
    <x v="0"/>
    <s v="USD"/>
    <d v="2013-02-23T08:09:00"/>
    <n v="1361606940"/>
    <x v="1071"/>
    <n v="1361002140"/>
    <b v="0"/>
    <n v="17"/>
    <b v="1"/>
    <s v="music/rock"/>
    <x v="2"/>
    <x v="2"/>
    <n v="66.4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d v="2016-11-19T22:00:00"/>
    <n v="1479592800"/>
    <x v="1072"/>
    <n v="1476760226"/>
    <b v="0"/>
    <n v="17"/>
    <b v="1"/>
    <s v="theater/plays"/>
    <x v="3"/>
    <x v="4"/>
    <n v="66.47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d v="2016-08-03T04:09:00"/>
    <n v="1470197340"/>
    <x v="1073"/>
    <n v="1467497652"/>
    <b v="0"/>
    <n v="14"/>
    <b v="1"/>
    <s v="theater/plays"/>
    <x v="3"/>
    <x v="4"/>
    <n v="64.29000000000000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d v="2012-06-04T17:19:55"/>
    <n v="1338830395"/>
    <x v="1074"/>
    <n v="1336238395"/>
    <b v="0"/>
    <n v="25"/>
    <b v="1"/>
    <s v="music/indie rock"/>
    <x v="2"/>
    <x v="13"/>
    <n v="3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d v="2012-06-23T18:32:55"/>
    <n v="1340476375"/>
    <x v="1075"/>
    <n v="1337884375"/>
    <b v="0"/>
    <n v="29"/>
    <b v="1"/>
    <s v="music/indie rock"/>
    <x v="2"/>
    <x v="13"/>
    <n v="23.4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d v="2016-10-16T21:00:00"/>
    <n v="1476651600"/>
    <x v="1076"/>
    <n v="1473189335"/>
    <b v="0"/>
    <n v="15"/>
    <b v="1"/>
    <s v="theater/musical"/>
    <x v="3"/>
    <x v="20"/>
    <n v="37.6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d v="2016-01-21T11:41:35"/>
    <n v="1453376495"/>
    <x v="1077"/>
    <n v="1450784495"/>
    <b v="0"/>
    <n v="29"/>
    <b v="1"/>
    <s v="film &amp; video/shorts"/>
    <x v="4"/>
    <x v="6"/>
    <n v="19.4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d v="2013-12-17T12:00:00"/>
    <n v="1387281600"/>
    <x v="1078"/>
    <n v="1384811721"/>
    <b v="0"/>
    <n v="45"/>
    <b v="1"/>
    <s v="music/pop"/>
    <x v="2"/>
    <x v="7"/>
    <n v="12.53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d v="2015-04-05T17:51:17"/>
    <n v="1428256277"/>
    <x v="1079"/>
    <n v="1425235877"/>
    <b v="0"/>
    <n v="15"/>
    <b v="1"/>
    <s v="theater/plays"/>
    <x v="3"/>
    <x v="4"/>
    <n v="30"/>
  </r>
  <r>
    <n v="3475"/>
    <s v="Score"/>
    <s v="Score is a musical play inspired by true stories of parents who have recovered from addiction and regained their children."/>
    <n v="300"/>
    <n v="340"/>
    <x v="0"/>
    <x v="1"/>
    <s v="GBP"/>
    <d v="2014-11-03T00:00:00"/>
    <n v="1414972800"/>
    <x v="1080"/>
    <n v="1412629704"/>
    <b v="0"/>
    <n v="17"/>
    <b v="1"/>
    <s v="theater/plays"/>
    <x v="3"/>
    <x v="4"/>
    <n v="2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d v="2015-11-14T12:53:29"/>
    <n v="1447505609"/>
    <x v="1081"/>
    <n v="1444910009"/>
    <b v="1"/>
    <n v="379"/>
    <b v="1"/>
    <s v="film &amp; video/documentary"/>
    <x v="4"/>
    <x v="14"/>
    <n v="117.77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d v="2014-10-16T06:59:00"/>
    <n v="1413442740"/>
    <x v="1082"/>
    <n v="1410937483"/>
    <b v="1"/>
    <n v="263"/>
    <b v="1"/>
    <s v="theater/spaces"/>
    <x v="3"/>
    <x v="12"/>
    <n v="149.4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d v="2015-01-06T18:45:47"/>
    <n v="1420569947"/>
    <x v="1083"/>
    <n v="1417977947"/>
    <b v="0"/>
    <n v="383"/>
    <b v="1"/>
    <s v="film &amp; video/documentary"/>
    <x v="4"/>
    <x v="14"/>
    <n v="58.54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d v="2014-11-16T04:57:13"/>
    <n v="1416113833"/>
    <x v="1084"/>
    <n v="1413518233"/>
    <b v="0"/>
    <n v="150"/>
    <b v="1"/>
    <s v="film &amp; video/television"/>
    <x v="4"/>
    <x v="16"/>
    <n v="148.97"/>
  </r>
  <r>
    <n v="1223"/>
    <s v="YOSEMITE PEOPLE"/>
    <s v="A photography book focusing on the people rather than the nature at Yosemite National Park."/>
    <n v="19800"/>
    <n v="22197"/>
    <x v="0"/>
    <x v="0"/>
    <s v="USD"/>
    <d v="2016-11-10T05:15:09"/>
    <n v="1478754909"/>
    <x v="1085"/>
    <n v="1476159309"/>
    <b v="0"/>
    <n v="191"/>
    <b v="1"/>
    <s v="photography/photobooks"/>
    <x v="6"/>
    <x v="9"/>
    <n v="116.21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d v="2015-11-18T15:00:04"/>
    <n v="1447858804"/>
    <x v="1086"/>
    <n v="1445263204"/>
    <b v="1"/>
    <n v="206"/>
    <b v="1"/>
    <s v="photography/photobooks"/>
    <x v="6"/>
    <x v="9"/>
    <n v="75.9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d v="2012-04-07T04:59:00"/>
    <n v="1333774740"/>
    <x v="1087"/>
    <n v="1330094566"/>
    <b v="0"/>
    <n v="184"/>
    <b v="1"/>
    <s v="music/rock"/>
    <x v="2"/>
    <x v="2"/>
    <n v="85.05"/>
  </r>
  <r>
    <n v="1309"/>
    <s v="CORE : Roam (Canceled)"/>
    <s v="Wicked fun and built for excitement, CORE is the safest and most versatile speaker you've ever worn."/>
    <n v="11500"/>
    <n v="12879"/>
    <x v="1"/>
    <x v="0"/>
    <s v="USD"/>
    <d v="2015-10-15T21:11:08"/>
    <n v="1444943468"/>
    <x v="1088"/>
    <n v="1441919468"/>
    <b v="0"/>
    <n v="35"/>
    <b v="0"/>
    <s v="technology/wearables"/>
    <x v="0"/>
    <x v="3"/>
    <n v="367.9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d v="2014-05-17T03:30:00"/>
    <n v="1400297400"/>
    <x v="1089"/>
    <n v="1397661347"/>
    <b v="0"/>
    <n v="62"/>
    <b v="1"/>
    <s v="film &amp; video/documentary"/>
    <x v="4"/>
    <x v="14"/>
    <n v="181.13"/>
  </r>
  <r>
    <n v="1029"/>
    <s v="StrobeHouse presents Valborg 2015"/>
    <s v="We want to recreate last years massive Valborgparty in Lund but this time even bigger!"/>
    <n v="10000"/>
    <n v="11176"/>
    <x v="0"/>
    <x v="10"/>
    <s v="SEK"/>
    <d v="2015-04-04T21:59:00"/>
    <n v="1428184740"/>
    <x v="1090"/>
    <n v="1423501507"/>
    <b v="0"/>
    <n v="141"/>
    <b v="1"/>
    <s v="music/electronic music"/>
    <x v="2"/>
    <x v="10"/>
    <n v="79.260000000000005"/>
  </r>
  <r>
    <n v="1379"/>
    <s v="J. Walter Makes a Record"/>
    <s v="---------The long-awaited debut full-length from Justin Ruddy--------"/>
    <n v="10000"/>
    <n v="11160"/>
    <x v="0"/>
    <x v="0"/>
    <s v="USD"/>
    <d v="2015-06-05T11:47:56"/>
    <n v="1433504876"/>
    <x v="1091"/>
    <n v="1430912876"/>
    <b v="0"/>
    <n v="151"/>
    <b v="1"/>
    <s v="music/rock"/>
    <x v="2"/>
    <x v="2"/>
    <n v="73.9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d v="2013-04-14T21:03:52"/>
    <n v="1365973432"/>
    <x v="1092"/>
    <n v="1363381432"/>
    <b v="1"/>
    <n v="146"/>
    <b v="1"/>
    <s v="film &amp; video/documentary"/>
    <x v="4"/>
    <x v="14"/>
    <n v="61.3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d v="2016-04-16T05:59:00"/>
    <n v="1460786340"/>
    <x v="1093"/>
    <n v="1455615976"/>
    <b v="0"/>
    <n v="42"/>
    <b v="1"/>
    <s v="music/pop"/>
    <x v="2"/>
    <x v="7"/>
    <n v="159.52000000000001"/>
  </r>
  <r>
    <n v="3285"/>
    <s v="By Morning"/>
    <s v="A new play by Matthew Gasda"/>
    <n v="4999"/>
    <n v="5604"/>
    <x v="0"/>
    <x v="0"/>
    <s v="USD"/>
    <d v="2017-02-28T05:00:00"/>
    <n v="1488258000"/>
    <x v="1094"/>
    <n v="1485556626"/>
    <b v="0"/>
    <n v="81"/>
    <b v="1"/>
    <s v="theater/plays"/>
    <x v="3"/>
    <x v="4"/>
    <n v="69.1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d v="2016-10-16T11:00:00"/>
    <n v="1476615600"/>
    <x v="1095"/>
    <n v="1474884417"/>
    <b v="0"/>
    <n v="105"/>
    <b v="1"/>
    <s v="publishing/nonfiction"/>
    <x v="5"/>
    <x v="15"/>
    <n v="53.19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d v="2016-04-17T18:38:02"/>
    <n v="1460918282"/>
    <x v="1096"/>
    <n v="1455737882"/>
    <b v="0"/>
    <n v="50"/>
    <b v="1"/>
    <s v="film &amp; video/documentary"/>
    <x v="4"/>
    <x v="14"/>
    <n v="105.18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d v="2013-01-07T08:00:00"/>
    <n v="1357545600"/>
    <x v="1097"/>
    <n v="1354790790"/>
    <b v="0"/>
    <n v="211"/>
    <b v="1"/>
    <s v="music/electronic music"/>
    <x v="2"/>
    <x v="10"/>
    <n v="23.96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d v="2014-07-24T18:23:11"/>
    <n v="1406226191"/>
    <x v="1098"/>
    <n v="1403547791"/>
    <b v="0"/>
    <n v="58"/>
    <b v="1"/>
    <s v="music/rock"/>
    <x v="2"/>
    <x v="2"/>
    <n v="87.1"/>
  </r>
  <r>
    <n v="1395"/>
    <s v="Quiet Oaks Full Length Album"/>
    <s v="Help Quiet Oaks record their debut album!!!"/>
    <n v="3500"/>
    <n v="3916"/>
    <x v="0"/>
    <x v="0"/>
    <s v="USD"/>
    <d v="2017-01-14T21:48:01"/>
    <n v="1484430481"/>
    <x v="1099"/>
    <n v="1481838481"/>
    <b v="0"/>
    <n v="82"/>
    <b v="1"/>
    <s v="music/rock"/>
    <x v="2"/>
    <x v="2"/>
    <n v="47.7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d v="2013-10-05T05:00:00"/>
    <n v="1380949200"/>
    <x v="1100"/>
    <n v="1378586179"/>
    <b v="0"/>
    <n v="65"/>
    <b v="1"/>
    <s v="music/classical music"/>
    <x v="2"/>
    <x v="18"/>
    <n v="60.1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d v="2013-09-13T17:28:12"/>
    <n v="1379093292"/>
    <x v="1101"/>
    <n v="1376501292"/>
    <b v="1"/>
    <n v="76"/>
    <b v="1"/>
    <s v="publishing/radio &amp; podcasts"/>
    <x v="5"/>
    <x v="8"/>
    <n v="44.32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d v="2015-08-05T11:00:00"/>
    <n v="1438772400"/>
    <x v="1102"/>
    <n v="1435645490"/>
    <b v="0"/>
    <n v="76"/>
    <b v="1"/>
    <s v="theater/plays"/>
    <x v="3"/>
    <x v="4"/>
    <n v="44.25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d v="2016-01-25T23:52:00"/>
    <n v="1453765920"/>
    <x v="1103"/>
    <n v="1451655808"/>
    <b v="0"/>
    <n v="83"/>
    <b v="1"/>
    <s v="film &amp; video/documentary"/>
    <x v="4"/>
    <x v="14"/>
    <n v="40.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d v="2011-06-25T13:42:03"/>
    <n v="1309009323"/>
    <x v="1104"/>
    <n v="1306417323"/>
    <b v="0"/>
    <n v="49"/>
    <b v="1"/>
    <s v="publishing/nonfiction"/>
    <x v="5"/>
    <x v="15"/>
    <n v="68.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d v="2015-07-01T12:14:58"/>
    <n v="1435752898"/>
    <x v="1105"/>
    <n v="1433160898"/>
    <b v="1"/>
    <n v="79"/>
    <b v="1"/>
    <s v="theater/plays"/>
    <x v="3"/>
    <x v="4"/>
    <n v="39.8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d v="2015-10-30T21:00:00"/>
    <n v="1446238800"/>
    <x v="1106"/>
    <n v="1444220588"/>
    <b v="1"/>
    <n v="68"/>
    <b v="1"/>
    <s v="theater/plays"/>
    <x v="3"/>
    <x v="4"/>
    <n v="41.2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d v="2015-06-03T15:04:29"/>
    <n v="1433343869"/>
    <x v="1107"/>
    <n v="1430751869"/>
    <b v="0"/>
    <n v="50"/>
    <b v="1"/>
    <s v="technology/space exploration"/>
    <x v="0"/>
    <x v="5"/>
    <n v="5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d v="2014-07-02T04:00:00"/>
    <n v="1404273600"/>
    <x v="1108"/>
    <n v="1401414944"/>
    <b v="1"/>
    <n v="71"/>
    <b v="1"/>
    <s v="theater/plays"/>
    <x v="3"/>
    <x v="4"/>
    <n v="31.62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d v="2011-07-01T19:05:20"/>
    <n v="1309547120"/>
    <x v="1109"/>
    <n v="1306955120"/>
    <b v="0"/>
    <n v="51"/>
    <b v="1"/>
    <s v="music/rock"/>
    <x v="2"/>
    <x v="2"/>
    <n v="43.7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d v="2016-06-23T18:47:00"/>
    <n v="1466707620"/>
    <x v="1110"/>
    <n v="1464979620"/>
    <b v="0"/>
    <n v="30"/>
    <b v="1"/>
    <s v="theater/plays"/>
    <x v="3"/>
    <x v="4"/>
    <n v="65.17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d v="2014-12-19T01:53:04"/>
    <n v="1418953984"/>
    <x v="1111"/>
    <n v="1413766384"/>
    <b v="0"/>
    <n v="48"/>
    <b v="1"/>
    <s v="technology/wearables"/>
    <x v="0"/>
    <x v="3"/>
    <n v="35.13000000000000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d v="2016-08-07T03:00:00"/>
    <n v="1470538800"/>
    <x v="1112"/>
    <n v="1469112493"/>
    <b v="0"/>
    <n v="19"/>
    <b v="1"/>
    <s v="theater/plays"/>
    <x v="3"/>
    <x v="4"/>
    <n v="58.9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d v="2016-01-15T15:38:10"/>
    <n v="1452872290"/>
    <x v="1113"/>
    <n v="1452008290"/>
    <b v="0"/>
    <n v="18"/>
    <b v="1"/>
    <s v="theater/plays"/>
    <x v="3"/>
    <x v="4"/>
    <n v="62.17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d v="2016-02-18T22:00:00"/>
    <n v="1455832800"/>
    <x v="1114"/>
    <n v="1452338929"/>
    <b v="0"/>
    <n v="24"/>
    <b v="1"/>
    <s v="theater/plays"/>
    <x v="3"/>
    <x v="4"/>
    <n v="11.6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d v="2016-05-07T13:57:12"/>
    <n v="1462629432"/>
    <x v="1115"/>
    <n v="1460037432"/>
    <b v="0"/>
    <n v="350"/>
    <b v="1"/>
    <s v="technology/hardware"/>
    <x v="0"/>
    <x v="0"/>
    <n v="226.2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d v="2014-11-23T01:01:46"/>
    <n v="1416704506"/>
    <x v="1116"/>
    <n v="1414108906"/>
    <b v="0"/>
    <n v="354"/>
    <b v="1"/>
    <s v="film &amp; video/documentary"/>
    <x v="4"/>
    <x v="14"/>
    <n v="109.8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d v="2011-12-23T03:00:00"/>
    <n v="1324609200"/>
    <x v="1117"/>
    <n v="1319467604"/>
    <b v="1"/>
    <n v="369"/>
    <b v="1"/>
    <s v="publishing/radio &amp; podcasts"/>
    <x v="5"/>
    <x v="8"/>
    <n v="90.5"/>
  </r>
  <r>
    <n v="307"/>
    <s v="Grammar Revolution"/>
    <s v="Why is grammar important?"/>
    <n v="22000"/>
    <n v="24490"/>
    <x v="0"/>
    <x v="0"/>
    <s v="USD"/>
    <d v="2013-02-07T22:40:01"/>
    <n v="1360276801"/>
    <x v="1118"/>
    <n v="1357684801"/>
    <b v="1"/>
    <n v="576"/>
    <b v="1"/>
    <s v="film &amp; video/documentary"/>
    <x v="4"/>
    <x v="14"/>
    <n v="42.5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d v="2014-06-27T14:44:41"/>
    <n v="1403880281"/>
    <x v="1119"/>
    <n v="1401201881"/>
    <b v="1"/>
    <n v="211"/>
    <b v="1"/>
    <s v="photography/photobooks"/>
    <x v="6"/>
    <x v="9"/>
    <n v="97.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d v="2011-03-01T18:10:54"/>
    <n v="1299003054"/>
    <x v="1120"/>
    <n v="1291227054"/>
    <b v="1"/>
    <n v="130"/>
    <b v="1"/>
    <s v="music/rock"/>
    <x v="2"/>
    <x v="2"/>
    <n v="127.98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d v="2014-06-15T18:05:25"/>
    <n v="1402855525"/>
    <x v="1121"/>
    <n v="1400263525"/>
    <b v="1"/>
    <n v="72"/>
    <b v="1"/>
    <s v="theater/plays"/>
    <x v="3"/>
    <x v="4"/>
    <n v="200.69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d v="2014-03-24T01:22:50"/>
    <n v="1395624170"/>
    <x v="1122"/>
    <n v="1392171770"/>
    <b v="1"/>
    <n v="189"/>
    <b v="1"/>
    <s v="music/rock"/>
    <x v="2"/>
    <x v="2"/>
    <n v="73.36"/>
  </r>
  <r>
    <n v="2337"/>
    <s v="The Hudson Standard Bitters and Shrubs"/>
    <s v="We make small batch, locally sourced bitters and shrubs for cocktails and cooking."/>
    <n v="12000"/>
    <n v="13279"/>
    <x v="0"/>
    <x v="0"/>
    <s v="USD"/>
    <d v="2014-06-26T15:22:23"/>
    <n v="1403796143"/>
    <x v="1123"/>
    <n v="1401204143"/>
    <b v="1"/>
    <n v="179"/>
    <b v="1"/>
    <s v="food/small batch"/>
    <x v="7"/>
    <x v="11"/>
    <n v="74.18000000000000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d v="2015-09-12T03:59:00"/>
    <n v="1442030340"/>
    <x v="1124"/>
    <n v="1439551200"/>
    <b v="1"/>
    <n v="193"/>
    <b v="1"/>
    <s v="theater/plays"/>
    <x v="3"/>
    <x v="4"/>
    <n v="57.6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d v="2011-10-02T06:59:00"/>
    <n v="1317538740"/>
    <x v="1125"/>
    <n v="1314765025"/>
    <b v="0"/>
    <n v="178"/>
    <b v="1"/>
    <s v="film &amp; video/shorts"/>
    <x v="4"/>
    <x v="6"/>
    <n v="62.3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d v="2013-03-10T22:38:28"/>
    <n v="1362955108"/>
    <x v="1126"/>
    <n v="1360366708"/>
    <b v="0"/>
    <n v="96"/>
    <b v="1"/>
    <s v="music/indie rock"/>
    <x v="2"/>
    <x v="13"/>
    <n v="115.3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d v="2015-07-21T10:03:25"/>
    <n v="1437473005"/>
    <x v="1127"/>
    <n v="1434881005"/>
    <b v="0"/>
    <n v="73"/>
    <b v="1"/>
    <s v="theater/plays"/>
    <x v="3"/>
    <x v="4"/>
    <n v="151.4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d v="2015-04-03T20:02:33"/>
    <n v="1428091353"/>
    <x v="1128"/>
    <n v="1425502953"/>
    <b v="0"/>
    <n v="90"/>
    <b v="1"/>
    <s v="photography/photobooks"/>
    <x v="6"/>
    <x v="9"/>
    <n v="104.3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d v="2013-03-01T18:01:08"/>
    <n v="1362160868"/>
    <x v="1129"/>
    <n v="1359568911"/>
    <b v="0"/>
    <n v="136"/>
    <b v="1"/>
    <s v="music/classical music"/>
    <x v="2"/>
    <x v="18"/>
    <n v="61.03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d v="2013-07-28T17:50:36"/>
    <n v="1375033836"/>
    <x v="1130"/>
    <n v="1373305836"/>
    <b v="1"/>
    <n v="74"/>
    <b v="1"/>
    <s v="music/rock"/>
    <x v="2"/>
    <x v="2"/>
    <n v="104.73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d v="2016-05-27T00:54:35"/>
    <n v="1464310475"/>
    <x v="1131"/>
    <n v="1461718475"/>
    <b v="0"/>
    <n v="71"/>
    <b v="1"/>
    <s v="theater/musical"/>
    <x v="3"/>
    <x v="20"/>
    <n v="93.77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d v="2011-11-07T04:39:38"/>
    <n v="1320640778"/>
    <x v="1132"/>
    <n v="1316749178"/>
    <b v="1"/>
    <n v="111"/>
    <b v="1"/>
    <s v="film &amp; video/documentary"/>
    <x v="4"/>
    <x v="14"/>
    <n v="50.18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d v="2010-05-10T20:16:00"/>
    <n v="1273522560"/>
    <x v="1133"/>
    <n v="1269928430"/>
    <b v="1"/>
    <n v="58"/>
    <b v="1"/>
    <s v="film &amp; video/documentary"/>
    <x v="4"/>
    <x v="14"/>
    <n v="95.7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d v="2013-09-18T14:49:00"/>
    <n v="1379515740"/>
    <x v="1134"/>
    <n v="1378306140"/>
    <b v="0"/>
    <n v="10"/>
    <b v="1"/>
    <s v="music/pop"/>
    <x v="2"/>
    <x v="7"/>
    <n v="55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d v="2015-06-15T04:34:54"/>
    <n v="1434342894"/>
    <x v="1135"/>
    <n v="1432269294"/>
    <b v="0"/>
    <n v="87"/>
    <b v="1"/>
    <s v="music/rock"/>
    <x v="2"/>
    <x v="2"/>
    <n v="63.6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d v="2016-03-02T19:21:27"/>
    <n v="1456946487"/>
    <x v="1136"/>
    <n v="1454354487"/>
    <b v="0"/>
    <n v="136"/>
    <b v="1"/>
    <s v="theater/plays"/>
    <x v="3"/>
    <x v="4"/>
    <n v="40.63000000000000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d v="2012-04-14T17:36:00"/>
    <n v="1334424960"/>
    <x v="1137"/>
    <n v="1329442510"/>
    <b v="0"/>
    <n v="72"/>
    <b v="1"/>
    <s v="music/electronic music"/>
    <x v="2"/>
    <x v="10"/>
    <n v="61.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d v="2014-11-21T17:00:00"/>
    <n v="1416589200"/>
    <x v="1138"/>
    <n v="1414605776"/>
    <b v="0"/>
    <n v="65"/>
    <b v="1"/>
    <s v="theater/plays"/>
    <x v="3"/>
    <x v="4"/>
    <n v="68.34999999999999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d v="2014-08-25T04:59:00"/>
    <n v="1408942740"/>
    <x v="1139"/>
    <n v="1406958354"/>
    <b v="0"/>
    <n v="31"/>
    <b v="1"/>
    <s v="theater/plays"/>
    <x v="3"/>
    <x v="4"/>
    <n v="125.8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d v="2016-10-20T02:48:16"/>
    <n v="1476931696"/>
    <x v="1140"/>
    <n v="1474339696"/>
    <b v="0"/>
    <n v="66"/>
    <b v="1"/>
    <s v="theater/plays"/>
    <x v="3"/>
    <x v="4"/>
    <n v="58.7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d v="2015-12-03T21:30:00"/>
    <n v="1449178200"/>
    <x v="1141"/>
    <n v="1447614732"/>
    <b v="0"/>
    <n v="8"/>
    <b v="1"/>
    <s v="music/indie rock"/>
    <x v="2"/>
    <x v="13"/>
    <n v="416.8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d v="2016-04-10T04:00:00"/>
    <n v="1460260800"/>
    <x v="1142"/>
    <n v="1458336672"/>
    <b v="0"/>
    <n v="36"/>
    <b v="1"/>
    <s v="theater/plays"/>
    <x v="3"/>
    <x v="4"/>
    <n v="92.5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d v="2012-07-19T04:28:16"/>
    <n v="1342672096"/>
    <x v="1143"/>
    <n v="1340944096"/>
    <b v="0"/>
    <n v="115"/>
    <b v="1"/>
    <s v="music/indie rock"/>
    <x v="2"/>
    <x v="13"/>
    <n v="28.88"/>
  </r>
  <r>
    <n v="2831"/>
    <s v="Tackett &amp; Pyke put on a Play"/>
    <s v="We each wrote a play and would like to produce them for you for nothing more than art's sake!"/>
    <n v="3000"/>
    <n v="3320"/>
    <x v="0"/>
    <x v="0"/>
    <s v="USD"/>
    <d v="2015-07-16T19:47:50"/>
    <n v="1437076070"/>
    <x v="1144"/>
    <n v="1434484070"/>
    <b v="0"/>
    <n v="52"/>
    <b v="1"/>
    <s v="theater/plays"/>
    <x v="3"/>
    <x v="4"/>
    <n v="63.8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d v="2015-01-05T20:26:00"/>
    <n v="1420489560"/>
    <x v="1145"/>
    <n v="1417469639"/>
    <b v="0"/>
    <n v="43"/>
    <b v="1"/>
    <s v="theater/plays"/>
    <x v="3"/>
    <x v="4"/>
    <n v="77.19"/>
  </r>
  <r>
    <n v="746"/>
    <s v="Attention: People With Body Parts"/>
    <s v="This is a book of letters. Letters to our body parts."/>
    <n v="2987"/>
    <n v="3318"/>
    <x v="0"/>
    <x v="0"/>
    <s v="USD"/>
    <d v="2012-09-23T03:59:00"/>
    <n v="1348372740"/>
    <x v="1146"/>
    <n v="1346806909"/>
    <b v="0"/>
    <n v="97"/>
    <b v="1"/>
    <s v="publishing/nonfiction"/>
    <x v="5"/>
    <x v="15"/>
    <n v="34.2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d v="2016-12-04T00:00:00"/>
    <n v="1480809600"/>
    <x v="1147"/>
    <n v="1478431488"/>
    <b v="0"/>
    <n v="103"/>
    <b v="1"/>
    <s v="photography/photobooks"/>
    <x v="6"/>
    <x v="9"/>
    <n v="23.8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d v="2015-09-30T19:29:00"/>
    <n v="1443641340"/>
    <x v="1148"/>
    <n v="1441143397"/>
    <b v="0"/>
    <n v="43"/>
    <b v="1"/>
    <s v="music/indie rock"/>
    <x v="2"/>
    <x v="13"/>
    <n v="51.6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d v="2016-06-01T21:42:00"/>
    <n v="1464817320"/>
    <x v="1149"/>
    <n v="1462806419"/>
    <b v="0"/>
    <n v="20"/>
    <b v="1"/>
    <s v="theater/plays"/>
    <x v="3"/>
    <x v="4"/>
    <n v="110.7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d v="2014-07-24T18:51:44"/>
    <n v="1406227904"/>
    <x v="1150"/>
    <n v="1403635904"/>
    <b v="1"/>
    <n v="43"/>
    <b v="1"/>
    <s v="photography/photobooks"/>
    <x v="6"/>
    <x v="9"/>
    <n v="38.8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d v="2016-02-11T22:59:00"/>
    <n v="1455231540"/>
    <x v="1151"/>
    <n v="1452614847"/>
    <b v="0"/>
    <n v="35"/>
    <b v="1"/>
    <s v="theater/plays"/>
    <x v="3"/>
    <x v="4"/>
    <n v="47.6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d v="2011-11-24T03:53:16"/>
    <n v="1322106796"/>
    <x v="1152"/>
    <n v="1316919196"/>
    <b v="0"/>
    <n v="38"/>
    <b v="1"/>
    <s v="music/indie rock"/>
    <x v="2"/>
    <x v="13"/>
    <n v="43.71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d v="2015-06-21T17:32:46"/>
    <n v="1434907966"/>
    <x v="1153"/>
    <n v="1432315966"/>
    <b v="1"/>
    <n v="20"/>
    <b v="1"/>
    <s v="theater/plays"/>
    <x v="3"/>
    <x v="4"/>
    <n v="83.05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d v="2016-02-10T22:13:36"/>
    <n v="1455142416"/>
    <x v="1154"/>
    <n v="1452550416"/>
    <b v="0"/>
    <n v="18"/>
    <b v="1"/>
    <s v="technology/makerspaces"/>
    <x v="0"/>
    <x v="19"/>
    <n v="92.2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d v="2014-03-21T21:01:52"/>
    <n v="1395435712"/>
    <x v="1155"/>
    <n v="1392847312"/>
    <b v="0"/>
    <n v="23"/>
    <b v="1"/>
    <s v="publishing/nonfiction"/>
    <x v="5"/>
    <x v="15"/>
    <n v="67.39"/>
  </r>
  <r>
    <n v="1741"/>
    <s v="Caught off Guard"/>
    <s v="A photo journal documenting my experiences and travels across New Zealand"/>
    <n v="1200"/>
    <n v="1330"/>
    <x v="0"/>
    <x v="1"/>
    <s v="GBP"/>
    <d v="2015-06-10T15:04:31"/>
    <n v="1433948671"/>
    <x v="1156"/>
    <n v="1430060671"/>
    <b v="0"/>
    <n v="52"/>
    <b v="1"/>
    <s v="photography/photobooks"/>
    <x v="6"/>
    <x v="9"/>
    <n v="25.58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d v="2014-09-17T17:46:34"/>
    <n v="1410975994"/>
    <x v="1157"/>
    <n v="1408383994"/>
    <b v="0"/>
    <n v="19"/>
    <b v="1"/>
    <s v="theater/plays"/>
    <x v="3"/>
    <x v="4"/>
    <n v="58.4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d v="2012-07-03T21:00:00"/>
    <n v="1341349200"/>
    <x v="1158"/>
    <n v="1338928537"/>
    <b v="0"/>
    <n v="15"/>
    <b v="1"/>
    <s v="film &amp; video/shorts"/>
    <x v="4"/>
    <x v="6"/>
    <n v="73.73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d v="2011-11-15T19:37:00"/>
    <n v="1321385820"/>
    <x v="1159"/>
    <n v="1318539484"/>
    <b v="0"/>
    <n v="25"/>
    <b v="1"/>
    <s v="music/classical music"/>
    <x v="2"/>
    <x v="18"/>
    <n v="35.6"/>
  </r>
  <r>
    <n v="1025"/>
    <s v="[NUREN] The New Renaissance"/>
    <s v="Jake Kaufman and Jessie Seely present THE WORLD'S FIRST VIRTUAL REALITY ROCK OPERA."/>
    <n v="70000"/>
    <n v="76949.820000000007"/>
    <x v="0"/>
    <x v="0"/>
    <s v="USD"/>
    <d v="2015-03-16T19:00:37"/>
    <n v="1426532437"/>
    <x v="1160"/>
    <n v="1423944037"/>
    <b v="1"/>
    <n v="1071"/>
    <b v="1"/>
    <s v="music/electronic music"/>
    <x v="2"/>
    <x v="10"/>
    <n v="71.84999999999999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d v="2015-05-23T21:23:39"/>
    <n v="1432416219"/>
    <x v="1161"/>
    <n v="1429824219"/>
    <b v="1"/>
    <n v="951"/>
    <b v="1"/>
    <s v="film &amp; video/documentary"/>
    <x v="4"/>
    <x v="14"/>
    <n v="75.4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d v="2013-10-10T17:00:52"/>
    <n v="1381424452"/>
    <x v="1162"/>
    <n v="1378746052"/>
    <b v="0"/>
    <n v="351"/>
    <b v="1"/>
    <s v="film &amp; video/documentary"/>
    <x v="4"/>
    <x v="14"/>
    <n v="157.33000000000001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d v="2014-11-18T04:35:00"/>
    <n v="1416285300"/>
    <x v="1163"/>
    <n v="1413824447"/>
    <b v="0"/>
    <n v="348"/>
    <b v="1"/>
    <s v="theater/spaces"/>
    <x v="3"/>
    <x v="12"/>
    <n v="94.5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d v="2016-10-13T00:00:00"/>
    <n v="1476316800"/>
    <x v="1164"/>
    <n v="1473837751"/>
    <b v="0"/>
    <n v="265"/>
    <b v="1"/>
    <s v="theater/spaces"/>
    <x v="3"/>
    <x v="12"/>
    <n v="104.15"/>
  </r>
  <r>
    <n v="2186"/>
    <s v="Latitude 90Â° : The Origin"/>
    <s v="The real-time digital social deduction game where there's no moderator, no sleeping, and no dying."/>
    <n v="20000"/>
    <n v="21935"/>
    <x v="0"/>
    <x v="0"/>
    <s v="USD"/>
    <d v="2016-09-07T02:00:00"/>
    <n v="1473213600"/>
    <x v="1165"/>
    <n v="1470062743"/>
    <b v="0"/>
    <n v="392"/>
    <b v="1"/>
    <s v="games/tabletop games"/>
    <x v="1"/>
    <x v="1"/>
    <n v="55.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d v="2016-05-01T17:55:58"/>
    <n v="1462125358"/>
    <x v="1166"/>
    <n v="1459533358"/>
    <b v="0"/>
    <n v="238"/>
    <b v="1"/>
    <s v="theater/plays"/>
    <x v="3"/>
    <x v="4"/>
    <n v="92.0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d v="2016-09-03T01:00:00"/>
    <n v="1472864400"/>
    <x v="1167"/>
    <n v="1468001290"/>
    <b v="1"/>
    <n v="236"/>
    <b v="1"/>
    <s v="film &amp; video/documentary"/>
    <x v="4"/>
    <x v="14"/>
    <n v="7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d v="2015-04-16T02:50:00"/>
    <n v="1429152600"/>
    <x v="1168"/>
    <n v="1426815699"/>
    <b v="0"/>
    <n v="128"/>
    <b v="1"/>
    <s v="theater/spaces"/>
    <x v="3"/>
    <x v="12"/>
    <n v="128.9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d v="2015-11-12T02:31:00"/>
    <n v="1447295460"/>
    <x v="1169"/>
    <n v="1444747843"/>
    <b v="0"/>
    <n v="165"/>
    <b v="1"/>
    <s v="theater/plays"/>
    <x v="3"/>
    <x v="4"/>
    <n v="99.79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d v="2014-04-29T17:06:22"/>
    <n v="1398791182"/>
    <x v="1170"/>
    <n v="1396026382"/>
    <b v="1"/>
    <n v="385"/>
    <b v="1"/>
    <s v="technology/space exploration"/>
    <x v="0"/>
    <x v="5"/>
    <n v="31.4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d v="2012-11-22T02:26:00"/>
    <n v="1353551160"/>
    <x v="1171"/>
    <n v="1348363560"/>
    <b v="0"/>
    <n v="128"/>
    <b v="1"/>
    <s v="music/pop"/>
    <x v="2"/>
    <x v="7"/>
    <n v="85.55"/>
  </r>
  <r>
    <n v="3041"/>
    <s v="Lend a Hand in Our Home"/>
    <s v="Privet! Hello! Bon Jour! We are the Arlekin Players Theatre and we need a home."/>
    <n v="8300"/>
    <n v="9170"/>
    <x v="0"/>
    <x v="0"/>
    <s v="USD"/>
    <d v="2016-01-20T20:50:48"/>
    <n v="1453323048"/>
    <x v="1172"/>
    <n v="1450731048"/>
    <b v="0"/>
    <n v="95"/>
    <b v="1"/>
    <s v="theater/spaces"/>
    <x v="3"/>
    <x v="12"/>
    <n v="96.53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d v="2016-04-29T12:11:00"/>
    <n v="1461931860"/>
    <x v="1173"/>
    <n v="1457109121"/>
    <b v="0"/>
    <n v="134"/>
    <b v="1"/>
    <s v="music/rock"/>
    <x v="2"/>
    <x v="2"/>
    <n v="65.9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d v="2014-06-21T03:59:00"/>
    <n v="1403323140"/>
    <x v="1174"/>
    <n v="1400704672"/>
    <b v="0"/>
    <n v="113"/>
    <b v="1"/>
    <s v="film &amp; video/documentary"/>
    <x v="4"/>
    <x v="14"/>
    <n v="68.239999999999995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d v="2012-01-15T13:14:29"/>
    <n v="1326633269"/>
    <x v="1175"/>
    <n v="1324041269"/>
    <b v="0"/>
    <n v="167"/>
    <b v="1"/>
    <s v="film &amp; video/documentary"/>
    <x v="4"/>
    <x v="14"/>
    <n v="42.8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d v="2016-11-29T06:00:00"/>
    <n v="1480399200"/>
    <x v="1176"/>
    <n v="1478616506"/>
    <b v="0"/>
    <n v="33"/>
    <b v="1"/>
    <s v="theater/musical"/>
    <x v="3"/>
    <x v="20"/>
    <n v="166.9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d v="2016-06-09T19:00:00"/>
    <n v="1465498800"/>
    <x v="1177"/>
    <n v="1462481718"/>
    <b v="0"/>
    <n v="80"/>
    <b v="1"/>
    <s v="food/small batch"/>
    <x v="7"/>
    <x v="11"/>
    <n v="68.8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d v="2016-01-19T22:59:00"/>
    <n v="1453244340"/>
    <x v="1178"/>
    <n v="1448136417"/>
    <b v="0"/>
    <n v="76"/>
    <b v="1"/>
    <s v="theater/plays"/>
    <x v="3"/>
    <x v="4"/>
    <n v="72.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d v="2015-03-26T04:00:00"/>
    <n v="1427342400"/>
    <x v="1179"/>
    <n v="1424927159"/>
    <b v="0"/>
    <n v="108"/>
    <b v="1"/>
    <s v="theater/plays"/>
    <x v="3"/>
    <x v="4"/>
    <n v="50.75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d v="2011-02-17T21:17:07"/>
    <n v="1297977427"/>
    <x v="1180"/>
    <n v="1292793427"/>
    <b v="1"/>
    <n v="60"/>
    <b v="1"/>
    <s v="theater/plays"/>
    <x v="3"/>
    <x v="4"/>
    <n v="91.3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d v="2014-09-08T21:11:25"/>
    <n v="1410210685"/>
    <x v="1181"/>
    <n v="1408050685"/>
    <b v="0"/>
    <n v="52"/>
    <b v="1"/>
    <s v="theater/musical"/>
    <x v="3"/>
    <x v="20"/>
    <n v="94.9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d v="2016-07-05T20:58:54"/>
    <n v="1467752334"/>
    <x v="1182"/>
    <n v="1465160334"/>
    <b v="0"/>
    <n v="65"/>
    <b v="1"/>
    <s v="music/rock"/>
    <x v="2"/>
    <x v="2"/>
    <n v="74.25"/>
  </r>
  <r>
    <n v="3759"/>
    <s v="Pared Down Productions"/>
    <s v="A production company specializing in small-scale musicals"/>
    <n v="4000"/>
    <n v="4409.7700000000004"/>
    <x v="0"/>
    <x v="0"/>
    <s v="USD"/>
    <d v="2015-08-26T02:35:53"/>
    <n v="1440556553"/>
    <x v="1183"/>
    <n v="1435372553"/>
    <b v="0"/>
    <n v="88"/>
    <b v="1"/>
    <s v="theater/musical"/>
    <x v="3"/>
    <x v="20"/>
    <n v="50.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d v="2016-05-06T07:17:21"/>
    <n v="1462519041"/>
    <x v="1184"/>
    <n v="1459927041"/>
    <b v="0"/>
    <n v="89"/>
    <b v="1"/>
    <s v="theater/plays"/>
    <x v="3"/>
    <x v="4"/>
    <n v="49.4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d v="2016-07-29T05:35:00"/>
    <n v="1469770500"/>
    <x v="1185"/>
    <n v="1468362207"/>
    <b v="0"/>
    <n v="47"/>
    <b v="1"/>
    <s v="film &amp; video/television"/>
    <x v="4"/>
    <x v="16"/>
    <n v="93.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d v="2017-03-14T13:24:46"/>
    <n v="1489497886"/>
    <x v="1186"/>
    <n v="1487082286"/>
    <b v="1"/>
    <n v="70"/>
    <b v="1"/>
    <s v="photography/photobooks"/>
    <x v="6"/>
    <x v="9"/>
    <n v="55.22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d v="2015-08-20T20:02:56"/>
    <n v="1440100976"/>
    <x v="1187"/>
    <n v="1437508976"/>
    <b v="1"/>
    <n v="74"/>
    <b v="1"/>
    <s v="theater/plays"/>
    <x v="3"/>
    <x v="4"/>
    <n v="45.88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d v="2016-09-30T21:00:00"/>
    <n v="1475269200"/>
    <x v="1188"/>
    <n v="1473200844"/>
    <b v="0"/>
    <n v="70"/>
    <b v="1"/>
    <s v="theater/plays"/>
    <x v="3"/>
    <x v="4"/>
    <n v="47.03"/>
  </r>
  <r>
    <n v="53"/>
    <s v="Rolling out Vegan Mashup's Season 2"/>
    <s v="Delicious TV's Vegan Mashup launching season two on public television"/>
    <n v="3000"/>
    <n v="3289"/>
    <x v="0"/>
    <x v="0"/>
    <s v="USD"/>
    <d v="2014-04-04T22:00:00"/>
    <n v="1396648800"/>
    <x v="1189"/>
    <n v="1395407445"/>
    <b v="0"/>
    <n v="117"/>
    <b v="1"/>
    <s v="film &amp; video/television"/>
    <x v="4"/>
    <x v="16"/>
    <n v="28.1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d v="2014-10-01T03:59:00"/>
    <n v="1412135940"/>
    <x v="1190"/>
    <n v="1410840126"/>
    <b v="1"/>
    <n v="37"/>
    <b v="1"/>
    <s v="theater/plays"/>
    <x v="3"/>
    <x v="4"/>
    <n v="77.2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d v="2014-10-10T21:00:00"/>
    <n v="1412974800"/>
    <x v="1191"/>
    <n v="1411109167"/>
    <b v="0"/>
    <n v="34"/>
    <b v="1"/>
    <s v="theater/plays"/>
    <x v="3"/>
    <x v="4"/>
    <n v="81.03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d v="2013-05-11T01:22:24"/>
    <n v="1368235344"/>
    <x v="1192"/>
    <n v="1365643344"/>
    <b v="0"/>
    <n v="66"/>
    <b v="1"/>
    <s v="film &amp; video/television"/>
    <x v="4"/>
    <x v="16"/>
    <n v="41.6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d v="2015-10-17T07:00:10"/>
    <n v="1445065210"/>
    <x v="1193"/>
    <n v="1442473210"/>
    <b v="0"/>
    <n v="45"/>
    <b v="1"/>
    <s v="theater/plays"/>
    <x v="3"/>
    <x v="4"/>
    <n v="61.0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d v="2014-12-17T02:51:29"/>
    <n v="1418784689"/>
    <x v="1194"/>
    <n v="1416192689"/>
    <b v="0"/>
    <n v="45"/>
    <b v="1"/>
    <s v="theater/plays"/>
    <x v="3"/>
    <x v="4"/>
    <n v="51.22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d v="2014-08-14T18:11:00"/>
    <n v="1408039860"/>
    <x v="1195"/>
    <n v="1405248503"/>
    <b v="0"/>
    <n v="83"/>
    <b v="1"/>
    <s v="music/pop"/>
    <x v="2"/>
    <x v="7"/>
    <n v="26.5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d v="2014-07-01T04:59:00"/>
    <n v="1404190740"/>
    <x v="1196"/>
    <n v="1401214581"/>
    <b v="0"/>
    <n v="30"/>
    <b v="1"/>
    <s v="theater/plays"/>
    <x v="3"/>
    <x v="4"/>
    <n v="73.40000000000000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d v="2016-02-05T22:00:00"/>
    <n v="1454709600"/>
    <x v="1197"/>
    <n v="1452520614"/>
    <b v="0"/>
    <n v="42"/>
    <b v="1"/>
    <s v="theater/plays"/>
    <x v="3"/>
    <x v="4"/>
    <n v="52.2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d v="2015-09-24T20:38:02"/>
    <n v="1443127082"/>
    <x v="1198"/>
    <n v="1440535082"/>
    <b v="0"/>
    <n v="50"/>
    <b v="1"/>
    <s v="music/electronic music"/>
    <x v="2"/>
    <x v="10"/>
    <n v="43.8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d v="2015-06-01T03:59:00"/>
    <n v="1433131140"/>
    <x v="1199"/>
    <n v="1429120908"/>
    <b v="0"/>
    <n v="11"/>
    <b v="1"/>
    <s v="theater/plays"/>
    <x v="3"/>
    <x v="4"/>
    <n v="199.18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d v="2015-10-06T22:59:00"/>
    <n v="1444172340"/>
    <x v="1200"/>
    <n v="1441822828"/>
    <b v="0"/>
    <n v="52"/>
    <b v="1"/>
    <s v="theater/plays"/>
    <x v="3"/>
    <x v="4"/>
    <n v="35.96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d v="2013-10-11T00:00:00"/>
    <n v="1381449600"/>
    <x v="1201"/>
    <n v="1379540288"/>
    <b v="0"/>
    <n v="52"/>
    <b v="1"/>
    <s v="music/indie rock"/>
    <x v="2"/>
    <x v="13"/>
    <n v="31.8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d v="2014-10-02T14:21:00"/>
    <n v="1412259660"/>
    <x v="1202"/>
    <n v="1410461299"/>
    <b v="0"/>
    <n v="33"/>
    <b v="1"/>
    <s v="theater/plays"/>
    <x v="3"/>
    <x v="4"/>
    <n v="50.0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d v="2015-02-26T00:35:10"/>
    <n v="1424910910"/>
    <x v="1203"/>
    <n v="1424306110"/>
    <b v="0"/>
    <n v="18"/>
    <b v="1"/>
    <s v="theater/plays"/>
    <x v="3"/>
    <x v="4"/>
    <n v="91.67"/>
  </r>
  <r>
    <n v="3598"/>
    <s v="Cinderella"/>
    <s v="River City Theatre Company needs your support as we embark on our thirteenth production, CINDERELLA!"/>
    <n v="1000"/>
    <n v="1101"/>
    <x v="0"/>
    <x v="0"/>
    <s v="USD"/>
    <d v="2014-09-03T04:59:00"/>
    <n v="1409720340"/>
    <x v="1204"/>
    <n v="1408129822"/>
    <b v="0"/>
    <n v="27"/>
    <b v="1"/>
    <s v="theater/plays"/>
    <x v="3"/>
    <x v="4"/>
    <n v="40.7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d v="2011-08-01T15:34:15"/>
    <n v="1312212855"/>
    <x v="1205"/>
    <n v="1307028855"/>
    <b v="0"/>
    <n v="11"/>
    <b v="1"/>
    <s v="music/classical music"/>
    <x v="2"/>
    <x v="18"/>
    <n v="100"/>
  </r>
  <r>
    <n v="2628"/>
    <s v="Pie In Space!"/>
    <s v="A high school freshman is sending pie into space and you can be a part of it.  GO SCIENCE!!!"/>
    <n v="839"/>
    <n v="926"/>
    <x v="0"/>
    <x v="0"/>
    <s v="USD"/>
    <d v="2014-11-30T23:11:07"/>
    <n v="1417389067"/>
    <x v="1206"/>
    <n v="1415661067"/>
    <b v="0"/>
    <n v="21"/>
    <b v="1"/>
    <s v="technology/space exploration"/>
    <x v="0"/>
    <x v="5"/>
    <n v="44.1"/>
  </r>
  <r>
    <n v="1391"/>
    <s v="Rules and Regulations"/>
    <s v="With the money donated through this project we intend on investing in sound equipment for live shows"/>
    <n v="500"/>
    <n v="551"/>
    <x v="0"/>
    <x v="0"/>
    <s v="USD"/>
    <d v="2015-08-22T04:59:00"/>
    <n v="1440219540"/>
    <x v="1207"/>
    <n v="1436369818"/>
    <b v="0"/>
    <n v="13"/>
    <b v="1"/>
    <s v="music/rock"/>
    <x v="2"/>
    <x v="2"/>
    <n v="42.38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d v="2013-01-02T20:59:44"/>
    <n v="1357160384"/>
    <x v="1208"/>
    <n v="1354568384"/>
    <b v="0"/>
    <n v="11"/>
    <b v="1"/>
    <s v="music/rock"/>
    <x v="2"/>
    <x v="2"/>
    <n v="5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d v="2015-02-02T04:59:00"/>
    <n v="1422853140"/>
    <x v="1209"/>
    <n v="1421439552"/>
    <b v="0"/>
    <n v="10"/>
    <b v="1"/>
    <s v="theater/plays"/>
    <x v="3"/>
    <x v="4"/>
    <n v="5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d v="2015-08-22T12:07:53"/>
    <n v="1440245273"/>
    <x v="1210"/>
    <n v="1438085273"/>
    <b v="0"/>
    <n v="18"/>
    <b v="1"/>
    <s v="theater/plays"/>
    <x v="3"/>
    <x v="4"/>
    <n v="24.4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d v="2015-05-31T23:00:00"/>
    <n v="1433113200"/>
    <x v="1211"/>
    <n v="1431951611"/>
    <b v="0"/>
    <n v="12"/>
    <b v="1"/>
    <s v="theater/plays"/>
    <x v="3"/>
    <x v="4"/>
    <n v="20.079999999999998"/>
  </r>
  <r>
    <n v="298"/>
    <s v="DisHonesty - A Documentary Feature Film"/>
    <s v="The truth is, we all lie - and by &quot;we,&quot; we mean everyone!"/>
    <n v="126000"/>
    <n v="137254.84"/>
    <x v="0"/>
    <x v="0"/>
    <s v="USD"/>
    <d v="2014-05-09T21:00:00"/>
    <n v="1399669200"/>
    <x v="1212"/>
    <n v="1394536048"/>
    <b v="1"/>
    <n v="2436"/>
    <b v="1"/>
    <s v="film &amp; video/documentary"/>
    <x v="4"/>
    <x v="14"/>
    <n v="56.3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d v="2015-11-19T20:00:19"/>
    <n v="1447963219"/>
    <x v="1213"/>
    <n v="1445367619"/>
    <b v="1"/>
    <n v="613"/>
    <b v="1"/>
    <s v="film &amp; video/documentary"/>
    <x v="4"/>
    <x v="14"/>
    <n v="103.52"/>
  </r>
  <r>
    <n v="24"/>
    <s v="Bring STL Up Late to TV"/>
    <s v="STL Up Late is a weekly late night comedy talk show for St. Louis television."/>
    <n v="35000"/>
    <n v="38082.69"/>
    <x v="0"/>
    <x v="0"/>
    <s v="USD"/>
    <d v="2015-09-15T19:39:00"/>
    <n v="1442345940"/>
    <x v="1214"/>
    <n v="1439494863"/>
    <b v="0"/>
    <n v="574"/>
    <b v="1"/>
    <s v="film &amp; video/television"/>
    <x v="4"/>
    <x v="16"/>
    <n v="66.349999999999994"/>
  </r>
  <r>
    <n v="3035"/>
    <s v="The Coalition Theater"/>
    <s v="Help create a permanent home for live comedy shows and classes in Downtown RVA."/>
    <n v="25000"/>
    <n v="27196.71"/>
    <x v="0"/>
    <x v="0"/>
    <s v="USD"/>
    <d v="2013-05-04T13:26:49"/>
    <n v="1367674009"/>
    <x v="1215"/>
    <n v="1365082009"/>
    <b v="0"/>
    <n v="307"/>
    <b v="1"/>
    <s v="theater/spaces"/>
    <x v="3"/>
    <x v="12"/>
    <n v="88.59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d v="2013-12-29T07:59:00"/>
    <n v="1388303940"/>
    <x v="1216"/>
    <n v="1386011038"/>
    <b v="0"/>
    <n v="236"/>
    <b v="1"/>
    <s v="theater/spaces"/>
    <x v="3"/>
    <x v="12"/>
    <n v="92.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d v="2016-04-16T00:00:00"/>
    <n v="1460764800"/>
    <x v="1217"/>
    <n v="1458157512"/>
    <b v="1"/>
    <n v="206"/>
    <b v="1"/>
    <s v="music/rock"/>
    <x v="2"/>
    <x v="2"/>
    <n v="99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d v="2014-09-26T15:03:09"/>
    <n v="1411743789"/>
    <x v="1218"/>
    <n v="1409151789"/>
    <b v="0"/>
    <n v="101"/>
    <b v="1"/>
    <s v="film &amp; video/television"/>
    <x v="4"/>
    <x v="16"/>
    <n v="199.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d v="2016-10-06T14:00:00"/>
    <n v="1475762400"/>
    <x v="1219"/>
    <n v="1473160292"/>
    <b v="1"/>
    <n v="116"/>
    <b v="1"/>
    <s v="photography/photobooks"/>
    <x v="6"/>
    <x v="9"/>
    <n v="159.2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d v="2013-03-25T18:35:24"/>
    <n v="1364236524"/>
    <x v="1220"/>
    <n v="1360352124"/>
    <b v="1"/>
    <n v="135"/>
    <b v="1"/>
    <s v="film &amp; video/documentary"/>
    <x v="4"/>
    <x v="14"/>
    <n v="121.2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d v="2017-03-16T18:49:01"/>
    <n v="1489690141"/>
    <x v="1221"/>
    <n v="1487101741"/>
    <b v="0"/>
    <n v="117"/>
    <b v="0"/>
    <s v="theater/plays"/>
    <x v="3"/>
    <x v="4"/>
    <n v="139.2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d v="2015-10-13T23:13:41"/>
    <n v="1444778021"/>
    <x v="1222"/>
    <n v="1442963621"/>
    <b v="0"/>
    <n v="132"/>
    <b v="1"/>
    <s v="music/classical music"/>
    <x v="2"/>
    <x v="18"/>
    <n v="103.6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d v="2016-02-02T17:26:38"/>
    <n v="1454433998"/>
    <x v="1223"/>
    <n v="1453137998"/>
    <b v="0"/>
    <n v="156"/>
    <b v="1"/>
    <s v="theater/spaces"/>
    <x v="3"/>
    <x v="12"/>
    <n v="84.11"/>
  </r>
  <r>
    <n v="1684"/>
    <s v="Goodness &amp; Mercy EP - Marty Mikles"/>
    <s v="New Music from Marty Mikles!  A new EP all about God's Goodness &amp; Mercy."/>
    <n v="8000"/>
    <n v="8730"/>
    <x v="2"/>
    <x v="0"/>
    <s v="USD"/>
    <d v="2017-03-17T18:34:01"/>
    <n v="1489775641"/>
    <x v="1224"/>
    <n v="1487360041"/>
    <b v="0"/>
    <n v="101"/>
    <b v="0"/>
    <s v="music/faith"/>
    <x v="2"/>
    <x v="21"/>
    <n v="86.44"/>
  </r>
  <r>
    <n v="3586"/>
    <s v="Actors &amp; Musicians who are Blind or Autistic"/>
    <s v="See Theatre In A New Light"/>
    <n v="7500"/>
    <n v="8207"/>
    <x v="0"/>
    <x v="0"/>
    <s v="USD"/>
    <d v="2016-09-23T16:44:30"/>
    <n v="1474649070"/>
    <x v="1225"/>
    <n v="1469465070"/>
    <b v="0"/>
    <n v="54"/>
    <b v="1"/>
    <s v="theater/plays"/>
    <x v="3"/>
    <x v="4"/>
    <n v="151.9799999999999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d v="2016-05-06T14:35:58"/>
    <n v="1462545358"/>
    <x v="1226"/>
    <n v="1459953358"/>
    <b v="1"/>
    <n v="117"/>
    <b v="1"/>
    <s v="theater/plays"/>
    <x v="3"/>
    <x v="4"/>
    <n v="65.099999999999994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d v="2012-12-26T20:04:12"/>
    <n v="1356552252"/>
    <x v="1227"/>
    <n v="1353960252"/>
    <b v="0"/>
    <n v="104"/>
    <b v="1"/>
    <s v="theater/spaces"/>
    <x v="3"/>
    <x v="12"/>
    <n v="73.0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d v="2011-12-13T03:39:56"/>
    <n v="1323747596"/>
    <x v="1228"/>
    <n v="1320287996"/>
    <b v="1"/>
    <n v="103"/>
    <b v="1"/>
    <s v="music/indie rock"/>
    <x v="2"/>
    <x v="13"/>
    <n v="68.4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d v="2016-04-17T23:44:54"/>
    <n v="1460936694"/>
    <x v="1229"/>
    <n v="1455756294"/>
    <b v="0"/>
    <n v="69"/>
    <b v="1"/>
    <s v="theater/spaces"/>
    <x v="3"/>
    <x v="12"/>
    <n v="94.6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d v="2011-12-16T05:48:41"/>
    <n v="1324014521"/>
    <x v="1230"/>
    <n v="1318826921"/>
    <b v="0"/>
    <n v="149"/>
    <b v="1"/>
    <s v="music/rock"/>
    <x v="2"/>
    <x v="2"/>
    <n v="40.549999999999997"/>
  </r>
  <r>
    <n v="723"/>
    <s v="The 2015 Pro Football Beast Book"/>
    <s v="The Definitive (and Slightly Ridiculous) Guide to Enjoying the 2015 Pro Football Season"/>
    <n v="5000"/>
    <n v="5469"/>
    <x v="0"/>
    <x v="0"/>
    <s v="USD"/>
    <d v="2015-07-30T03:59:00"/>
    <n v="1438228740"/>
    <x v="1231"/>
    <n v="1435606549"/>
    <b v="0"/>
    <n v="100"/>
    <b v="1"/>
    <s v="publishing/nonfiction"/>
    <x v="5"/>
    <x v="15"/>
    <n v="54.6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d v="2015-11-30T17:08:38"/>
    <n v="1448903318"/>
    <x v="1232"/>
    <n v="1445875718"/>
    <b v="1"/>
    <n v="73"/>
    <b v="1"/>
    <s v="theater/plays"/>
    <x v="3"/>
    <x v="4"/>
    <n v="74.81999999999999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d v="2014-04-02T18:36:40"/>
    <n v="1396463800"/>
    <x v="1233"/>
    <n v="1393443400"/>
    <b v="1"/>
    <n v="89"/>
    <b v="1"/>
    <s v="music/indie rock"/>
    <x v="2"/>
    <x v="13"/>
    <n v="61.0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d v="2014-11-18T17:23:26"/>
    <n v="1416331406"/>
    <x v="1234"/>
    <n v="1413735806"/>
    <b v="1"/>
    <n v="100"/>
    <b v="1"/>
    <s v="theater/plays"/>
    <x v="3"/>
    <x v="4"/>
    <n v="54.3"/>
  </r>
  <r>
    <n v="1462"/>
    <s v="Unbound: Fiction on the Radio"/>
    <s v="A new radio show focused on short fiction produced by Louisville Public Media"/>
    <n v="4000"/>
    <n v="4340.7"/>
    <x v="0"/>
    <x v="0"/>
    <s v="USD"/>
    <d v="2013-04-10T15:54:31"/>
    <n v="1365609271"/>
    <x v="1235"/>
    <n v="1363017271"/>
    <b v="1"/>
    <n v="150"/>
    <b v="1"/>
    <s v="publishing/radio &amp; podcasts"/>
    <x v="5"/>
    <x v="8"/>
    <n v="28.9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d v="2016-06-01T17:12:49"/>
    <n v="1464801169"/>
    <x v="1236"/>
    <n v="1462209169"/>
    <b v="0"/>
    <n v="130"/>
    <b v="1"/>
    <s v="theater/plays"/>
    <x v="3"/>
    <x v="4"/>
    <n v="29.26"/>
  </r>
  <r>
    <n v="1290"/>
    <s v="I Died... I Came Back, ... Whatever"/>
    <s v="Sometimes your Heart has to STOP for your Life to START."/>
    <n v="3500"/>
    <n v="3800"/>
    <x v="0"/>
    <x v="0"/>
    <s v="USD"/>
    <d v="2015-04-23T06:59:00"/>
    <n v="1429772340"/>
    <x v="1237"/>
    <n v="1427121931"/>
    <b v="0"/>
    <n v="86"/>
    <b v="1"/>
    <s v="theater/plays"/>
    <x v="3"/>
    <x v="4"/>
    <n v="44.1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d v="2014-12-01T20:25:15"/>
    <n v="1417465515"/>
    <x v="1238"/>
    <n v="1415737515"/>
    <b v="0"/>
    <n v="50"/>
    <b v="1"/>
    <s v="theater/musical"/>
    <x v="3"/>
    <x v="20"/>
    <n v="75.959999999999994"/>
  </r>
  <r>
    <n v="2980"/>
    <s v="INDEPENDENCE NYC"/>
    <s v="1 director, 4 actors, and a whole lotta determination. Help us bring this brilliant story to the heart of NYC!"/>
    <n v="3000"/>
    <n v="3275"/>
    <x v="0"/>
    <x v="0"/>
    <s v="USD"/>
    <d v="2015-08-24T02:00:00"/>
    <n v="1440381600"/>
    <x v="1239"/>
    <n v="1438639130"/>
    <b v="0"/>
    <n v="24"/>
    <b v="1"/>
    <s v="theater/plays"/>
    <x v="3"/>
    <x v="4"/>
    <n v="136.4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d v="2014-08-08T18:53:24"/>
    <n v="1407524004"/>
    <x v="1240"/>
    <n v="1404932004"/>
    <b v="0"/>
    <n v="39"/>
    <b v="1"/>
    <s v="theater/plays"/>
    <x v="3"/>
    <x v="4"/>
    <n v="83.9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d v="2016-07-10T22:59:00"/>
    <n v="1468191540"/>
    <x v="1241"/>
    <n v="1464958484"/>
    <b v="0"/>
    <n v="21"/>
    <b v="1"/>
    <s v="theater/plays"/>
    <x v="3"/>
    <x v="4"/>
    <n v="155.9499999999999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d v="2015-12-14T00:00:00"/>
    <n v="1450051200"/>
    <x v="1242"/>
    <n v="1447594176"/>
    <b v="0"/>
    <n v="46"/>
    <b v="1"/>
    <s v="theater/plays"/>
    <x v="3"/>
    <x v="4"/>
    <n v="71.15000000000000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d v="2015-06-18T10:41:07"/>
    <n v="1434624067"/>
    <x v="1243"/>
    <n v="1432032067"/>
    <b v="0"/>
    <n v="57"/>
    <b v="1"/>
    <s v="theater/plays"/>
    <x v="3"/>
    <x v="4"/>
    <n v="57.3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d v="2016-05-25T18:06:31"/>
    <n v="1464199591"/>
    <x v="1244"/>
    <n v="1461607591"/>
    <b v="0"/>
    <n v="61"/>
    <b v="1"/>
    <s v="food/small batch"/>
    <x v="7"/>
    <x v="11"/>
    <n v="53.41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d v="2016-06-06T07:00:00"/>
    <n v="1465196400"/>
    <x v="1245"/>
    <n v="1462841990"/>
    <b v="0"/>
    <n v="40"/>
    <b v="1"/>
    <s v="theater/plays"/>
    <x v="3"/>
    <x v="4"/>
    <n v="81.38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d v="2016-04-18T09:13:25"/>
    <n v="1460970805"/>
    <x v="1246"/>
    <n v="1455790405"/>
    <b v="0"/>
    <n v="24"/>
    <b v="1"/>
    <s v="theater/plays"/>
    <x v="3"/>
    <x v="4"/>
    <n v="135.63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d v="2015-04-27T17:12:00"/>
    <n v="1430154720"/>
    <x v="1247"/>
    <n v="1427224606"/>
    <b v="0"/>
    <n v="19"/>
    <b v="1"/>
    <s v="music/rock"/>
    <x v="2"/>
    <x v="2"/>
    <n v="160.79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d v="2016-03-20T13:29:20"/>
    <n v="1458480560"/>
    <x v="1248"/>
    <n v="1455892160"/>
    <b v="0"/>
    <n v="33"/>
    <b v="1"/>
    <s v="photography/photobooks"/>
    <x v="6"/>
    <x v="9"/>
    <n v="89.2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d v="2012-10-06T09:59:00"/>
    <n v="1349517540"/>
    <x v="1249"/>
    <n v="1347137731"/>
    <b v="0"/>
    <n v="54"/>
    <b v="1"/>
    <s v="music/indie rock"/>
    <x v="2"/>
    <x v="13"/>
    <n v="50.6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d v="2015-05-01T00:16:51"/>
    <n v="1430439411"/>
    <x v="1250"/>
    <n v="1425259011"/>
    <b v="0"/>
    <n v="113"/>
    <b v="1"/>
    <s v="music/rock"/>
    <x v="2"/>
    <x v="2"/>
    <n v="24.15"/>
  </r>
  <r>
    <n v="3183"/>
    <s v="The Seagull on The River"/>
    <s v="Anton Chekhov's The Seagull. An outdoor Amphitheater in Manhattan. Trees. A River. Daybreak."/>
    <n v="2500"/>
    <n v="2725"/>
    <x v="0"/>
    <x v="0"/>
    <s v="USD"/>
    <d v="2013-08-23T19:04:29"/>
    <n v="1377284669"/>
    <x v="1251"/>
    <n v="1375729469"/>
    <b v="1"/>
    <n v="68"/>
    <b v="1"/>
    <s v="theater/plays"/>
    <x v="3"/>
    <x v="4"/>
    <n v="40.0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d v="2017-01-07T21:00:00"/>
    <n v="1483822800"/>
    <x v="1252"/>
    <n v="1481058170"/>
    <b v="0"/>
    <n v="34"/>
    <b v="1"/>
    <s v="photography/photobooks"/>
    <x v="6"/>
    <x v="9"/>
    <n v="63.97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d v="2014-07-30T22:41:41"/>
    <n v="1406760101"/>
    <x v="1253"/>
    <n v="1404168101"/>
    <b v="0"/>
    <n v="72"/>
    <b v="1"/>
    <s v="theater/plays"/>
    <x v="3"/>
    <x v="4"/>
    <n v="30.1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d v="2013-01-21T07:59:00"/>
    <n v="1358755140"/>
    <x v="1254"/>
    <n v="1357187280"/>
    <b v="0"/>
    <n v="14"/>
    <b v="1"/>
    <s v="music/rock"/>
    <x v="2"/>
    <x v="2"/>
    <n v="132.8600000000000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d v="2016-06-02T22:00:00"/>
    <n v="1464904800"/>
    <x v="1255"/>
    <n v="1463852904"/>
    <b v="0"/>
    <n v="49"/>
    <b v="1"/>
    <s v="theater/plays"/>
    <x v="3"/>
    <x v="4"/>
    <n v="34.40999999999999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d v="2015-07-07T17:30:33"/>
    <n v="1436290233"/>
    <x v="1256"/>
    <n v="1433698233"/>
    <b v="0"/>
    <n v="39"/>
    <b v="1"/>
    <s v="theater/plays"/>
    <x v="3"/>
    <x v="4"/>
    <n v="41.92"/>
  </r>
  <r>
    <n v="2558"/>
    <s v="Hopkins Sinfonia 2015 Season"/>
    <s v="The Hopkins Sinfonia is looking for your support to run our 2015 Season made up of five concerts."/>
    <n v="1250"/>
    <n v="1361"/>
    <x v="0"/>
    <x v="6"/>
    <s v="AUD"/>
    <d v="2015-05-01T13:59:00"/>
    <n v="1430488740"/>
    <x v="1257"/>
    <n v="1427747906"/>
    <b v="0"/>
    <n v="18"/>
    <b v="1"/>
    <s v="music/classical music"/>
    <x v="2"/>
    <x v="18"/>
    <n v="75.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d v="2013-09-07T22:25:31"/>
    <n v="1378592731"/>
    <x v="1258"/>
    <n v="1373408731"/>
    <b v="0"/>
    <n v="25"/>
    <b v="1"/>
    <s v="publishing/nonfiction"/>
    <x v="5"/>
    <x v="15"/>
    <n v="43.6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d v="2015-06-10T19:27:24"/>
    <n v="1433964444"/>
    <x v="1259"/>
    <n v="1431372444"/>
    <b v="0"/>
    <n v="41"/>
    <b v="1"/>
    <s v="theater/plays"/>
    <x v="3"/>
    <x v="4"/>
    <n v="26.5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d v="2013-05-07T04:59:00"/>
    <n v="1367902740"/>
    <x v="1260"/>
    <n v="1366251510"/>
    <b v="0"/>
    <n v="13"/>
    <b v="1"/>
    <s v="music/rock"/>
    <x v="2"/>
    <x v="2"/>
    <n v="75.38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d v="2016-06-16T05:58:09"/>
    <n v="1466056689"/>
    <x v="1261"/>
    <n v="1464847089"/>
    <b v="0"/>
    <n v="19"/>
    <b v="1"/>
    <s v="theater/plays"/>
    <x v="3"/>
    <x v="4"/>
    <n v="46.05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d v="2014-06-15T16:00:00"/>
    <n v="1402848000"/>
    <x v="1262"/>
    <n v="1400570787"/>
    <b v="1"/>
    <n v="15"/>
    <b v="1"/>
    <s v="theater/plays"/>
    <x v="3"/>
    <x v="4"/>
    <n v="36.33"/>
  </r>
  <r>
    <n v="819"/>
    <s v="Winter Tour"/>
    <s v="We are touring the Southeast in support of our new EP"/>
    <n v="400"/>
    <n v="435"/>
    <x v="0"/>
    <x v="0"/>
    <s v="USD"/>
    <d v="2013-12-21T04:44:00"/>
    <n v="1387601040"/>
    <x v="1263"/>
    <n v="1386806254"/>
    <b v="0"/>
    <n v="14"/>
    <b v="1"/>
    <s v="music/rock"/>
    <x v="2"/>
    <x v="2"/>
    <n v="31.0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d v="2015-04-10T05:32:54"/>
    <n v="1428643974"/>
    <x v="1264"/>
    <n v="1423463574"/>
    <b v="0"/>
    <n v="119"/>
    <b v="1"/>
    <s v="technology/hardware"/>
    <x v="0"/>
    <x v="0"/>
    <n v="451.84"/>
  </r>
  <r>
    <n v="1469"/>
    <s v="The Local Global Mashup Show"/>
    <s v="Get the inside edge on the stories that connect Americans to the world -- in your ear every week."/>
    <n v="44250"/>
    <n v="47978"/>
    <x v="0"/>
    <x v="0"/>
    <s v="USD"/>
    <d v="2013-02-15T14:21:49"/>
    <n v="1360938109"/>
    <x v="1265"/>
    <n v="1358346109"/>
    <b v="1"/>
    <n v="321"/>
    <b v="1"/>
    <s v="publishing/radio &amp; podcasts"/>
    <x v="5"/>
    <x v="8"/>
    <n v="149.4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d v="2016-05-13T13:40:48"/>
    <n v="1463146848"/>
    <x v="1266"/>
    <n v="1460554848"/>
    <b v="1"/>
    <n v="186"/>
    <b v="1"/>
    <s v="film &amp; video/documentary"/>
    <x v="4"/>
    <x v="14"/>
    <n v="145.0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d v="2012-11-10T01:46:06"/>
    <n v="1352511966"/>
    <x v="1267"/>
    <n v="1349916366"/>
    <b v="1"/>
    <n v="332"/>
    <b v="1"/>
    <s v="film &amp; video/documentary"/>
    <x v="4"/>
    <x v="14"/>
    <n v="65.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d v="2014-11-20T07:59:58"/>
    <n v="1416470398"/>
    <x v="1268"/>
    <n v="1413874798"/>
    <b v="1"/>
    <n v="202"/>
    <b v="1"/>
    <s v="theater/plays"/>
    <x v="3"/>
    <x v="4"/>
    <n v="106.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d v="2016-02-12T04:59:00"/>
    <n v="1455253140"/>
    <x v="1269"/>
    <n v="1452625822"/>
    <b v="0"/>
    <n v="321"/>
    <b v="1"/>
    <s v="games/tabletop games"/>
    <x v="1"/>
    <x v="1"/>
    <n v="60.8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d v="2016-01-12T05:00:00"/>
    <n v="1452574800"/>
    <x v="1270"/>
    <n v="1449029266"/>
    <b v="1"/>
    <n v="248"/>
    <b v="1"/>
    <s v="publishing/radio &amp; podcasts"/>
    <x v="5"/>
    <x v="8"/>
    <n v="69.599999999999994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d v="2015-06-13T16:25:14"/>
    <n v="1434212714"/>
    <x v="1271"/>
    <n v="1431620714"/>
    <b v="0"/>
    <n v="180"/>
    <b v="1"/>
    <s v="technology/hardware"/>
    <x v="0"/>
    <x v="0"/>
    <n v="90.1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d v="2016-03-21T16:59:28"/>
    <n v="1458579568"/>
    <x v="1272"/>
    <n v="1455991168"/>
    <b v="0"/>
    <n v="35"/>
    <b v="1"/>
    <s v="photography/photobooks"/>
    <x v="6"/>
    <x v="9"/>
    <n v="462.86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d v="2013-05-05T17:00:11"/>
    <n v="1367773211"/>
    <x v="1273"/>
    <n v="1363885211"/>
    <b v="1"/>
    <n v="137"/>
    <b v="1"/>
    <s v="film &amp; video/documentary"/>
    <x v="4"/>
    <x v="14"/>
    <n v="117.8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d v="2012-04-27T21:32:00"/>
    <n v="1335562320"/>
    <x v="1274"/>
    <n v="1332452960"/>
    <b v="0"/>
    <n v="184"/>
    <b v="1"/>
    <s v="film &amp; video/documentary"/>
    <x v="4"/>
    <x v="14"/>
    <n v="58.7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d v="2014-11-30T04:25:15"/>
    <n v="1417321515"/>
    <x v="1275"/>
    <n v="1414725915"/>
    <b v="0"/>
    <n v="120"/>
    <b v="1"/>
    <s v="food/small batch"/>
    <x v="7"/>
    <x v="11"/>
    <n v="9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d v="2016-06-29T23:29:55"/>
    <n v="1467242995"/>
    <x v="1276"/>
    <n v="1465428595"/>
    <b v="0"/>
    <n v="86"/>
    <b v="1"/>
    <s v="photography/photobooks"/>
    <x v="6"/>
    <x v="9"/>
    <n v="112.79"/>
  </r>
  <r>
    <n v="3006"/>
    <s v="ONTARIO STREET THEATRE in Port Hope."/>
    <s v="We're an affordable theatre and rental space that can be molded into anything by anyone."/>
    <n v="8000"/>
    <n v="8620"/>
    <x v="0"/>
    <x v="7"/>
    <s v="CAD"/>
    <d v="2014-12-14T18:09:51"/>
    <n v="1418580591"/>
    <x v="1277"/>
    <n v="1415988591"/>
    <b v="0"/>
    <n v="97"/>
    <b v="1"/>
    <s v="theater/spaces"/>
    <x v="3"/>
    <x v="12"/>
    <n v="88.8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d v="2016-04-23T00:00:00"/>
    <n v="1461369600"/>
    <x v="1278"/>
    <n v="1458748809"/>
    <b v="0"/>
    <n v="218"/>
    <b v="1"/>
    <s v="games/tabletop games"/>
    <x v="1"/>
    <x v="1"/>
    <n v="37.200000000000003"/>
  </r>
  <r>
    <n v="2441"/>
    <s v="Bring Alchemy Pops to the People!"/>
    <s v="YOU can help Alchemy Pops POP up on a street near you!"/>
    <n v="7500"/>
    <n v="8091"/>
    <x v="0"/>
    <x v="0"/>
    <s v="USD"/>
    <d v="2015-07-23T04:59:00"/>
    <n v="1437627540"/>
    <x v="1279"/>
    <n v="1435806054"/>
    <b v="0"/>
    <n v="109"/>
    <b v="1"/>
    <s v="food/small batch"/>
    <x v="7"/>
    <x v="11"/>
    <n v="74.23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d v="2014-08-11T05:59:00"/>
    <n v="1407736740"/>
    <x v="1280"/>
    <n v="1405453354"/>
    <b v="0"/>
    <n v="57"/>
    <b v="1"/>
    <s v="film &amp; video/shorts"/>
    <x v="4"/>
    <x v="6"/>
    <n v="132.0500000000000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d v="2015-04-29T18:14:28"/>
    <n v="1430331268"/>
    <x v="1281"/>
    <n v="1427739268"/>
    <b v="1"/>
    <n v="89"/>
    <b v="1"/>
    <s v="film &amp; video/documentary"/>
    <x v="4"/>
    <x v="14"/>
    <n v="72.87"/>
  </r>
  <r>
    <n v="1032"/>
    <s v="Phantom Ship / Coastal (Album Preorder)"/>
    <s v="Ideal for living rooms and open spaces."/>
    <n v="5400"/>
    <n v="5858.84"/>
    <x v="0"/>
    <x v="0"/>
    <s v="USD"/>
    <d v="2016-06-23T16:00:25"/>
    <n v="1466697625"/>
    <x v="1282"/>
    <n v="1464105625"/>
    <b v="0"/>
    <n v="96"/>
    <b v="1"/>
    <s v="music/electronic music"/>
    <x v="2"/>
    <x v="10"/>
    <n v="61.03"/>
  </r>
  <r>
    <n v="3773"/>
    <s v="Dundee: A Hip-Hopera"/>
    <s v="A dramatic hip-hopera, inspired from monologues written by the performers."/>
    <n v="5000"/>
    <n v="5410"/>
    <x v="0"/>
    <x v="0"/>
    <s v="USD"/>
    <d v="2016-11-15T02:08:00"/>
    <n v="1479175680"/>
    <x v="1283"/>
    <n v="1476317247"/>
    <b v="0"/>
    <n v="57"/>
    <b v="1"/>
    <s v="theater/musical"/>
    <x v="3"/>
    <x v="20"/>
    <n v="94.9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d v="2016-12-31T18:20:54"/>
    <n v="1483208454"/>
    <x v="1284"/>
    <n v="1480616454"/>
    <b v="0"/>
    <n v="35"/>
    <b v="1"/>
    <s v="technology/hardware"/>
    <x v="0"/>
    <x v="0"/>
    <n v="154.1699999999999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d v="2011-07-03T11:57:46"/>
    <n v="1309694266"/>
    <x v="1285"/>
    <n v="1307102266"/>
    <b v="1"/>
    <n v="118"/>
    <b v="1"/>
    <s v="film &amp; video/documentary"/>
    <x v="4"/>
    <x v="14"/>
    <n v="45.67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d v="2014-12-19T20:40:07"/>
    <n v="1419021607"/>
    <x v="1286"/>
    <n v="1413834007"/>
    <b v="0"/>
    <n v="70"/>
    <b v="1"/>
    <s v="film &amp; video/television"/>
    <x v="4"/>
    <x v="16"/>
    <n v="76.8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d v="2016-07-01T23:00:00"/>
    <n v="1467414000"/>
    <x v="1287"/>
    <n v="1462492178"/>
    <b v="0"/>
    <n v="70"/>
    <b v="1"/>
    <s v="theater/plays"/>
    <x v="3"/>
    <x v="4"/>
    <n v="76.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d v="2015-02-11T15:23:40"/>
    <n v="1423668220"/>
    <x v="1288"/>
    <n v="1421076220"/>
    <b v="0"/>
    <n v="76"/>
    <b v="1"/>
    <s v="music/electronic music"/>
    <x v="2"/>
    <x v="10"/>
    <n v="65.1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d v="2014-06-12T17:28:10"/>
    <n v="1402594090"/>
    <x v="1289"/>
    <n v="1400002090"/>
    <b v="0"/>
    <n v="58"/>
    <b v="1"/>
    <s v="theater/musical"/>
    <x v="3"/>
    <x v="20"/>
    <n v="74.239999999999995"/>
  </r>
  <r>
    <n v="3426"/>
    <s v="Holocene"/>
    <s v="Part ghost story, part cautionary tale, Holocene is a play about the end of our world, and the beginning of another."/>
    <n v="3750"/>
    <n v="4055"/>
    <x v="0"/>
    <x v="0"/>
    <s v="USD"/>
    <d v="2014-09-21T02:00:00"/>
    <n v="1411264800"/>
    <x v="1290"/>
    <n v="1409620903"/>
    <b v="0"/>
    <n v="87"/>
    <b v="1"/>
    <s v="theater/plays"/>
    <x v="3"/>
    <x v="4"/>
    <n v="46.6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d v="2016-10-23T08:20:01"/>
    <n v="1477210801"/>
    <x v="1291"/>
    <n v="1472026801"/>
    <b v="1"/>
    <n v="71"/>
    <b v="1"/>
    <s v="photography/photobooks"/>
    <x v="6"/>
    <x v="9"/>
    <n v="56.98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d v="2015-06-24T02:00:00"/>
    <n v="1435111200"/>
    <x v="1292"/>
    <n v="1433254268"/>
    <b v="0"/>
    <n v="29"/>
    <b v="1"/>
    <s v="theater/plays"/>
    <x v="3"/>
    <x v="4"/>
    <n v="126.5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d v="2015-05-27T02:45:00"/>
    <n v="1432694700"/>
    <x v="1293"/>
    <n v="1429651266"/>
    <b v="0"/>
    <n v="74"/>
    <b v="1"/>
    <s v="theater/plays"/>
    <x v="3"/>
    <x v="4"/>
    <n v="46.89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d v="2014-05-04T06:59:00"/>
    <n v="1399186740"/>
    <x v="1294"/>
    <n v="1396468782"/>
    <b v="0"/>
    <n v="46"/>
    <b v="1"/>
    <s v="music/indie rock"/>
    <x v="2"/>
    <x v="13"/>
    <n v="70.650000000000006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d v="2014-04-18T23:00:00"/>
    <n v="1397862000"/>
    <x v="1295"/>
    <n v="1395155478"/>
    <b v="1"/>
    <n v="79"/>
    <b v="1"/>
    <s v="music/indie rock"/>
    <x v="2"/>
    <x v="13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d v="2013-12-15T01:58:05"/>
    <n v="1387072685"/>
    <x v="1296"/>
    <n v="1384480685"/>
    <b v="1"/>
    <n v="77"/>
    <b v="1"/>
    <s v="music/indie rock"/>
    <x v="2"/>
    <x v="13"/>
    <n v="41.9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d v="2012-04-29T04:00:00"/>
    <n v="1335672000"/>
    <x v="1297"/>
    <n v="1332978688"/>
    <b v="0"/>
    <n v="71"/>
    <b v="1"/>
    <s v="music/rock"/>
    <x v="2"/>
    <x v="2"/>
    <n v="45.44"/>
  </r>
  <r>
    <n v="3040"/>
    <s v="Jayhawk Makeover"/>
    <s v="48 hours of deck screws, dry wall, hard hats and needed renovation to help the Jayhawk rise from the ashes."/>
    <n v="3000"/>
    <n v="3225"/>
    <x v="0"/>
    <x v="0"/>
    <s v="USD"/>
    <d v="2015-06-26T23:00:00"/>
    <n v="1435359600"/>
    <x v="1298"/>
    <n v="1434999621"/>
    <b v="0"/>
    <n v="42"/>
    <b v="1"/>
    <s v="theater/spaces"/>
    <x v="3"/>
    <x v="12"/>
    <n v="76.790000000000006"/>
  </r>
  <r>
    <n v="405"/>
    <s v="The Healing Effect Movie"/>
    <s v="Come, join our movie movement.  A new documentary about the healing power of food."/>
    <n v="2820"/>
    <n v="3036"/>
    <x v="0"/>
    <x v="0"/>
    <s v="USD"/>
    <d v="2014-03-06T02:02:19"/>
    <n v="1394071339"/>
    <x v="1299"/>
    <n v="1391479339"/>
    <b v="0"/>
    <n v="55"/>
    <b v="1"/>
    <s v="film &amp; video/documentary"/>
    <x v="4"/>
    <x v="14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d v="2011-05-09T05:59:00"/>
    <n v="1304920740"/>
    <x v="1300"/>
    <n v="1301975637"/>
    <b v="0"/>
    <n v="35"/>
    <b v="1"/>
    <s v="film &amp; video/documentary"/>
    <x v="4"/>
    <x v="14"/>
    <n v="86.16"/>
  </r>
  <r>
    <n v="2833"/>
    <s v="Star Man Rocket Man"/>
    <s v="A new play about exploring outer space"/>
    <n v="2700"/>
    <n v="2923"/>
    <x v="0"/>
    <x v="0"/>
    <s v="USD"/>
    <d v="2015-10-11T02:00:00"/>
    <n v="1444528800"/>
    <x v="1301"/>
    <n v="1442804633"/>
    <b v="0"/>
    <n v="35"/>
    <b v="1"/>
    <s v="theater/plays"/>
    <x v="3"/>
    <x v="4"/>
    <n v="83.51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d v="2014-06-21T04:59:00"/>
    <n v="1403326740"/>
    <x v="1302"/>
    <n v="1400106171"/>
    <b v="0"/>
    <n v="50"/>
    <b v="1"/>
    <s v="music/indie rock"/>
    <x v="2"/>
    <x v="13"/>
    <n v="54.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d v="2011-05-05T02:13:53"/>
    <n v="1304561633"/>
    <x v="1303"/>
    <n v="1301969633"/>
    <b v="0"/>
    <n v="56"/>
    <b v="1"/>
    <s v="music/rock"/>
    <x v="2"/>
    <x v="2"/>
    <n v="48.3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d v="2014-06-01T03:59:00"/>
    <n v="1401595140"/>
    <x v="1304"/>
    <n v="1398828064"/>
    <b v="0"/>
    <n v="57"/>
    <b v="1"/>
    <s v="theater/plays"/>
    <x v="3"/>
    <x v="4"/>
    <n v="47.46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d v="2014-06-15T15:16:04"/>
    <n v="1402845364"/>
    <x v="1305"/>
    <n v="1400253364"/>
    <b v="0"/>
    <n v="37"/>
    <b v="1"/>
    <s v="theater/musical"/>
    <x v="3"/>
    <x v="20"/>
    <n v="72.97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d v="2016-07-24T11:28:48"/>
    <n v="1469359728"/>
    <x v="1306"/>
    <n v="1466767728"/>
    <b v="0"/>
    <n v="38"/>
    <b v="1"/>
    <s v="theater/plays"/>
    <x v="3"/>
    <x v="4"/>
    <n v="70.76000000000000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d v="2012-11-15T00:00:00"/>
    <n v="1352937600"/>
    <x v="1307"/>
    <n v="1351210481"/>
    <b v="0"/>
    <n v="41"/>
    <b v="1"/>
    <s v="film &amp; video/shorts"/>
    <x v="4"/>
    <x v="6"/>
    <n v="58.17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d v="2016-05-10T11:10:48"/>
    <n v="1462878648"/>
    <x v="1308"/>
    <n v="1461064248"/>
    <b v="0"/>
    <n v="30"/>
    <b v="1"/>
    <s v="theater/plays"/>
    <x v="3"/>
    <x v="4"/>
    <n v="7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d v="2015-03-01T12:00:00"/>
    <n v="1425211200"/>
    <x v="1309"/>
    <n v="1422534260"/>
    <b v="0"/>
    <n v="38"/>
    <b v="1"/>
    <s v="film &amp; video/television"/>
    <x v="4"/>
    <x v="16"/>
    <n v="56.8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d v="2015-07-10T07:00:00"/>
    <n v="1436511600"/>
    <x v="1310"/>
    <n v="1434415812"/>
    <b v="0"/>
    <n v="19"/>
    <b v="1"/>
    <s v="theater/plays"/>
    <x v="3"/>
    <x v="4"/>
    <n v="113.4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d v="2014-11-12T18:03:13"/>
    <n v="1415815393"/>
    <x v="1311"/>
    <n v="1413997393"/>
    <b v="0"/>
    <n v="58"/>
    <b v="1"/>
    <s v="music/indie rock"/>
    <x v="2"/>
    <x v="13"/>
    <n v="37.15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d v="2015-08-12T05:32:39"/>
    <n v="1439357559"/>
    <x v="1312"/>
    <n v="1435469559"/>
    <b v="0"/>
    <n v="24"/>
    <b v="1"/>
    <s v="theater/plays"/>
    <x v="3"/>
    <x v="4"/>
    <n v="89.67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d v="2013-03-22T11:37:05"/>
    <n v="1363952225"/>
    <x v="1313"/>
    <n v="1361363825"/>
    <b v="0"/>
    <n v="32"/>
    <b v="1"/>
    <s v="music/rock"/>
    <x v="2"/>
    <x v="2"/>
    <n v="60.6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d v="2015-02-17T14:00:00"/>
    <n v="1424181600"/>
    <x v="1314"/>
    <n v="1423041227"/>
    <b v="0"/>
    <n v="20"/>
    <b v="1"/>
    <s v="theater/plays"/>
    <x v="3"/>
    <x v="4"/>
    <n v="81.25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d v="2015-05-09T09:35:15"/>
    <n v="1431164115"/>
    <x v="1315"/>
    <n v="1428572115"/>
    <b v="0"/>
    <n v="64"/>
    <b v="1"/>
    <s v="theater/plays"/>
    <x v="3"/>
    <x v="4"/>
    <n v="25.2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d v="2014-08-26T17:09:42"/>
    <n v="1409072982"/>
    <x v="1316"/>
    <n v="1407258582"/>
    <b v="0"/>
    <n v="15"/>
    <b v="1"/>
    <s v="theater/plays"/>
    <x v="3"/>
    <x v="4"/>
    <n v="79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d v="2014-06-25T16:59:06"/>
    <n v="1403715546"/>
    <x v="1317"/>
    <n v="1401123546"/>
    <b v="0"/>
    <n v="35"/>
    <b v="1"/>
    <s v="theater/plays"/>
    <x v="3"/>
    <x v="4"/>
    <n v="30.9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d v="2015-02-05T12:20:00"/>
    <n v="1423138800"/>
    <x v="1318"/>
    <n v="1421092725"/>
    <b v="0"/>
    <n v="25"/>
    <b v="1"/>
    <s v="theater/plays"/>
    <x v="3"/>
    <x v="4"/>
    <n v="43.28"/>
  </r>
  <r>
    <n v="1663"/>
    <s v="ghost -- a music video"/>
    <s v="music is as important to the eyes as it is to the ears. help bring ghost to life in front of your eyes."/>
    <n v="1000"/>
    <n v="1080"/>
    <x v="0"/>
    <x v="0"/>
    <s v="USD"/>
    <d v="2015-02-01T00:31:47"/>
    <n v="1422750707"/>
    <x v="1319"/>
    <n v="1420158707"/>
    <b v="0"/>
    <n v="32"/>
    <b v="1"/>
    <s v="music/pop"/>
    <x v="2"/>
    <x v="7"/>
    <n v="33.75"/>
  </r>
  <r>
    <n v="3447"/>
    <s v="The Vagabond Halfback"/>
    <s v="&quot;He was a poet, a vagrant, a philosopher, a lady's man and a hard drinker&quot;"/>
    <n v="1000"/>
    <n v="1078"/>
    <x v="0"/>
    <x v="0"/>
    <s v="USD"/>
    <d v="2016-03-18T20:20:12"/>
    <n v="1458332412"/>
    <x v="1320"/>
    <n v="1454448012"/>
    <b v="0"/>
    <n v="14"/>
    <b v="1"/>
    <s v="theater/plays"/>
    <x v="3"/>
    <x v="4"/>
    <n v="77"/>
  </r>
  <r>
    <n v="2293"/>
    <s v="&quot;Hurt N' Wrong&quot; New Album Fundraiser!"/>
    <s v="Donate here to be a part of the upcoming album. Every little bit helps!"/>
    <n v="850"/>
    <n v="920"/>
    <x v="0"/>
    <x v="0"/>
    <s v="USD"/>
    <d v="2012-09-25T03:59:00"/>
    <n v="1348545540"/>
    <x v="1321"/>
    <n v="1346345999"/>
    <b v="0"/>
    <n v="27"/>
    <b v="1"/>
    <s v="music/rock"/>
    <x v="2"/>
    <x v="2"/>
    <n v="34.07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d v="2014-08-31T13:08:00"/>
    <n v="1409490480"/>
    <x v="1322"/>
    <n v="1407400306"/>
    <b v="0"/>
    <n v="21"/>
    <b v="1"/>
    <s v="theater/plays"/>
    <x v="3"/>
    <x v="4"/>
    <n v="28.19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d v="2017-03-24T12:33:54"/>
    <n v="1490358834"/>
    <x v="1323"/>
    <n v="1487770434"/>
    <b v="0"/>
    <n v="16"/>
    <b v="0"/>
    <s v="theater/plays"/>
    <x v="3"/>
    <x v="4"/>
    <n v="33.7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d v="2015-01-31T14:03:06"/>
    <n v="1422712986"/>
    <x v="1324"/>
    <n v="1418824986"/>
    <b v="0"/>
    <n v="16"/>
    <b v="1"/>
    <s v="theater/plays"/>
    <x v="3"/>
    <x v="4"/>
    <n v="33.7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d v="2017-02-18T04:59:00"/>
    <n v="1487393940"/>
    <x v="1325"/>
    <n v="1484115418"/>
    <b v="0"/>
    <n v="11"/>
    <b v="1"/>
    <s v="theater/plays"/>
    <x v="3"/>
    <x v="4"/>
    <n v="44.0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d v="2016-08-31T05:36:00"/>
    <n v="1472621760"/>
    <x v="1326"/>
    <n v="1472110513"/>
    <b v="0"/>
    <n v="9"/>
    <b v="1"/>
    <s v="food/small batch"/>
    <x v="7"/>
    <x v="11"/>
    <n v="47.78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d v="2016-08-01T13:41:00"/>
    <n v="1470058860"/>
    <x v="1327"/>
    <n v="1469026903"/>
    <b v="0"/>
    <n v="7"/>
    <b v="1"/>
    <s v="theater/plays"/>
    <x v="3"/>
    <x v="4"/>
    <n v="38.5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d v="2016-06-17T12:59:50"/>
    <n v="1466168390"/>
    <x v="1328"/>
    <n v="1463576390"/>
    <b v="1"/>
    <n v="1762"/>
    <b v="1"/>
    <s v="technology/space exploration"/>
    <x v="0"/>
    <x v="5"/>
    <n v="60.97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d v="2016-06-17T13:57:14"/>
    <n v="1466171834"/>
    <x v="1329"/>
    <n v="1463493434"/>
    <b v="1"/>
    <n v="438"/>
    <b v="1"/>
    <s v="film &amp; video/documentary"/>
    <x v="4"/>
    <x v="14"/>
    <n v="97.36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d v="2016-06-07T04:01:31"/>
    <n v="1465272091"/>
    <x v="1330"/>
    <n v="1462248091"/>
    <b v="1"/>
    <n v="235"/>
    <b v="1"/>
    <s v="photography/photobooks"/>
    <x v="6"/>
    <x v="9"/>
    <n v="170.4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d v="2016-05-19T15:02:42"/>
    <n v="1463670162"/>
    <x v="1331"/>
    <n v="1461078162"/>
    <b v="1"/>
    <n v="560"/>
    <b v="1"/>
    <s v="film &amp; video/documentary"/>
    <x v="4"/>
    <x v="14"/>
    <n v="66.7"/>
  </r>
  <r>
    <n v="261"/>
    <s v="Empires: The Film"/>
    <s v="Empires explores the impact of networks on histories and philosophies of political thought."/>
    <n v="20000"/>
    <n v="21480"/>
    <x v="0"/>
    <x v="0"/>
    <s v="USD"/>
    <d v="2012-06-07T14:55:00"/>
    <n v="1339080900"/>
    <x v="1332"/>
    <n v="1334783704"/>
    <b v="1"/>
    <n v="220"/>
    <b v="1"/>
    <s v="film &amp; video/documentary"/>
    <x v="4"/>
    <x v="14"/>
    <n v="97.6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d v="2016-12-14T12:00:00"/>
    <n v="1481716800"/>
    <x v="1333"/>
    <n v="1479070867"/>
    <b v="0"/>
    <n v="95"/>
    <b v="1"/>
    <s v="film &amp; video/documentary"/>
    <x v="4"/>
    <x v="14"/>
    <n v="224.8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d v="2015-08-21T17:55:13"/>
    <n v="1440179713"/>
    <x v="1334"/>
    <n v="1437587713"/>
    <b v="0"/>
    <n v="80"/>
    <b v="1"/>
    <s v="technology/makerspaces"/>
    <x v="0"/>
    <x v="19"/>
    <n v="26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d v="2015-12-22T23:00:00"/>
    <n v="1450825200"/>
    <x v="1335"/>
    <n v="1448284433"/>
    <b v="1"/>
    <n v="158"/>
    <b v="1"/>
    <s v="film &amp; video/documentary"/>
    <x v="4"/>
    <x v="14"/>
    <n v="134.9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d v="2012-09-10T03:55:00"/>
    <n v="1347249300"/>
    <x v="1336"/>
    <n v="1344917580"/>
    <b v="0"/>
    <n v="191"/>
    <b v="1"/>
    <s v="music/indie rock"/>
    <x v="2"/>
    <x v="13"/>
    <n v="89.9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d v="2012-07-07T13:33:26"/>
    <n v="1341668006"/>
    <x v="1337"/>
    <n v="1340372006"/>
    <b v="0"/>
    <n v="196"/>
    <b v="1"/>
    <s v="film &amp; video/documentary"/>
    <x v="4"/>
    <x v="14"/>
    <n v="81.63"/>
  </r>
  <r>
    <n v="80"/>
    <s v="Swingers Anonymous"/>
    <s v="What would you do if you ended up at a swingers party with two dead bodies and $20,000 in drug money?"/>
    <n v="12000"/>
    <n v="12870"/>
    <x v="0"/>
    <x v="0"/>
    <s v="USD"/>
    <d v="2013-12-10T02:00:56"/>
    <n v="1386640856"/>
    <x v="1338"/>
    <n v="1383616856"/>
    <b v="0"/>
    <n v="47"/>
    <b v="1"/>
    <s v="film &amp; video/shorts"/>
    <x v="4"/>
    <x v="6"/>
    <n v="273.8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d v="2017-02-24T11:58:28"/>
    <n v="1487937508"/>
    <x v="1339"/>
    <n v="1485345508"/>
    <b v="1"/>
    <n v="167"/>
    <b v="1"/>
    <s v="film &amp; video/documentary"/>
    <x v="4"/>
    <x v="14"/>
    <n v="71.90000000000000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d v="2015-12-16T18:20:10"/>
    <n v="1450290010"/>
    <x v="1340"/>
    <n v="1447698010"/>
    <b v="0"/>
    <n v="99"/>
    <b v="1"/>
    <s v="music/electronic music"/>
    <x v="2"/>
    <x v="10"/>
    <n v="108.4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d v="2015-07-02T11:17:04"/>
    <n v="1435835824"/>
    <x v="1341"/>
    <n v="1433243824"/>
    <b v="0"/>
    <n v="98"/>
    <b v="1"/>
    <s v="theater/plays"/>
    <x v="3"/>
    <x v="4"/>
    <n v="109.03"/>
  </r>
  <r>
    <n v="56"/>
    <s v="Voxwomen Cycling Show"/>
    <s v="We want to see more women's cycling on TV - and we need your help to make it happen!"/>
    <n v="8000"/>
    <n v="8581"/>
    <x v="0"/>
    <x v="1"/>
    <s v="GBP"/>
    <d v="2015-06-08T16:00:00"/>
    <n v="1433779200"/>
    <x v="1342"/>
    <n v="1432559424"/>
    <b v="0"/>
    <n v="174"/>
    <b v="1"/>
    <s v="film &amp; video/television"/>
    <x v="4"/>
    <x v="16"/>
    <n v="49.32"/>
  </r>
  <r>
    <n v="255"/>
    <s v="xoxosms: a documentary about love in the 21st century"/>
    <s v="xoxosms is a documentary about first love, long distance and Skype."/>
    <n v="8000"/>
    <n v="8538.66"/>
    <x v="0"/>
    <x v="0"/>
    <s v="USD"/>
    <d v="2011-03-16T11:38:02"/>
    <n v="1300275482"/>
    <x v="1343"/>
    <n v="1297687082"/>
    <b v="1"/>
    <n v="188"/>
    <b v="1"/>
    <s v="film &amp; video/documentary"/>
    <x v="4"/>
    <x v="14"/>
    <n v="45.4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d v="2014-08-01T01:00:00"/>
    <n v="1406854800"/>
    <x v="1344"/>
    <n v="1403599778"/>
    <b v="0"/>
    <n v="94"/>
    <b v="1"/>
    <s v="theater/musical"/>
    <x v="3"/>
    <x v="20"/>
    <n v="90.8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d v="2015-06-01T22:42:00"/>
    <n v="1433198520"/>
    <x v="1345"/>
    <n v="1430340195"/>
    <b v="0"/>
    <n v="123"/>
    <b v="1"/>
    <s v="photography/photobooks"/>
    <x v="6"/>
    <x v="9"/>
    <n v="65.08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d v="2012-07-18T21:53:18"/>
    <n v="1342648398"/>
    <x v="1346"/>
    <n v="1340056398"/>
    <b v="0"/>
    <n v="89"/>
    <b v="1"/>
    <s v="film &amp; video/documentary"/>
    <x v="4"/>
    <x v="14"/>
    <n v="89.89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d v="2016-12-14T21:01:18"/>
    <n v="1481749278"/>
    <x v="1347"/>
    <n v="1479157278"/>
    <b v="0"/>
    <n v="128"/>
    <b v="1"/>
    <s v="games/tabletop games"/>
    <x v="1"/>
    <x v="1"/>
    <n v="58.63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d v="2015-05-07T18:12:22"/>
    <n v="1431022342"/>
    <x v="1348"/>
    <n v="1428430342"/>
    <b v="0"/>
    <n v="70"/>
    <b v="1"/>
    <s v="music/rock"/>
    <x v="2"/>
    <x v="2"/>
    <n v="107.07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d v="2015-02-13T23:58:02"/>
    <n v="1423871882"/>
    <x v="1349"/>
    <n v="1421279882"/>
    <b v="0"/>
    <n v="73"/>
    <b v="1"/>
    <s v="music/rock"/>
    <x v="2"/>
    <x v="2"/>
    <n v="88.19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d v="2013-03-09T23:42:17"/>
    <n v="1362872537"/>
    <x v="1350"/>
    <n v="1359848537"/>
    <b v="1"/>
    <n v="107"/>
    <b v="1"/>
    <s v="music/indie rock"/>
    <x v="2"/>
    <x v="13"/>
    <n v="59.8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d v="2012-01-24T19:26:13"/>
    <n v="1327433173"/>
    <x v="1351"/>
    <n v="1325618773"/>
    <b v="0"/>
    <n v="80"/>
    <b v="1"/>
    <s v="music/indie rock"/>
    <x v="2"/>
    <x v="13"/>
    <n v="70.20999999999999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d v="2015-11-13T17:04:28"/>
    <n v="1447434268"/>
    <x v="1352"/>
    <n v="1443801868"/>
    <b v="0"/>
    <n v="78"/>
    <b v="1"/>
    <s v="music/rock"/>
    <x v="2"/>
    <x v="2"/>
    <n v="68.70999999999999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d v="2016-12-29T05:08:45"/>
    <n v="1482988125"/>
    <x v="1353"/>
    <n v="1480396125"/>
    <b v="0"/>
    <n v="73"/>
    <b v="1"/>
    <s v="music/rock"/>
    <x v="2"/>
    <x v="2"/>
    <n v="73.3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d v="2014-11-01T17:18:00"/>
    <n v="1414862280"/>
    <x v="1354"/>
    <n v="1412360309"/>
    <b v="0"/>
    <n v="72"/>
    <b v="1"/>
    <s v="theater/plays"/>
    <x v="3"/>
    <x v="4"/>
    <n v="74.209999999999994"/>
  </r>
  <r>
    <n v="1759"/>
    <s v="Death Valley"/>
    <s v="Death Valley will be the first photo book of Andi State"/>
    <n v="5000"/>
    <n v="5330"/>
    <x v="0"/>
    <x v="0"/>
    <s v="USD"/>
    <d v="2015-03-25T18:53:49"/>
    <n v="1427309629"/>
    <x v="1355"/>
    <n v="1425585229"/>
    <b v="0"/>
    <n v="49"/>
    <b v="1"/>
    <s v="photography/photobooks"/>
    <x v="6"/>
    <x v="9"/>
    <n v="108.78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d v="2011-02-02T07:59:00"/>
    <n v="1296633540"/>
    <x v="1356"/>
    <n v="1292316697"/>
    <b v="1"/>
    <n v="168"/>
    <b v="1"/>
    <s v="film &amp; video/documentary"/>
    <x v="4"/>
    <x v="14"/>
    <n v="28.58"/>
  </r>
  <r>
    <n v="3184"/>
    <s v="Equus at Frenetic Theatre"/>
    <s v="Equus is the story of a psychiatrist treating a teenaged boy who blinds six horses with a metal spike."/>
    <n v="4300"/>
    <n v="4610"/>
    <x v="0"/>
    <x v="0"/>
    <s v="USD"/>
    <d v="2014-07-01T23:50:31"/>
    <n v="1404258631"/>
    <x v="1357"/>
    <n v="1401666631"/>
    <b v="1"/>
    <n v="46"/>
    <b v="1"/>
    <s v="theater/plays"/>
    <x v="3"/>
    <x v="4"/>
    <n v="100.2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d v="2016-09-14T19:00:00"/>
    <n v="1473879600"/>
    <x v="1358"/>
    <n v="1472498042"/>
    <b v="1"/>
    <n v="21"/>
    <b v="1"/>
    <s v="theater/plays"/>
    <x v="3"/>
    <x v="4"/>
    <n v="204.57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d v="2015-08-20T11:00:00"/>
    <n v="1440068400"/>
    <x v="1359"/>
    <n v="1438459303"/>
    <b v="0"/>
    <n v="81"/>
    <b v="1"/>
    <s v="music/classical music"/>
    <x v="2"/>
    <x v="18"/>
    <n v="52.96"/>
  </r>
  <r>
    <n v="815"/>
    <s v="Some Late Help for The Early Reset"/>
    <s v="Be a part of helping The Early Reset finish their new 7 song EP."/>
    <n v="4000"/>
    <n v="4280"/>
    <x v="0"/>
    <x v="0"/>
    <s v="USD"/>
    <d v="2014-11-01T22:01:43"/>
    <n v="1414879303"/>
    <x v="1360"/>
    <n v="1412287303"/>
    <b v="0"/>
    <n v="43"/>
    <b v="1"/>
    <s v="music/rock"/>
    <x v="2"/>
    <x v="2"/>
    <n v="99.53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d v="2015-07-05T17:00:17"/>
    <n v="1436115617"/>
    <x v="1361"/>
    <n v="1433523617"/>
    <b v="0"/>
    <n v="40"/>
    <b v="1"/>
    <s v="music/indie rock"/>
    <x v="2"/>
    <x v="13"/>
    <n v="106.5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d v="2015-06-14T00:20:55"/>
    <n v="1434241255"/>
    <x v="1362"/>
    <n v="1431649255"/>
    <b v="0"/>
    <n v="54"/>
    <b v="1"/>
    <s v="theater/spaces"/>
    <x v="3"/>
    <x v="12"/>
    <n v="74.0699999999999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d v="2016-06-06T02:00:00"/>
    <n v="1465178400"/>
    <x v="1363"/>
    <n v="1461985967"/>
    <b v="0"/>
    <n v="60"/>
    <b v="1"/>
    <s v="theater/plays"/>
    <x v="3"/>
    <x v="4"/>
    <n v="62.6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d v="2013-09-26T10:46:58"/>
    <n v="1380192418"/>
    <x v="1364"/>
    <n v="1375008418"/>
    <b v="0"/>
    <n v="63"/>
    <b v="1"/>
    <s v="music/classical music"/>
    <x v="2"/>
    <x v="18"/>
    <n v="59.46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d v="2012-03-10T04:02:09"/>
    <n v="1331352129"/>
    <x v="1365"/>
    <n v="1328760129"/>
    <b v="1"/>
    <n v="73"/>
    <b v="1"/>
    <s v="music/indie rock"/>
    <x v="2"/>
    <x v="13"/>
    <n v="51.1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d v="2014-10-01T03:59:00"/>
    <n v="1412135940"/>
    <x v="1366"/>
    <n v="1410555998"/>
    <b v="1"/>
    <n v="55"/>
    <b v="1"/>
    <s v="film &amp; video/documentary"/>
    <x v="4"/>
    <x v="14"/>
    <n v="67.91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d v="2015-10-28T17:33:36"/>
    <n v="1446053616"/>
    <x v="1367"/>
    <n v="1443461616"/>
    <b v="0"/>
    <n v="52"/>
    <b v="1"/>
    <s v="theater/plays"/>
    <x v="3"/>
    <x v="4"/>
    <n v="71.7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d v="2015-06-21T03:31:22"/>
    <n v="1434857482"/>
    <x v="1368"/>
    <n v="1433647882"/>
    <b v="0"/>
    <n v="19"/>
    <b v="1"/>
    <s v="publishing/nonfiction"/>
    <x v="5"/>
    <x v="15"/>
    <n v="169.5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d v="2011-07-31T06:59:00"/>
    <n v="1312095540"/>
    <x v="1369"/>
    <n v="1306608888"/>
    <b v="0"/>
    <n v="24"/>
    <b v="1"/>
    <s v="music/rock"/>
    <x v="2"/>
    <x v="2"/>
    <n v="134.2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d v="2011-11-16T16:11:48"/>
    <n v="1321459908"/>
    <x v="1370"/>
    <n v="1318864308"/>
    <b v="0"/>
    <n v="65"/>
    <b v="1"/>
    <s v="music/indie rock"/>
    <x v="2"/>
    <x v="13"/>
    <n v="49.2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d v="2017-03-05T19:26:21"/>
    <n v="1488741981"/>
    <x v="1371"/>
    <n v="1486149981"/>
    <b v="0"/>
    <n v="18"/>
    <b v="1"/>
    <s v="music/classical music"/>
    <x v="2"/>
    <x v="18"/>
    <n v="177.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d v="2016-04-06T21:30:00"/>
    <n v="1459978200"/>
    <x v="1372"/>
    <n v="1458416585"/>
    <b v="0"/>
    <n v="46"/>
    <b v="1"/>
    <s v="theater/plays"/>
    <x v="3"/>
    <x v="4"/>
    <n v="63.7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d v="2015-01-18T18:33:38"/>
    <n v="1421606018"/>
    <x v="1373"/>
    <n v="1418150018"/>
    <b v="0"/>
    <n v="33"/>
    <b v="1"/>
    <s v="theater/musical"/>
    <x v="3"/>
    <x v="20"/>
    <n v="81.23999999999999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d v="2015-12-10T14:14:56"/>
    <n v="1449756896"/>
    <x v="1374"/>
    <n v="1447164896"/>
    <b v="0"/>
    <n v="72"/>
    <b v="1"/>
    <s v="theater/plays"/>
    <x v="3"/>
    <x v="4"/>
    <n v="37.0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d v="2014-06-09T19:20:15"/>
    <n v="1402341615"/>
    <x v="1375"/>
    <n v="1399490415"/>
    <b v="1"/>
    <n v="71"/>
    <b v="1"/>
    <s v="theater/plays"/>
    <x v="3"/>
    <x v="4"/>
    <n v="37.59000000000000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d v="2016-06-02T10:25:18"/>
    <n v="1464863118"/>
    <x v="1376"/>
    <n v="1462443918"/>
    <b v="0"/>
    <n v="76"/>
    <b v="1"/>
    <s v="theater/plays"/>
    <x v="3"/>
    <x v="4"/>
    <n v="35.04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d v="2016-05-14T00:00:00"/>
    <n v="1463184000"/>
    <x v="1377"/>
    <n v="1461605020"/>
    <b v="0"/>
    <n v="60"/>
    <b v="1"/>
    <s v="film &amp; video/shorts"/>
    <x v="4"/>
    <x v="6"/>
    <n v="39.38000000000000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d v="2013-01-26T05:09:34"/>
    <n v="1359176974"/>
    <x v="1378"/>
    <n v="1356584974"/>
    <b v="0"/>
    <n v="44"/>
    <b v="1"/>
    <s v="music/indie rock"/>
    <x v="2"/>
    <x v="13"/>
    <n v="53.5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d v="2012-05-28T15:43:13"/>
    <n v="1338219793"/>
    <x v="1379"/>
    <n v="1335541393"/>
    <b v="0"/>
    <n v="35"/>
    <b v="1"/>
    <s v="music/classical music"/>
    <x v="2"/>
    <x v="18"/>
    <n v="61.3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d v="2012-04-18T16:44:36"/>
    <n v="1334767476"/>
    <x v="1380"/>
    <n v="1332175476"/>
    <b v="0"/>
    <n v="46"/>
    <b v="1"/>
    <s v="music/rock"/>
    <x v="2"/>
    <x v="2"/>
    <n v="46.6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d v="2015-10-24T03:59:00"/>
    <n v="1445659140"/>
    <x v="1381"/>
    <n v="1444236216"/>
    <b v="0"/>
    <n v="20"/>
    <b v="1"/>
    <s v="theater/plays"/>
    <x v="3"/>
    <x v="4"/>
    <n v="107.2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d v="2012-10-28T05:00:00"/>
    <n v="1351400400"/>
    <x v="1382"/>
    <n v="1348285321"/>
    <b v="0"/>
    <n v="58"/>
    <b v="1"/>
    <s v="music/indie rock"/>
    <x v="2"/>
    <x v="13"/>
    <n v="36.97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d v="2014-07-06T10:08:09"/>
    <n v="1404641289"/>
    <x v="1383"/>
    <n v="1402049289"/>
    <b v="0"/>
    <n v="67"/>
    <b v="1"/>
    <s v="theater/plays"/>
    <x v="3"/>
    <x v="4"/>
    <n v="31.9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d v="2016-03-17T17:25:49"/>
    <n v="1458235549"/>
    <x v="1384"/>
    <n v="1455647149"/>
    <b v="0"/>
    <n v="17"/>
    <b v="1"/>
    <s v="technology/wearables"/>
    <x v="0"/>
    <x v="3"/>
    <n v="125.94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d v="2015-09-27T20:14:00"/>
    <n v="1443384840"/>
    <x v="1385"/>
    <n v="1441790658"/>
    <b v="0"/>
    <n v="98"/>
    <b v="1"/>
    <s v="film &amp; video/television"/>
    <x v="4"/>
    <x v="16"/>
    <n v="21.7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d v="2013-03-11T18:02:26"/>
    <n v="1363024946"/>
    <x v="1386"/>
    <n v="1359140546"/>
    <b v="0"/>
    <n v="44"/>
    <b v="1"/>
    <s v="music/indie rock"/>
    <x v="2"/>
    <x v="13"/>
    <n v="48.45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d v="2011-08-15T01:00:00"/>
    <n v="1313370000"/>
    <x v="1387"/>
    <n v="1307594625"/>
    <b v="0"/>
    <n v="39"/>
    <b v="1"/>
    <s v="music/indie rock"/>
    <x v="2"/>
    <x v="13"/>
    <n v="54.6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d v="2012-05-05T19:15:28"/>
    <n v="1336245328"/>
    <x v="1388"/>
    <n v="1333653333"/>
    <b v="1"/>
    <n v="75"/>
    <b v="1"/>
    <s v="music/indie rock"/>
    <x v="2"/>
    <x v="13"/>
    <n v="27.9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d v="2015-09-16T17:56:11"/>
    <n v="1442426171"/>
    <x v="1389"/>
    <n v="1439834171"/>
    <b v="0"/>
    <n v="41"/>
    <b v="1"/>
    <s v="theater/spaces"/>
    <x v="3"/>
    <x v="12"/>
    <n v="45.5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d v="2013-12-06T23:22:00"/>
    <n v="1386372120"/>
    <x v="1390"/>
    <n v="1382659060"/>
    <b v="0"/>
    <n v="25"/>
    <b v="1"/>
    <s v="music/rock"/>
    <x v="2"/>
    <x v="2"/>
    <n v="64.4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d v="2014-12-01T04:59:00"/>
    <n v="1417409940"/>
    <x v="1391"/>
    <n v="1414765794"/>
    <b v="0"/>
    <n v="41"/>
    <b v="1"/>
    <s v="publishing/nonfiction"/>
    <x v="5"/>
    <x v="15"/>
    <n v="39.04999999999999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d v="2012-06-25T16:24:00"/>
    <n v="1340641440"/>
    <x v="1392"/>
    <n v="1339549982"/>
    <b v="0"/>
    <n v="38"/>
    <b v="1"/>
    <s v="music/rock"/>
    <x v="2"/>
    <x v="2"/>
    <n v="36.61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d v="2016-05-15T01:22:19"/>
    <n v="1463275339"/>
    <x v="1393"/>
    <n v="1460683339"/>
    <b v="0"/>
    <n v="20"/>
    <b v="1"/>
    <s v="theater/plays"/>
    <x v="3"/>
    <x v="4"/>
    <n v="53.3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d v="2014-10-16T03:59:00"/>
    <n v="1413431940"/>
    <x v="1394"/>
    <n v="1412216665"/>
    <b v="0"/>
    <n v="15"/>
    <b v="1"/>
    <s v="theater/plays"/>
    <x v="3"/>
    <x v="4"/>
    <n v="35.799999999999997"/>
  </r>
  <r>
    <n v="2726"/>
    <s v="Krimston TWO - Dual SIM case for iPhone"/>
    <s v="Krimston TWO: iPhone Dual SIM Case"/>
    <n v="100000"/>
    <n v="105745"/>
    <x v="0"/>
    <x v="0"/>
    <s v="USD"/>
    <d v="2016-04-22T13:55:11"/>
    <n v="1461333311"/>
    <x v="1395"/>
    <n v="1458741311"/>
    <b v="0"/>
    <n v="404"/>
    <b v="1"/>
    <s v="technology/hardware"/>
    <x v="0"/>
    <x v="0"/>
    <n v="261.75"/>
  </r>
  <r>
    <n v="1949"/>
    <s v="Shake Your Power"/>
    <s v="#ShakeYourPower brings clean energy to places in the world without electricity through the power of music."/>
    <n v="50000"/>
    <n v="53001.3"/>
    <x v="0"/>
    <x v="1"/>
    <s v="GBP"/>
    <d v="2014-07-10T10:09:11"/>
    <n v="1404986951"/>
    <x v="1396"/>
    <n v="1402394951"/>
    <b v="1"/>
    <n v="943"/>
    <b v="1"/>
    <s v="technology/hardware"/>
    <x v="0"/>
    <x v="0"/>
    <n v="56.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d v="2016-10-30T15:25:38"/>
    <n v="1477841138"/>
    <x v="1397"/>
    <n v="1475249138"/>
    <b v="1"/>
    <n v="403"/>
    <b v="1"/>
    <s v="food/small batch"/>
    <x v="7"/>
    <x v="11"/>
    <n v="104.99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d v="2014-09-17T13:00:56"/>
    <n v="1410958856"/>
    <x v="1398"/>
    <n v="1408366856"/>
    <b v="0"/>
    <n v="342"/>
    <b v="1"/>
    <s v="film &amp; video/television"/>
    <x v="4"/>
    <x v="16"/>
    <n v="93.26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d v="2013-06-06T13:34:51"/>
    <n v="1370525691"/>
    <x v="1399"/>
    <n v="1367933691"/>
    <b v="1"/>
    <n v="437"/>
    <b v="1"/>
    <s v="film &amp; video/documentary"/>
    <x v="4"/>
    <x v="14"/>
    <n v="72.48"/>
  </r>
  <r>
    <n v="1514"/>
    <s v="Racing Age"/>
    <s v="Racing Age is a documentary photography book about masters track &amp; field athletes of retirement age and older."/>
    <n v="25000"/>
    <n v="26619"/>
    <x v="0"/>
    <x v="0"/>
    <s v="USD"/>
    <d v="2015-09-27T14:20:40"/>
    <n v="1443363640"/>
    <x v="1400"/>
    <n v="1439907640"/>
    <b v="1"/>
    <n v="176"/>
    <b v="1"/>
    <s v="photography/photobooks"/>
    <x v="6"/>
    <x v="9"/>
    <n v="151.2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d v="2015-02-06T15:04:31"/>
    <n v="1423235071"/>
    <x v="1401"/>
    <n v="1420643071"/>
    <b v="1"/>
    <n v="352"/>
    <b v="1"/>
    <s v="food/small batch"/>
    <x v="7"/>
    <x v="11"/>
    <n v="75.5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d v="2014-11-21T15:01:41"/>
    <n v="1416582101"/>
    <x v="1402"/>
    <n v="1413986501"/>
    <b v="0"/>
    <n v="237"/>
    <b v="1"/>
    <s v="film &amp; video/documentary"/>
    <x v="4"/>
    <x v="14"/>
    <n v="111.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d v="2014-07-17T14:59:06"/>
    <n v="1405609146"/>
    <x v="1403"/>
    <n v="1403017146"/>
    <b v="1"/>
    <n v="125"/>
    <b v="1"/>
    <s v="food/small batch"/>
    <x v="7"/>
    <x v="11"/>
    <n v="211.8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d v="2015-05-31T15:24:35"/>
    <n v="1433085875"/>
    <x v="1404"/>
    <n v="1428333875"/>
    <b v="0"/>
    <n v="152"/>
    <b v="1"/>
    <s v="technology/wearables"/>
    <x v="0"/>
    <x v="3"/>
    <n v="174.0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d v="2016-10-01T03:59:00"/>
    <n v="1475294340"/>
    <x v="1405"/>
    <n v="1472753745"/>
    <b v="1"/>
    <n v="97"/>
    <b v="1"/>
    <s v="theater/plays"/>
    <x v="3"/>
    <x v="4"/>
    <n v="251.7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d v="2014-08-20T20:24:03"/>
    <n v="1408566243"/>
    <x v="1406"/>
    <n v="1405974243"/>
    <b v="0"/>
    <n v="159"/>
    <b v="1"/>
    <s v="theater/spaces"/>
    <x v="3"/>
    <x v="12"/>
    <n v="146.44999999999999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d v="2015-06-27T15:22:48"/>
    <n v="1435418568"/>
    <x v="1407"/>
    <n v="1432826568"/>
    <b v="0"/>
    <n v="100"/>
    <b v="1"/>
    <s v="games/tabletop games"/>
    <x v="1"/>
    <x v="1"/>
    <n v="206.3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d v="2012-09-04T13:29:07"/>
    <n v="1346765347"/>
    <x v="1408"/>
    <n v="1343741347"/>
    <b v="1"/>
    <n v="413"/>
    <b v="1"/>
    <s v="music/rock"/>
    <x v="2"/>
    <x v="2"/>
    <n v="38.5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d v="2011-03-10T16:40:10"/>
    <n v="1299775210"/>
    <x v="1409"/>
    <n v="1295887210"/>
    <b v="1"/>
    <n v="202"/>
    <b v="1"/>
    <s v="film &amp; video/documentary"/>
    <x v="4"/>
    <x v="14"/>
    <n v="62.7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d v="2010-07-17T09:59:00"/>
    <n v="1279360740"/>
    <x v="1410"/>
    <n v="1275415679"/>
    <b v="1"/>
    <n v="88"/>
    <b v="1"/>
    <s v="film &amp; video/documentary"/>
    <x v="4"/>
    <x v="14"/>
    <n v="120.91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d v="2015-09-23T14:21:26"/>
    <n v="1443018086"/>
    <x v="1411"/>
    <n v="1441290086"/>
    <b v="0"/>
    <n v="102"/>
    <b v="1"/>
    <s v="theater/plays"/>
    <x v="3"/>
    <x v="4"/>
    <n v="103.9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d v="2017-01-28T22:35:30"/>
    <n v="1485642930"/>
    <x v="1412"/>
    <n v="1483050930"/>
    <b v="0"/>
    <n v="110"/>
    <b v="1"/>
    <s v="publishing/nonfiction"/>
    <x v="5"/>
    <x v="15"/>
    <n v="95.9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d v="2010-07-22T06:00:00"/>
    <n v="1279778400"/>
    <x v="1413"/>
    <n v="1275851354"/>
    <b v="0"/>
    <n v="120"/>
    <b v="1"/>
    <s v="music/indie rock"/>
    <x v="2"/>
    <x v="13"/>
    <n v="87.9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d v="2014-07-10T09:07:49"/>
    <n v="1404983269"/>
    <x v="1414"/>
    <n v="1402391269"/>
    <b v="0"/>
    <n v="168"/>
    <b v="1"/>
    <s v="theater/plays"/>
    <x v="3"/>
    <x v="4"/>
    <n v="62.83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d v="2015-11-07T04:00:00"/>
    <n v="1446868800"/>
    <x v="1415"/>
    <n v="1444821127"/>
    <b v="1"/>
    <n v="167"/>
    <b v="1"/>
    <s v="film &amp; video/documentary"/>
    <x v="4"/>
    <x v="14"/>
    <n v="63.1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d v="2014-06-14T01:44:10"/>
    <n v="1402710250"/>
    <x v="1416"/>
    <n v="1401846250"/>
    <b v="0"/>
    <n v="58"/>
    <b v="1"/>
    <s v="film &amp; video/television"/>
    <x v="4"/>
    <x v="16"/>
    <n v="146.88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d v="2011-08-21T20:05:57"/>
    <n v="1313957157"/>
    <x v="1417"/>
    <n v="1310069157"/>
    <b v="0"/>
    <n v="130"/>
    <b v="1"/>
    <s v="publishing/nonfiction"/>
    <x v="5"/>
    <x v="15"/>
    <n v="60.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d v="2015-12-27T14:20:45"/>
    <n v="1451226045"/>
    <x v="1418"/>
    <n v="1444828845"/>
    <b v="0"/>
    <n v="17"/>
    <b v="1"/>
    <s v="film &amp; video/shorts"/>
    <x v="4"/>
    <x v="6"/>
    <n v="375.76"/>
  </r>
  <r>
    <n v="2284"/>
    <s v="Make a record, write a song, take the Vinyl Skyway. "/>
    <s v="The Vinyl Skyway reunite to make a third album. "/>
    <n v="6000"/>
    <n v="6373.27"/>
    <x v="0"/>
    <x v="0"/>
    <s v="USD"/>
    <d v="2011-03-12T04:00:00"/>
    <n v="1299902400"/>
    <x v="1419"/>
    <n v="1297451245"/>
    <b v="0"/>
    <n v="59"/>
    <b v="1"/>
    <s v="music/rock"/>
    <x v="2"/>
    <x v="2"/>
    <n v="108.0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d v="2017-02-25T20:18:25"/>
    <n v="1488053905"/>
    <x v="1420"/>
    <n v="1485461905"/>
    <b v="0"/>
    <n v="46"/>
    <b v="1"/>
    <s v="photography/photobooks"/>
    <x v="6"/>
    <x v="9"/>
    <n v="138.2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d v="2014-07-18T16:04:11"/>
    <n v="1405699451"/>
    <x v="1421"/>
    <n v="1403107451"/>
    <b v="0"/>
    <n v="91"/>
    <b v="1"/>
    <s v="theater/plays"/>
    <x v="3"/>
    <x v="4"/>
    <n v="69.8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d v="2015-10-25T23:59:00"/>
    <n v="1445817540"/>
    <x v="1422"/>
    <n v="1443665293"/>
    <b v="1"/>
    <n v="104"/>
    <b v="1"/>
    <s v="theater/plays"/>
    <x v="3"/>
    <x v="4"/>
    <n v="59.7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d v="2014-11-13T23:37:28"/>
    <n v="1415921848"/>
    <x v="1423"/>
    <n v="1413326248"/>
    <b v="0"/>
    <n v="45"/>
    <b v="1"/>
    <s v="theater/plays"/>
    <x v="3"/>
    <x v="4"/>
    <n v="136.78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d v="2015-08-12T00:00:00"/>
    <n v="1439337600"/>
    <x v="1424"/>
    <n v="1436575280"/>
    <b v="0"/>
    <n v="104"/>
    <b v="1"/>
    <s v="theater/plays"/>
    <x v="3"/>
    <x v="4"/>
    <n v="56.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d v="2010-06-15T04:00:00"/>
    <n v="1276574400"/>
    <x v="1425"/>
    <n v="1270576379"/>
    <b v="1"/>
    <n v="28"/>
    <b v="1"/>
    <s v="music/rock"/>
    <x v="2"/>
    <x v="2"/>
    <n v="189.2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d v="2014-08-21T16:28:00"/>
    <n v="1408638480"/>
    <x v="1426"/>
    <n v="1406811593"/>
    <b v="0"/>
    <n v="37"/>
    <b v="1"/>
    <s v="theater/plays"/>
    <x v="3"/>
    <x v="4"/>
    <n v="143.1100000000000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d v="2017-02-01T22:59:00"/>
    <n v="1485989940"/>
    <x v="1427"/>
    <n v="1483393836"/>
    <b v="0"/>
    <n v="46"/>
    <b v="1"/>
    <s v="theater/plays"/>
    <x v="3"/>
    <x v="4"/>
    <n v="115.0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d v="2014-05-19T21:00:00"/>
    <n v="1400533200"/>
    <x v="1428"/>
    <n v="1398348859"/>
    <b v="0"/>
    <n v="126"/>
    <b v="1"/>
    <s v="theater/plays"/>
    <x v="3"/>
    <x v="4"/>
    <n v="41.9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d v="2014-01-05T15:38:09"/>
    <n v="1388936289"/>
    <x v="1429"/>
    <n v="1386344289"/>
    <b v="0"/>
    <n v="75"/>
    <b v="1"/>
    <s v="games/tabletop games"/>
    <x v="1"/>
    <x v="1"/>
    <n v="64.75"/>
  </r>
  <r>
    <n v="3359"/>
    <s v="BEIRUT, LADY OF LEBANON"/>
    <s v="A Theatrical Production Celebrating the Lebanese Culture and the Human Spirit in Time of War."/>
    <n v="4000"/>
    <n v="4250"/>
    <x v="0"/>
    <x v="0"/>
    <s v="USD"/>
    <d v="2017-02-25T01:22:14"/>
    <n v="1487985734"/>
    <x v="1430"/>
    <n v="1484097734"/>
    <b v="0"/>
    <n v="23"/>
    <b v="1"/>
    <s v="theater/plays"/>
    <x v="3"/>
    <x v="4"/>
    <n v="184.78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d v="2015-06-22T05:00:00"/>
    <n v="1434949200"/>
    <x v="1431"/>
    <n v="1431903495"/>
    <b v="0"/>
    <n v="47"/>
    <b v="1"/>
    <s v="music/rock"/>
    <x v="2"/>
    <x v="2"/>
    <n v="90.28"/>
  </r>
  <r>
    <n v="2968"/>
    <s v="The Curse of the Babywoman @ FringeNYC"/>
    <s v="The Curse of the Babywoman is real â€” and it is coming to FringeNYC this August."/>
    <n v="3500"/>
    <n v="3710"/>
    <x v="0"/>
    <x v="0"/>
    <s v="USD"/>
    <d v="2016-08-17T03:59:00"/>
    <n v="1471406340"/>
    <x v="1432"/>
    <n v="1470227660"/>
    <b v="0"/>
    <n v="47"/>
    <b v="1"/>
    <s v="theater/plays"/>
    <x v="3"/>
    <x v="4"/>
    <n v="78.94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d v="2012-12-07T23:30:00"/>
    <n v="1354923000"/>
    <x v="1433"/>
    <n v="1351796674"/>
    <b v="0"/>
    <n v="60"/>
    <b v="1"/>
    <s v="film &amp; video/shorts"/>
    <x v="4"/>
    <x v="6"/>
    <n v="56.67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d v="2014-11-21T04:55:00"/>
    <n v="1416545700"/>
    <x v="1434"/>
    <n v="1415392666"/>
    <b v="0"/>
    <n v="33"/>
    <b v="1"/>
    <s v="theater/plays"/>
    <x v="3"/>
    <x v="4"/>
    <n v="96.67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d v="2016-03-15T21:00:00"/>
    <n v="1458075600"/>
    <x v="1435"/>
    <n v="1456183649"/>
    <b v="0"/>
    <n v="72"/>
    <b v="1"/>
    <s v="theater/plays"/>
    <x v="3"/>
    <x v="4"/>
    <n v="44.14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d v="2015-06-08T03:51:14"/>
    <n v="1433735474"/>
    <x v="1436"/>
    <n v="1428551474"/>
    <b v="0"/>
    <n v="69"/>
    <b v="1"/>
    <s v="technology/space exploration"/>
    <x v="0"/>
    <x v="5"/>
    <n v="45.94"/>
  </r>
  <r>
    <n v="3823"/>
    <s v="FEED"/>
    <s v="Feed, a new play by Garrett Markgraf (based on the novel by M.T. Anderson), Directed by Anna Marck at Oakland University."/>
    <n v="2500"/>
    <n v="2650"/>
    <x v="0"/>
    <x v="0"/>
    <s v="USD"/>
    <d v="2015-07-20T03:59:00"/>
    <n v="1437364740"/>
    <x v="1437"/>
    <n v="1434405044"/>
    <b v="0"/>
    <n v="41"/>
    <b v="1"/>
    <s v="theater/plays"/>
    <x v="3"/>
    <x v="4"/>
    <n v="64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d v="2015-07-12T10:25:12"/>
    <n v="1436696712"/>
    <x v="1438"/>
    <n v="1434104712"/>
    <b v="1"/>
    <n v="57"/>
    <b v="1"/>
    <s v="theater/plays"/>
    <x v="3"/>
    <x v="4"/>
    <n v="46.4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d v="2016-08-25T10:51:56"/>
    <n v="1472122316"/>
    <x v="1439"/>
    <n v="1469443916"/>
    <b v="0"/>
    <n v="48"/>
    <b v="1"/>
    <s v="film &amp; video/documentary"/>
    <x v="4"/>
    <x v="14"/>
    <n v="54.0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d v="2016-05-01T11:00:06"/>
    <n v="1462100406"/>
    <x v="1440"/>
    <n v="1456920006"/>
    <b v="0"/>
    <n v="56"/>
    <b v="1"/>
    <s v="theater/spaces"/>
    <x v="3"/>
    <x v="12"/>
    <n v="45.2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d v="2013-11-02T20:49:27"/>
    <n v="1383425367"/>
    <x v="1441"/>
    <n v="1380833367"/>
    <b v="1"/>
    <n v="67"/>
    <b v="1"/>
    <s v="theater/plays"/>
    <x v="3"/>
    <x v="4"/>
    <n v="34.7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d v="2017-02-22T13:25:52"/>
    <n v="1487769952"/>
    <x v="1442"/>
    <n v="1485177952"/>
    <b v="0"/>
    <n v="41"/>
    <b v="1"/>
    <s v="theater/plays"/>
    <x v="3"/>
    <x v="4"/>
    <n v="51.85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d v="2015-07-01T06:59:00"/>
    <n v="1435733940"/>
    <x v="1443"/>
    <n v="1431046325"/>
    <b v="0"/>
    <n v="35"/>
    <b v="1"/>
    <s v="theater/plays"/>
    <x v="3"/>
    <x v="4"/>
    <n v="60.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d v="2015-04-01T20:17:48"/>
    <n v="1427919468"/>
    <x v="1444"/>
    <n v="1425331068"/>
    <b v="0"/>
    <n v="69"/>
    <b v="1"/>
    <s v="theater/plays"/>
    <x v="3"/>
    <x v="4"/>
    <n v="23.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d v="2014-01-22T21:39:59"/>
    <n v="1390426799"/>
    <x v="1445"/>
    <n v="1387834799"/>
    <b v="0"/>
    <n v="39"/>
    <b v="1"/>
    <s v="film &amp; video/shorts"/>
    <x v="4"/>
    <x v="6"/>
    <n v="40.78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d v="2014-11-06T00:46:00"/>
    <n v="1415234760"/>
    <x v="1446"/>
    <n v="1413065230"/>
    <b v="0"/>
    <n v="44"/>
    <b v="1"/>
    <s v="theater/plays"/>
    <x v="3"/>
    <x v="4"/>
    <n v="36.0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d v="2015-08-02T19:31:29"/>
    <n v="1438543889"/>
    <x v="1447"/>
    <n v="1436383889"/>
    <b v="0"/>
    <n v="28"/>
    <b v="1"/>
    <s v="theater/musical"/>
    <x v="3"/>
    <x v="20"/>
    <n v="47.4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d v="2016-06-08T00:57:04"/>
    <n v="1465347424"/>
    <x v="1448"/>
    <n v="1462755424"/>
    <b v="0"/>
    <n v="18"/>
    <b v="1"/>
    <s v="theater/plays"/>
    <x v="3"/>
    <x v="4"/>
    <n v="61.9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d v="2015-07-17T21:02:00"/>
    <n v="1437166920"/>
    <x v="1449"/>
    <n v="1435554104"/>
    <b v="0"/>
    <n v="26"/>
    <b v="1"/>
    <s v="theater/plays"/>
    <x v="3"/>
    <x v="4"/>
    <n v="40.9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d v="2016-03-07T04:59:00"/>
    <n v="1457326740"/>
    <x v="1450"/>
    <n v="1455919438"/>
    <b v="0"/>
    <n v="42"/>
    <b v="1"/>
    <s v="theater/plays"/>
    <x v="3"/>
    <x v="4"/>
    <n v="25.31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d v="2015-01-27T23:13:07"/>
    <n v="1422400387"/>
    <x v="1451"/>
    <n v="1421190787"/>
    <b v="0"/>
    <n v="20"/>
    <b v="1"/>
    <s v="music/indie rock"/>
    <x v="2"/>
    <x v="13"/>
    <n v="52.8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d v="2016-09-29T15:45:21"/>
    <n v="1475163921"/>
    <x v="1452"/>
    <n v="1472571921"/>
    <b v="0"/>
    <n v="25"/>
    <b v="1"/>
    <s v="technology/space exploration"/>
    <x v="0"/>
    <x v="5"/>
    <n v="39.4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d v="2014-09-15T06:08:00"/>
    <n v="1410761280"/>
    <x v="1453"/>
    <n v="1408604363"/>
    <b v="0"/>
    <n v="9"/>
    <b v="1"/>
    <s v="theater/musical"/>
    <x v="3"/>
    <x v="20"/>
    <n v="88.3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d v="2012-12-24T23:47:37"/>
    <n v="1356392857"/>
    <x v="1454"/>
    <n v="1352504857"/>
    <b v="0"/>
    <n v="34"/>
    <b v="1"/>
    <s v="music/classical music"/>
    <x v="2"/>
    <x v="18"/>
    <n v="23.12"/>
  </r>
  <r>
    <n v="3050"/>
    <s v="The Black Pearl Consuite at CoreCon VIII: On Ancient Seas"/>
    <s v="Help fund The Black Pearl Consuite at CoreCon VIII: On Ancient Seas!"/>
    <n v="600"/>
    <n v="636"/>
    <x v="0"/>
    <x v="0"/>
    <s v="USD"/>
    <d v="2016-05-05T04:02:40"/>
    <n v="1462420960"/>
    <x v="1455"/>
    <n v="1459828960"/>
    <b v="0"/>
    <n v="9"/>
    <b v="1"/>
    <s v="theater/spaces"/>
    <x v="3"/>
    <x v="12"/>
    <n v="70.67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d v="2014-11-05T21:22:25"/>
    <n v="1415222545"/>
    <x v="1456"/>
    <n v="1413404545"/>
    <b v="0"/>
    <n v="9"/>
    <b v="1"/>
    <s v="theater/plays"/>
    <x v="3"/>
    <x v="4"/>
    <n v="58.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d v="2015-08-09T16:00:00"/>
    <n v="1439136000"/>
    <x v="1457"/>
    <n v="1438188106"/>
    <b v="0"/>
    <n v="7"/>
    <b v="1"/>
    <s v="theater/plays"/>
    <x v="3"/>
    <x v="4"/>
    <n v="75.70999999999999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d v="2011-07-12T03:14:42"/>
    <n v="1310440482"/>
    <x v="1458"/>
    <n v="1307848482"/>
    <b v="0"/>
    <n v="8"/>
    <b v="1"/>
    <s v="film &amp; video/shorts"/>
    <x v="4"/>
    <x v="6"/>
    <n v="53.1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d v="2015-07-23T18:02:25"/>
    <n v="1437674545"/>
    <x v="1459"/>
    <n v="1436464945"/>
    <b v="0"/>
    <n v="14"/>
    <b v="1"/>
    <s v="music/electronic music"/>
    <x v="2"/>
    <x v="10"/>
    <n v="22.6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d v="2012-01-21T17:43:00"/>
    <n v="1327167780"/>
    <x v="1460"/>
    <n v="1325007780"/>
    <b v="1"/>
    <n v="760"/>
    <b v="1"/>
    <s v="film &amp; video/documentary"/>
    <x v="4"/>
    <x v="14"/>
    <n v="55.07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d v="2014-04-11T14:15:46"/>
    <n v="1397225746"/>
    <x v="1461"/>
    <n v="1394633746"/>
    <b v="0"/>
    <n v="406"/>
    <b v="1"/>
    <s v="music/rock"/>
    <x v="2"/>
    <x v="2"/>
    <n v="83.97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d v="2014-03-26T19:10:33"/>
    <n v="1395861033"/>
    <x v="1462"/>
    <n v="1393272633"/>
    <b v="0"/>
    <n v="288"/>
    <b v="1"/>
    <s v="music/rock"/>
    <x v="2"/>
    <x v="2"/>
    <n v="109.45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d v="2014-01-02T08:00:00"/>
    <n v="1388649600"/>
    <x v="1463"/>
    <n v="1386123861"/>
    <b v="1"/>
    <n v="287"/>
    <b v="1"/>
    <s v="film &amp; video/documentary"/>
    <x v="4"/>
    <x v="14"/>
    <n v="109.4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d v="2016-10-20T20:11:55"/>
    <n v="1476994315"/>
    <x v="1464"/>
    <n v="1474402315"/>
    <b v="0"/>
    <n v="76"/>
    <b v="1"/>
    <s v="technology/hardware"/>
    <x v="0"/>
    <x v="0"/>
    <n v="346.1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d v="2012-05-24T18:46:08"/>
    <n v="1337885168"/>
    <x v="1465"/>
    <n v="1335293168"/>
    <b v="0"/>
    <n v="221"/>
    <b v="1"/>
    <s v="music/pop"/>
    <x v="2"/>
    <x v="7"/>
    <n v="118.7"/>
  </r>
  <r>
    <n v="381"/>
    <s v="Clearwater"/>
    <s v="Set in the ancient waters of the Puget Sound, Clearwater is a universal story about the need to adapt to change."/>
    <n v="25000"/>
    <n v="26182.5"/>
    <x v="0"/>
    <x v="0"/>
    <s v="USD"/>
    <d v="2012-07-30T05:00:00"/>
    <n v="1343624400"/>
    <x v="1466"/>
    <n v="1340642717"/>
    <b v="0"/>
    <n v="251"/>
    <b v="1"/>
    <s v="film &amp; video/documentary"/>
    <x v="4"/>
    <x v="14"/>
    <n v="104.3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d v="2014-11-14T05:12:00"/>
    <n v="1415941920"/>
    <x v="1467"/>
    <n v="1414028490"/>
    <b v="1"/>
    <n v="302"/>
    <b v="1"/>
    <s v="film &amp; video/documentary"/>
    <x v="4"/>
    <x v="14"/>
    <n v="84.0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d v="2017-02-06T14:23:31"/>
    <n v="1486391011"/>
    <x v="1468"/>
    <n v="1483712611"/>
    <b v="0"/>
    <n v="375"/>
    <b v="1"/>
    <s v="photography/photobooks"/>
    <x v="6"/>
    <x v="9"/>
    <n v="61.56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d v="2015-09-04T15:00:00"/>
    <n v="1441378800"/>
    <x v="1469"/>
    <n v="1438873007"/>
    <b v="0"/>
    <n v="56"/>
    <b v="1"/>
    <s v="technology/makerspaces"/>
    <x v="0"/>
    <x v="19"/>
    <n v="373.5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d v="2010-08-11T15:59:00"/>
    <n v="1281542340"/>
    <x v="1470"/>
    <n v="1277702894"/>
    <b v="1"/>
    <n v="222"/>
    <b v="1"/>
    <s v="film &amp; video/documentary"/>
    <x v="4"/>
    <x v="14"/>
    <n v="80.2"/>
  </r>
  <r>
    <n v="2618"/>
    <s v="SPACE ART FEATURING ASTRONAUTS #WeBelieveInAstronauts"/>
    <s v="LTD ED COLLECTIBLE SPACE ART FEAT. ASTRONAUTS"/>
    <n v="15000"/>
    <n v="15808"/>
    <x v="0"/>
    <x v="0"/>
    <s v="USD"/>
    <d v="2015-12-01T20:01:01"/>
    <n v="1449000061"/>
    <x v="1471"/>
    <n v="1443812461"/>
    <b v="1"/>
    <n v="77"/>
    <b v="1"/>
    <s v="technology/space exploration"/>
    <x v="0"/>
    <x v="5"/>
    <n v="205.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d v="2017-01-19T15:57:51"/>
    <n v="1484841471"/>
    <x v="1472"/>
    <n v="1482249471"/>
    <b v="0"/>
    <n v="249"/>
    <b v="1"/>
    <s v="theater/spaces"/>
    <x v="3"/>
    <x v="12"/>
    <n v="63.2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d v="2013-11-02T10:57:14"/>
    <n v="1383389834"/>
    <x v="1473"/>
    <n v="1380797834"/>
    <b v="1"/>
    <n v="232"/>
    <b v="1"/>
    <s v="film &amp; video/documentary"/>
    <x v="4"/>
    <x v="14"/>
    <n v="67.7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d v="2015-11-01T23:00:00"/>
    <n v="1446418800"/>
    <x v="1474"/>
    <n v="1443036470"/>
    <b v="0"/>
    <n v="48"/>
    <b v="1"/>
    <s v="theater/plays"/>
    <x v="3"/>
    <x v="4"/>
    <n v="327.08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d v="2016-12-22T14:59:12"/>
    <n v="1482418752"/>
    <x v="1475"/>
    <n v="1479826752"/>
    <b v="0"/>
    <n v="175"/>
    <b v="1"/>
    <s v="theater/plays"/>
    <x v="3"/>
    <x v="4"/>
    <n v="89.59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d v="2012-07-19T21:03:31"/>
    <n v="1342731811"/>
    <x v="1476"/>
    <n v="1340139811"/>
    <b v="0"/>
    <n v="171"/>
    <b v="1"/>
    <s v="film &amp; video/documentary"/>
    <x v="4"/>
    <x v="14"/>
    <n v="78.6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d v="2015-06-08T04:00:00"/>
    <n v="1433736000"/>
    <x v="1477"/>
    <n v="1430945149"/>
    <b v="0"/>
    <n v="111"/>
    <b v="1"/>
    <s v="photography/photobooks"/>
    <x v="6"/>
    <x v="9"/>
    <n v="118.7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d v="2015-03-05T04:00:00"/>
    <n v="1425528000"/>
    <x v="1478"/>
    <n v="1422916261"/>
    <b v="0"/>
    <n v="197"/>
    <b v="1"/>
    <s v="theater/plays"/>
    <x v="3"/>
    <x v="4"/>
    <n v="56.07"/>
  </r>
  <r>
    <n v="1373"/>
    <s v="Broccoli Samurai: Tour Van or Bust!"/>
    <s v="Help Broccoli Samurai raise money to get a new van and continue bringing you the jams!"/>
    <n v="10000"/>
    <n v="10501"/>
    <x v="0"/>
    <x v="0"/>
    <s v="USD"/>
    <d v="2016-12-30T22:50:33"/>
    <n v="1483138233"/>
    <x v="1479"/>
    <n v="1480546233"/>
    <b v="0"/>
    <n v="52"/>
    <b v="1"/>
    <s v="music/rock"/>
    <x v="2"/>
    <x v="2"/>
    <n v="201.94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d v="2015-11-13T15:00:00"/>
    <n v="1447426800"/>
    <x v="1480"/>
    <n v="1444904830"/>
    <b v="0"/>
    <n v="159"/>
    <b v="1"/>
    <s v="photography/photobooks"/>
    <x v="6"/>
    <x v="9"/>
    <n v="59.4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d v="2011-09-05T17:06:00"/>
    <n v="1315242360"/>
    <x v="1481"/>
    <n v="1310438737"/>
    <b v="0"/>
    <n v="53"/>
    <b v="1"/>
    <s v="music/rock"/>
    <x v="2"/>
    <x v="2"/>
    <n v="158.9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d v="2011-06-30T15:19:23"/>
    <n v="1309447163"/>
    <x v="1482"/>
    <n v="1306855163"/>
    <b v="0"/>
    <n v="143"/>
    <b v="1"/>
    <s v="publishing/nonfiction"/>
    <x v="5"/>
    <x v="15"/>
    <n v="51.6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d v="2015-01-08T21:17:41"/>
    <n v="1420751861"/>
    <x v="1483"/>
    <n v="1418159861"/>
    <b v="1"/>
    <n v="75"/>
    <b v="1"/>
    <s v="theater/plays"/>
    <x v="3"/>
    <x v="4"/>
    <n v="98.2"/>
  </r>
  <r>
    <n v="2113"/>
    <s v="Summer Underground // Honeycomb LP"/>
    <s v="Help us fund our second full-length album Honeycomb!"/>
    <n v="7000"/>
    <n v="7340"/>
    <x v="0"/>
    <x v="0"/>
    <s v="USD"/>
    <d v="2014-09-23T20:46:16"/>
    <n v="1411505176"/>
    <x v="1484"/>
    <n v="1408481176"/>
    <b v="0"/>
    <n v="107"/>
    <b v="1"/>
    <s v="music/indie rock"/>
    <x v="2"/>
    <x v="13"/>
    <n v="68.59999999999999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d v="2015-06-20T17:55:14"/>
    <n v="1434822914"/>
    <x v="1485"/>
    <n v="1432230914"/>
    <b v="1"/>
    <n v="88"/>
    <b v="1"/>
    <s v="theater/plays"/>
    <x v="3"/>
    <x v="4"/>
    <n v="65.5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d v="2015-06-17T01:40:14"/>
    <n v="1434505214"/>
    <x v="1486"/>
    <n v="1432690814"/>
    <b v="0"/>
    <n v="49"/>
    <b v="1"/>
    <s v="theater/plays"/>
    <x v="3"/>
    <x v="4"/>
    <n v="107.57"/>
  </r>
  <r>
    <n v="403"/>
    <s v="MONDO BANANA"/>
    <s v="A documentary adventure about bananas - and people. Your round-trip ticket into the heart of banana-cultures!!"/>
    <n v="5000"/>
    <n v="5263"/>
    <x v="0"/>
    <x v="0"/>
    <s v="USD"/>
    <d v="2011-08-10T07:08:00"/>
    <n v="1312960080"/>
    <x v="1487"/>
    <n v="1308900441"/>
    <b v="0"/>
    <n v="70"/>
    <b v="1"/>
    <s v="film &amp; video/documentary"/>
    <x v="4"/>
    <x v="14"/>
    <n v="75.1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d v="2014-07-11T16:15:00"/>
    <n v="1405095300"/>
    <x v="1488"/>
    <n v="1403146628"/>
    <b v="0"/>
    <n v="82"/>
    <b v="1"/>
    <s v="theater/plays"/>
    <x v="3"/>
    <x v="4"/>
    <n v="64.16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d v="2017-02-01T08:00:00"/>
    <n v="1485936000"/>
    <x v="1489"/>
    <n v="1481949983"/>
    <b v="0"/>
    <n v="43"/>
    <b v="1"/>
    <s v="film &amp; video/shorts"/>
    <x v="4"/>
    <x v="6"/>
    <n v="122.3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d v="2015-06-14T12:36:49"/>
    <n v="1434285409"/>
    <x v="1490"/>
    <n v="1431693409"/>
    <b v="0"/>
    <n v="104"/>
    <b v="1"/>
    <s v="theater/plays"/>
    <x v="3"/>
    <x v="4"/>
    <n v="50.38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d v="2012-06-09T09:49:37"/>
    <n v="1339235377"/>
    <x v="1491"/>
    <n v="1336643377"/>
    <b v="0"/>
    <n v="46"/>
    <b v="1"/>
    <s v="music/pop"/>
    <x v="2"/>
    <x v="7"/>
    <n v="113.8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d v="2010-12-09T04:59:00"/>
    <n v="1291870740"/>
    <x v="1492"/>
    <n v="1286480070"/>
    <b v="0"/>
    <n v="147"/>
    <b v="1"/>
    <s v="music/indie rock"/>
    <x v="2"/>
    <x v="13"/>
    <n v="35.6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d v="2016-08-05T21:00:00"/>
    <n v="1470430800"/>
    <x v="1493"/>
    <n v="1467865967"/>
    <b v="0"/>
    <n v="142"/>
    <b v="1"/>
    <s v="theater/plays"/>
    <x v="3"/>
    <x v="4"/>
    <n v="36.8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d v="2016-11-01T04:59:00"/>
    <n v="1477976340"/>
    <x v="1494"/>
    <n v="1475460819"/>
    <b v="0"/>
    <n v="56"/>
    <b v="1"/>
    <s v="theater/plays"/>
    <x v="3"/>
    <x v="4"/>
    <n v="93.4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d v="2015-10-06T16:44:46"/>
    <n v="1444149886"/>
    <x v="1495"/>
    <n v="1441125886"/>
    <b v="0"/>
    <n v="65"/>
    <b v="1"/>
    <s v="theater/plays"/>
    <x v="3"/>
    <x v="4"/>
    <n v="80.40000000000000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d v="2016-03-16T03:59:00"/>
    <n v="1458100740"/>
    <x v="1496"/>
    <n v="1456862924"/>
    <b v="0"/>
    <n v="31"/>
    <b v="1"/>
    <s v="theater/plays"/>
    <x v="3"/>
    <x v="4"/>
    <n v="136"/>
  </r>
  <r>
    <n v="807"/>
    <s v="Sic Vita - New EP Release - 2017"/>
    <s v="Join the Sic Vita family and lend a hand as we create a new album!"/>
    <n v="4000"/>
    <n v="4205"/>
    <x v="0"/>
    <x v="0"/>
    <s v="USD"/>
    <d v="2017-03-01T02:00:00"/>
    <n v="1488333600"/>
    <x v="1497"/>
    <n v="1485270311"/>
    <b v="0"/>
    <n v="57"/>
    <b v="1"/>
    <s v="music/rock"/>
    <x v="2"/>
    <x v="2"/>
    <n v="73.77"/>
  </r>
  <r>
    <n v="859"/>
    <s v="Rise With Us Campaign"/>
    <s v="We are heading to the studio to create our second album and we want you to be right there with us!"/>
    <n v="4000"/>
    <n v="4187"/>
    <x v="0"/>
    <x v="0"/>
    <s v="USD"/>
    <d v="2015-06-04T00:00:00"/>
    <n v="1433376000"/>
    <x v="1498"/>
    <n v="1430768468"/>
    <b v="0"/>
    <n v="98"/>
    <b v="1"/>
    <s v="music/metal"/>
    <x v="2"/>
    <x v="17"/>
    <n v="42.7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d v="2015-10-26T00:13:17"/>
    <n v="1445818397"/>
    <x v="1499"/>
    <n v="1442794397"/>
    <b v="0"/>
    <n v="35"/>
    <b v="1"/>
    <s v="theater/plays"/>
    <x v="3"/>
    <x v="4"/>
    <n v="114.29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d v="2016-10-24T21:00:00"/>
    <n v="1477342800"/>
    <x v="1500"/>
    <n v="1476386395"/>
    <b v="0"/>
    <n v="62"/>
    <b v="1"/>
    <s v="music/metal"/>
    <x v="2"/>
    <x v="17"/>
    <n v="59.2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d v="2015-06-15T16:14:40"/>
    <n v="1434384880"/>
    <x v="1501"/>
    <n v="1432484080"/>
    <b v="0"/>
    <n v="111"/>
    <b v="1"/>
    <s v="theater/plays"/>
    <x v="3"/>
    <x v="4"/>
    <n v="32.9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d v="2016-01-04T04:20:07"/>
    <n v="1451881207"/>
    <x v="1502"/>
    <n v="1449116407"/>
    <b v="0"/>
    <n v="46"/>
    <b v="1"/>
    <s v="theater/plays"/>
    <x v="3"/>
    <x v="4"/>
    <n v="79.540000000000006"/>
  </r>
  <r>
    <n v="3720"/>
    <s v="Lakotas and the American Theatre"/>
    <s v="Breaking the American Indian stereotype in the American Theatre."/>
    <n v="3300"/>
    <n v="3449"/>
    <x v="0"/>
    <x v="0"/>
    <s v="USD"/>
    <d v="2015-07-02T23:50:06"/>
    <n v="1435881006"/>
    <x v="1503"/>
    <n v="1433980206"/>
    <b v="0"/>
    <n v="40"/>
    <b v="1"/>
    <s v="theater/plays"/>
    <x v="3"/>
    <x v="4"/>
    <n v="86.23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d v="2011-08-13T23:00:00"/>
    <n v="1313276400"/>
    <x v="1504"/>
    <n v="1310693986"/>
    <b v="0"/>
    <n v="37"/>
    <b v="1"/>
    <s v="film &amp; video/shorts"/>
    <x v="4"/>
    <x v="6"/>
    <n v="91.8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d v="2014-11-03T08:52:50"/>
    <n v="1415004770"/>
    <x v="1505"/>
    <n v="1412149970"/>
    <b v="0"/>
    <n v="55"/>
    <b v="1"/>
    <s v="music/indie rock"/>
    <x v="2"/>
    <x v="13"/>
    <n v="61.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d v="2015-02-21T11:00:00"/>
    <n v="1424516400"/>
    <x v="1506"/>
    <n v="1421812637"/>
    <b v="0"/>
    <n v="38"/>
    <b v="1"/>
    <s v="theater/musical"/>
    <x v="3"/>
    <x v="20"/>
    <n v="85.7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d v="2015-02-11T22:31:43"/>
    <n v="1423693903"/>
    <x v="1507"/>
    <n v="1421101903"/>
    <b v="0"/>
    <n v="66"/>
    <b v="1"/>
    <s v="theater/plays"/>
    <x v="3"/>
    <x v="4"/>
    <n v="47.88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d v="2011-07-16T23:00:00"/>
    <n v="1310857200"/>
    <x v="1508"/>
    <n v="1306525512"/>
    <b v="0"/>
    <n v="54"/>
    <b v="1"/>
    <s v="music/rock"/>
    <x v="2"/>
    <x v="2"/>
    <n v="58.3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d v="2016-08-23T18:34:50"/>
    <n v="1471977290"/>
    <x v="1509"/>
    <n v="1466793290"/>
    <b v="0"/>
    <n v="39"/>
    <b v="1"/>
    <s v="theater/plays"/>
    <x v="3"/>
    <x v="4"/>
    <n v="80.72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d v="2016-10-09T18:25:10"/>
    <n v="1476037510"/>
    <x v="1510"/>
    <n v="1473445510"/>
    <b v="0"/>
    <n v="64"/>
    <b v="1"/>
    <s v="theater/spaces"/>
    <x v="3"/>
    <x v="12"/>
    <n v="48.98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d v="2016-05-02T21:26:38"/>
    <n v="1462224398"/>
    <x v="1511"/>
    <n v="1459632398"/>
    <b v="0"/>
    <n v="64"/>
    <b v="1"/>
    <s v="theater/plays"/>
    <x v="3"/>
    <x v="4"/>
    <n v="40.9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d v="2010-07-10T22:00:00"/>
    <n v="1278799200"/>
    <x v="1512"/>
    <n v="1273647255"/>
    <b v="0"/>
    <n v="81"/>
    <b v="1"/>
    <s v="music/indie rock"/>
    <x v="2"/>
    <x v="13"/>
    <n v="32.32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d v="2010-06-03T01:41:00"/>
    <n v="1275529260"/>
    <x v="1513"/>
    <n v="1274705803"/>
    <b v="0"/>
    <n v="25"/>
    <b v="1"/>
    <s v="film &amp; video/shorts"/>
    <x v="4"/>
    <x v="6"/>
    <n v="104.6"/>
  </r>
  <r>
    <n v="3778"/>
    <s v="Give a Puppet a Hand"/>
    <s v="Sponsor an AVENUE Q puppet for The Barn Players April 2015 production."/>
    <n v="2400"/>
    <n v="2521"/>
    <x v="0"/>
    <x v="0"/>
    <s v="USD"/>
    <d v="2015-02-14T19:39:40"/>
    <n v="1423942780"/>
    <x v="1514"/>
    <n v="1418758780"/>
    <b v="0"/>
    <n v="36"/>
    <b v="1"/>
    <s v="theater/musical"/>
    <x v="3"/>
    <x v="20"/>
    <n v="70.03"/>
  </r>
  <r>
    <n v="2972"/>
    <s v="A Bad Plan"/>
    <s v="A group of artists. A mythical art piece. A harrowing quest. And some margaritas."/>
    <n v="2000"/>
    <n v="2107"/>
    <x v="0"/>
    <x v="0"/>
    <s v="USD"/>
    <d v="2016-12-05T01:00:00"/>
    <n v="1480899600"/>
    <x v="1515"/>
    <n v="1479609520"/>
    <b v="0"/>
    <n v="17"/>
    <b v="1"/>
    <s v="theater/plays"/>
    <x v="3"/>
    <x v="4"/>
    <n v="123.9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d v="2014-10-15T12:52:02"/>
    <n v="1413377522"/>
    <x v="1516"/>
    <n v="1410785522"/>
    <b v="1"/>
    <n v="74"/>
    <b v="1"/>
    <s v="theater/plays"/>
    <x v="3"/>
    <x v="4"/>
    <n v="28.4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d v="2013-07-11T20:01:43"/>
    <n v="1373572903"/>
    <x v="1517"/>
    <n v="1371585703"/>
    <b v="0"/>
    <n v="50"/>
    <b v="1"/>
    <s v="music/rock"/>
    <x v="2"/>
    <x v="2"/>
    <n v="42.0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d v="2010-01-01T06:00:00"/>
    <n v="1262325600"/>
    <x v="1518"/>
    <n v="1257871712"/>
    <b v="0"/>
    <n v="14"/>
    <b v="1"/>
    <s v="music/classical music"/>
    <x v="2"/>
    <x v="18"/>
    <n v="150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d v="2014-12-03T15:28:26"/>
    <n v="1417620506"/>
    <x v="1519"/>
    <n v="1415028506"/>
    <b v="0"/>
    <n v="41"/>
    <b v="1"/>
    <s v="theater/plays"/>
    <x v="3"/>
    <x v="4"/>
    <n v="51.2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d v="2015-01-23T12:11:23"/>
    <n v="1422015083"/>
    <x v="1520"/>
    <n v="1419423083"/>
    <b v="0"/>
    <n v="38"/>
    <b v="1"/>
    <s v="theater/plays"/>
    <x v="3"/>
    <x v="4"/>
    <n v="55.13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d v="2016-04-28T16:20:32"/>
    <n v="1461860432"/>
    <x v="1521"/>
    <n v="1459268432"/>
    <b v="0"/>
    <n v="33"/>
    <b v="1"/>
    <s v="theater/plays"/>
    <x v="3"/>
    <x v="4"/>
    <n v="63.42"/>
  </r>
  <r>
    <n v="1618"/>
    <s v="Janus Word Album"/>
    <s v="Janus Word combines hard rock with melodic acoustic music for a unique and awesome sound."/>
    <n v="1500"/>
    <n v="1576"/>
    <x v="0"/>
    <x v="0"/>
    <s v="USD"/>
    <d v="2013-03-08T15:42:15"/>
    <n v="1362757335"/>
    <x v="1522"/>
    <n v="1359301335"/>
    <b v="0"/>
    <n v="27"/>
    <b v="1"/>
    <s v="music/rock"/>
    <x v="2"/>
    <x v="2"/>
    <n v="58.37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d v="2012-09-01T01:21:02"/>
    <n v="1346462462"/>
    <x v="1523"/>
    <n v="1343870462"/>
    <b v="0"/>
    <n v="27"/>
    <b v="1"/>
    <s v="music/rock"/>
    <x v="2"/>
    <x v="2"/>
    <n v="58.3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d v="2015-06-25T18:07:39"/>
    <n v="1435255659"/>
    <x v="1524"/>
    <n v="1432663659"/>
    <b v="0"/>
    <n v="29"/>
    <b v="1"/>
    <s v="theater/plays"/>
    <x v="3"/>
    <x v="4"/>
    <n v="54.14"/>
  </r>
  <r>
    <n v="103"/>
    <s v="I'M TWENTY SOMETHING"/>
    <s v="Three friends in their twenties are trying to do the impossible - have fun on a casual Friday night."/>
    <n v="1300"/>
    <n v="1367"/>
    <x v="0"/>
    <x v="1"/>
    <s v="GBP"/>
    <d v="2014-03-07T19:20:30"/>
    <n v="1394220030"/>
    <x v="1525"/>
    <n v="1392232830"/>
    <b v="0"/>
    <n v="49"/>
    <b v="1"/>
    <s v="film &amp; video/shorts"/>
    <x v="4"/>
    <x v="6"/>
    <n v="27.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d v="2015-02-12T07:00:00"/>
    <n v="1423724400"/>
    <x v="1526"/>
    <n v="1421274954"/>
    <b v="0"/>
    <n v="28"/>
    <b v="1"/>
    <s v="theater/plays"/>
    <x v="3"/>
    <x v="4"/>
    <n v="47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d v="2015-08-31T17:31:15"/>
    <n v="1441042275"/>
    <x v="1527"/>
    <n v="1438882275"/>
    <b v="0"/>
    <n v="32"/>
    <b v="1"/>
    <s v="theater/plays"/>
    <x v="3"/>
    <x v="4"/>
    <n v="39.38000000000000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d v="2016-02-20T02:45:35"/>
    <n v="1455936335"/>
    <x v="1528"/>
    <n v="1452048335"/>
    <b v="0"/>
    <n v="9"/>
    <b v="1"/>
    <s v="theater/plays"/>
    <x v="3"/>
    <x v="4"/>
    <n v="139.56"/>
  </r>
  <r>
    <n v="1638"/>
    <s v="Avenues EP 2013"/>
    <s v="Avenues will be going in to the studio to record a new EP with Matt Allison!"/>
    <n v="1000"/>
    <n v="1050"/>
    <x v="0"/>
    <x v="0"/>
    <s v="USD"/>
    <d v="2013-02-28T21:25:00"/>
    <n v="1362086700"/>
    <x v="1529"/>
    <n v="1358180968"/>
    <b v="0"/>
    <n v="27"/>
    <b v="1"/>
    <s v="music/rock"/>
    <x v="2"/>
    <x v="2"/>
    <n v="38.8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d v="2012-04-08T21:45:08"/>
    <n v="1333921508"/>
    <x v="1530"/>
    <n v="1331333108"/>
    <b v="0"/>
    <n v="32"/>
    <b v="1"/>
    <s v="music/indie rock"/>
    <x v="2"/>
    <x v="13"/>
    <n v="32.72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d v="2015-01-01T05:00:00"/>
    <n v="1420088400"/>
    <x v="1531"/>
    <n v="1416977259"/>
    <b v="0"/>
    <n v="23"/>
    <b v="1"/>
    <s v="theater/plays"/>
    <x v="3"/>
    <x v="4"/>
    <n v="45.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d v="2016-02-10T21:00:00"/>
    <n v="1455138000"/>
    <x v="1532"/>
    <n v="1452448298"/>
    <b v="0"/>
    <n v="47"/>
    <b v="1"/>
    <s v="theater/plays"/>
    <x v="3"/>
    <x v="4"/>
    <n v="17.829999999999998"/>
  </r>
  <r>
    <n v="3607"/>
    <s v="E15 at The Pleasance and CPT"/>
    <s v="'E15' is a verbatim project that looks at the story of the Focus E15 Campaign"/>
    <n v="550"/>
    <n v="580"/>
    <x v="0"/>
    <x v="1"/>
    <s v="GBP"/>
    <d v="2015-12-15T00:00:00"/>
    <n v="1450137600"/>
    <x v="1533"/>
    <n v="1448924882"/>
    <b v="0"/>
    <n v="20"/>
    <b v="1"/>
    <s v="theater/plays"/>
    <x v="3"/>
    <x v="4"/>
    <n v="2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d v="2016-08-01T19:00:00"/>
    <n v="1470078000"/>
    <x v="1534"/>
    <n v="1467648456"/>
    <b v="0"/>
    <n v="25"/>
    <b v="1"/>
    <s v="theater/plays"/>
    <x v="3"/>
    <x v="4"/>
    <n v="21.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d v="2016-02-15T16:51:23"/>
    <n v="1455555083"/>
    <x v="1535"/>
    <n v="1454691083"/>
    <b v="0"/>
    <n v="35"/>
    <b v="1"/>
    <s v="film &amp; video/television"/>
    <x v="4"/>
    <x v="16"/>
    <n v="15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d v="2016-04-29T03:59:00"/>
    <n v="1461902340"/>
    <x v="1536"/>
    <n v="1459220588"/>
    <b v="0"/>
    <n v="7"/>
    <b v="1"/>
    <s v="theater/musical"/>
    <x v="3"/>
    <x v="20"/>
    <n v="75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d v="2015-11-01T04:00:00"/>
    <n v="1446350400"/>
    <x v="1537"/>
    <n v="1443739388"/>
    <b v="1"/>
    <n v="498"/>
    <b v="1"/>
    <s v="film &amp; video/documentary"/>
    <x v="4"/>
    <x v="14"/>
    <n v="156.0500000000000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d v="2016-12-20T04:30:33"/>
    <n v="1482208233"/>
    <x v="1538"/>
    <n v="1479184233"/>
    <b v="1"/>
    <n v="736"/>
    <b v="1"/>
    <s v="film &amp; video/documentary"/>
    <x v="4"/>
    <x v="14"/>
    <n v="70.9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d v="2011-08-07T20:12:50"/>
    <n v="1312747970"/>
    <x v="1539"/>
    <n v="1310155970"/>
    <b v="0"/>
    <n v="73"/>
    <b v="1"/>
    <s v="film &amp; video/documentary"/>
    <x v="4"/>
    <x v="14"/>
    <n v="711.04"/>
  </r>
  <r>
    <n v="2703"/>
    <s v="Bisagra Teatro: Foro Multidisciplinario"/>
    <s v="Â¡Tu nuevo espacio cultural multidisciplinario en el centro de Pachuca, Hidalgo"/>
    <n v="40000"/>
    <n v="41500"/>
    <x v="2"/>
    <x v="18"/>
    <s v="MXN"/>
    <d v="2017-03-22T15:33:50"/>
    <n v="1490196830"/>
    <x v="1540"/>
    <n v="1485016430"/>
    <b v="0"/>
    <n v="45"/>
    <b v="0"/>
    <s v="theater/spaces"/>
    <x v="3"/>
    <x v="12"/>
    <n v="922.2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d v="2015-04-09T22:58:54"/>
    <n v="1428620334"/>
    <x v="1541"/>
    <n v="1426028334"/>
    <b v="1"/>
    <n v="343"/>
    <b v="1"/>
    <s v="publishing/radio &amp; podcasts"/>
    <x v="5"/>
    <x v="8"/>
    <n v="96.88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d v="2014-10-18T04:00:00"/>
    <n v="1413604800"/>
    <x v="1542"/>
    <n v="1408624622"/>
    <b v="0"/>
    <n v="37"/>
    <b v="1"/>
    <s v="technology/hardware"/>
    <x v="0"/>
    <x v="0"/>
    <n v="845.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d v="2015-07-26T18:00:00"/>
    <n v="1437933600"/>
    <x v="1543"/>
    <n v="1435117889"/>
    <b v="0"/>
    <n v="276"/>
    <b v="1"/>
    <s v="technology/wearables"/>
    <x v="0"/>
    <x v="3"/>
    <n v="109.34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d v="2015-06-12T02:00:00"/>
    <n v="1434074400"/>
    <x v="1544"/>
    <n v="1431354258"/>
    <b v="0"/>
    <n v="270"/>
    <b v="1"/>
    <s v="theater/plays"/>
    <x v="3"/>
    <x v="4"/>
    <n v="81.13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d v="2016-04-09T17:37:33"/>
    <n v="1460223453"/>
    <x v="1545"/>
    <n v="1455043053"/>
    <b v="0"/>
    <n v="273"/>
    <b v="1"/>
    <s v="photography/photobooks"/>
    <x v="6"/>
    <x v="9"/>
    <n v="79.97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d v="2012-04-29T01:13:43"/>
    <n v="1335662023"/>
    <x v="1546"/>
    <n v="1333070023"/>
    <b v="1"/>
    <n v="321"/>
    <b v="1"/>
    <s v="technology/space exploration"/>
    <x v="0"/>
    <x v="5"/>
    <n v="64.930000000000007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d v="2012-01-01T07:59:00"/>
    <n v="1325404740"/>
    <x v="1547"/>
    <n v="1321852592"/>
    <b v="1"/>
    <n v="150"/>
    <b v="1"/>
    <s v="film &amp; video/documentary"/>
    <x v="4"/>
    <x v="14"/>
    <n v="138.80000000000001"/>
  </r>
  <r>
    <n v="2535"/>
    <s v="Mark Hayes Requiem Recording"/>
    <s v="Mark Hayes: Requiem Recording"/>
    <n v="20000"/>
    <n v="20755"/>
    <x v="0"/>
    <x v="0"/>
    <s v="USD"/>
    <d v="2014-12-01T19:59:05"/>
    <n v="1417463945"/>
    <x v="1548"/>
    <n v="1414781945"/>
    <b v="0"/>
    <n v="78"/>
    <b v="1"/>
    <s v="music/classical music"/>
    <x v="2"/>
    <x v="18"/>
    <n v="266.08999999999997"/>
  </r>
  <r>
    <n v="2247"/>
    <s v="Foragers"/>
    <s v="Take on the role of an ancient forager in this fun strategy game from the designer of Biblios."/>
    <n v="18500"/>
    <n v="19324"/>
    <x v="0"/>
    <x v="0"/>
    <s v="USD"/>
    <d v="2015-07-29T15:59:25"/>
    <n v="1438185565"/>
    <x v="1549"/>
    <n v="1436975965"/>
    <b v="0"/>
    <n v="380"/>
    <b v="1"/>
    <s v="games/tabletop games"/>
    <x v="1"/>
    <x v="1"/>
    <n v="50.85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d v="2016-05-03T23:00:00"/>
    <n v="1462316400"/>
    <x v="1550"/>
    <n v="1459865945"/>
    <b v="1"/>
    <n v="148"/>
    <b v="1"/>
    <s v="theater/spaces"/>
    <x v="3"/>
    <x v="12"/>
    <n v="125.98"/>
  </r>
  <r>
    <n v="1207"/>
    <s v="ITALIANA"/>
    <s v="A humanistic photo book about ancestral &amp; post-modern Italy."/>
    <n v="16700"/>
    <n v="17396"/>
    <x v="0"/>
    <x v="4"/>
    <s v="EUR"/>
    <d v="2016-03-31T10:00:00"/>
    <n v="1459418400"/>
    <x v="1551"/>
    <n v="1456827573"/>
    <b v="0"/>
    <n v="141"/>
    <b v="1"/>
    <s v="photography/photobooks"/>
    <x v="6"/>
    <x v="9"/>
    <n v="123.3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d v="2016-03-22T20:01:00"/>
    <n v="1458676860"/>
    <x v="1552"/>
    <n v="1455446303"/>
    <b v="1"/>
    <n v="345"/>
    <b v="1"/>
    <s v="photography/photobooks"/>
    <x v="6"/>
    <x v="9"/>
    <n v="48.0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d v="2009-12-09T18:24:00"/>
    <n v="1260383040"/>
    <x v="1553"/>
    <n v="1253726650"/>
    <b v="1"/>
    <n v="200"/>
    <b v="1"/>
    <s v="music/indie rock"/>
    <x v="2"/>
    <x v="13"/>
    <n v="78.03"/>
  </r>
  <r>
    <n v="3779"/>
    <s v="&quot;The Last Adam&quot; A New Musical, NYC reading"/>
    <s v="A fresh, re-telling of the Jesus story for a new generation."/>
    <n v="15000"/>
    <n v="15597"/>
    <x v="0"/>
    <x v="0"/>
    <s v="USD"/>
    <d v="2016-03-26T16:39:00"/>
    <n v="1459010340"/>
    <x v="1554"/>
    <n v="1456421940"/>
    <b v="0"/>
    <n v="115"/>
    <b v="1"/>
    <s v="theater/musical"/>
    <x v="3"/>
    <x v="20"/>
    <n v="135.6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d v="2014-02-28T14:33:19"/>
    <n v="1393597999"/>
    <x v="1555"/>
    <n v="1391005999"/>
    <b v="0"/>
    <n v="65"/>
    <b v="1"/>
    <s v="film &amp; video/documentary"/>
    <x v="4"/>
    <x v="14"/>
    <n v="239.94"/>
  </r>
  <r>
    <n v="1220"/>
    <s v="All The People"/>
    <s v="A beautiful photo art book of portraits and conversations with people that may expand your idea of gender."/>
    <n v="15000"/>
    <n v="15565"/>
    <x v="0"/>
    <x v="2"/>
    <s v="EUR"/>
    <d v="2015-08-25T15:05:12"/>
    <n v="1440515112"/>
    <x v="1556"/>
    <n v="1437923112"/>
    <b v="0"/>
    <n v="140"/>
    <b v="1"/>
    <s v="photography/photobooks"/>
    <x v="6"/>
    <x v="9"/>
    <n v="111.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d v="2015-10-08T00:32:52"/>
    <n v="1444264372"/>
    <x v="1557"/>
    <n v="1442536372"/>
    <b v="0"/>
    <n v="78"/>
    <b v="1"/>
    <s v="theater/plays"/>
    <x v="3"/>
    <x v="4"/>
    <n v="199.1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d v="2015-03-15T13:32:02"/>
    <n v="1426426322"/>
    <x v="1558"/>
    <n v="1423405922"/>
    <b v="0"/>
    <n v="159"/>
    <b v="1"/>
    <s v="film &amp; video/documentary"/>
    <x v="4"/>
    <x v="14"/>
    <n v="81.84999999999999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d v="2010-09-01T03:44:00"/>
    <n v="1283312640"/>
    <x v="1559"/>
    <n v="1279651084"/>
    <b v="0"/>
    <n v="229"/>
    <b v="1"/>
    <s v="film &amp; video/documentary"/>
    <x v="4"/>
    <x v="14"/>
    <n v="56.4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d v="2016-05-31T22:08:57"/>
    <n v="1464732537"/>
    <x v="1560"/>
    <n v="1462140537"/>
    <b v="0"/>
    <n v="72"/>
    <b v="1"/>
    <s v="theater/plays"/>
    <x v="3"/>
    <x v="4"/>
    <n v="14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d v="2012-11-22T22:00:00"/>
    <n v="1353621600"/>
    <x v="1561"/>
    <n v="1350061821"/>
    <b v="0"/>
    <n v="157"/>
    <b v="1"/>
    <s v="music/rock"/>
    <x v="2"/>
    <x v="2"/>
    <n v="66.37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d v="2014-08-07T12:21:47"/>
    <n v="1407414107"/>
    <x v="1562"/>
    <n v="1404822107"/>
    <b v="0"/>
    <n v="150"/>
    <b v="1"/>
    <s v="film &amp; video/television"/>
    <x v="4"/>
    <x v="16"/>
    <n v="69.2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d v="2017-02-27T04:59:00"/>
    <n v="1488171540"/>
    <x v="1563"/>
    <n v="1486661793"/>
    <b v="0"/>
    <n v="115"/>
    <b v="1"/>
    <s v="theater/spaces"/>
    <x v="3"/>
    <x v="12"/>
    <n v="90.2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d v="2014-05-07T00:06:29"/>
    <n v="1399421189"/>
    <x v="1564"/>
    <n v="1396829189"/>
    <b v="1"/>
    <n v="104"/>
    <b v="1"/>
    <s v="music/indie rock"/>
    <x v="2"/>
    <x v="13"/>
    <n v="90.1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d v="2015-05-17T18:00:00"/>
    <n v="1431885600"/>
    <x v="1565"/>
    <n v="1429133323"/>
    <b v="0"/>
    <n v="70"/>
    <b v="1"/>
    <s v="photography/photobooks"/>
    <x v="6"/>
    <x v="9"/>
    <n v="130.16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d v="2015-12-15T23:09:34"/>
    <n v="1450220974"/>
    <x v="1566"/>
    <n v="1447628974"/>
    <b v="0"/>
    <n v="45"/>
    <b v="1"/>
    <s v="film &amp; video/television"/>
    <x v="4"/>
    <x v="16"/>
    <n v="194.44"/>
  </r>
  <r>
    <n v="806"/>
    <s v="Golden Animals NEW Album!"/>
    <s v="Help Golden Animals finish their NEW Album!"/>
    <n v="8000"/>
    <n v="8355"/>
    <x v="0"/>
    <x v="0"/>
    <s v="USD"/>
    <d v="2011-09-07T16:35:39"/>
    <n v="1315413339"/>
    <x v="1567"/>
    <n v="1312821339"/>
    <b v="0"/>
    <n v="71"/>
    <b v="1"/>
    <s v="music/rock"/>
    <x v="2"/>
    <x v="2"/>
    <n v="117.68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d v="2013-05-06T19:12:16"/>
    <n v="1367867536"/>
    <x v="1568"/>
    <n v="1365275536"/>
    <b v="0"/>
    <n v="148"/>
    <b v="1"/>
    <s v="music/rock"/>
    <x v="2"/>
    <x v="2"/>
    <n v="56.4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d v="2016-07-28T15:58:38"/>
    <n v="1469721518"/>
    <x v="1569"/>
    <n v="1467129518"/>
    <b v="0"/>
    <n v="47"/>
    <b v="1"/>
    <s v="theater/plays"/>
    <x v="3"/>
    <x v="4"/>
    <n v="177.62"/>
  </r>
  <r>
    <n v="2729"/>
    <s v="McChi Luggage: It's a Luggage, USB Charger and a Table Top"/>
    <s v="A luggage that is more than a luggage! It is what you want it to be."/>
    <n v="7500"/>
    <n v="7833"/>
    <x v="0"/>
    <x v="0"/>
    <s v="USD"/>
    <d v="2015-05-01T05:46:37"/>
    <n v="1430459197"/>
    <x v="1570"/>
    <n v="1427867197"/>
    <b v="0"/>
    <n v="23"/>
    <b v="1"/>
    <s v="technology/hardware"/>
    <x v="0"/>
    <x v="0"/>
    <n v="340.57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d v="2013-11-13T05:59:00"/>
    <n v="1384322340"/>
    <x v="1571"/>
    <n v="1381430646"/>
    <b v="0"/>
    <n v="128"/>
    <b v="1"/>
    <s v="music/rock"/>
    <x v="2"/>
    <x v="2"/>
    <n v="60.8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d v="2011-10-01T03:00:00"/>
    <n v="1317438000"/>
    <x v="1572"/>
    <n v="1314577097"/>
    <b v="0"/>
    <n v="86"/>
    <b v="1"/>
    <s v="music/indie rock"/>
    <x v="2"/>
    <x v="13"/>
    <n v="90.52"/>
  </r>
  <r>
    <n v="2529"/>
    <s v="UrbanArias is DC's Contemporary Opera Company"/>
    <s v="Opera. Short. New."/>
    <n v="6000"/>
    <n v="6257"/>
    <x v="0"/>
    <x v="0"/>
    <s v="USD"/>
    <d v="2012-03-25T00:56:15"/>
    <n v="1332636975"/>
    <x v="1573"/>
    <n v="1328752575"/>
    <b v="0"/>
    <n v="76"/>
    <b v="1"/>
    <s v="music/classical music"/>
    <x v="2"/>
    <x v="18"/>
    <n v="82.33"/>
  </r>
  <r>
    <n v="1629"/>
    <s v="Off The Turnpike | A Loud New Way to Release Loud New Music"/>
    <s v="Help Off The Turnpike release new music, and set fire to everything!"/>
    <n v="6000"/>
    <n v="6220"/>
    <x v="0"/>
    <x v="0"/>
    <s v="USD"/>
    <d v="2014-02-20T20:48:53"/>
    <n v="1392929333"/>
    <x v="1574"/>
    <n v="1389041333"/>
    <b v="0"/>
    <n v="82"/>
    <b v="1"/>
    <s v="music/rock"/>
    <x v="2"/>
    <x v="2"/>
    <n v="75.84999999999999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d v="2015-02-05T06:59:00"/>
    <n v="1423119540"/>
    <x v="1575"/>
    <n v="1421252084"/>
    <b v="0"/>
    <n v="76"/>
    <b v="1"/>
    <s v="theater/plays"/>
    <x v="3"/>
    <x v="4"/>
    <n v="81.7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d v="2012-07-07T17:46:51"/>
    <n v="1341683211"/>
    <x v="1576"/>
    <n v="1339091211"/>
    <b v="1"/>
    <n v="81"/>
    <b v="1"/>
    <s v="music/rock"/>
    <x v="2"/>
    <x v="2"/>
    <n v="64.4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d v="2015-12-26T00:18:54"/>
    <n v="1451089134"/>
    <x v="1577"/>
    <n v="1448497134"/>
    <b v="0"/>
    <n v="78"/>
    <b v="1"/>
    <s v="publishing/nonfiction"/>
    <x v="5"/>
    <x v="15"/>
    <n v="66.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d v="2014-04-13T02:00:00"/>
    <n v="1397354400"/>
    <x v="1578"/>
    <n v="1395277318"/>
    <b v="0"/>
    <n v="81"/>
    <b v="1"/>
    <s v="film &amp; video/shorts"/>
    <x v="4"/>
    <x v="6"/>
    <n v="64.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d v="2017-01-30T17:16:53"/>
    <n v="1485796613"/>
    <x v="1579"/>
    <n v="1481908613"/>
    <b v="0"/>
    <n v="4"/>
    <b v="0"/>
    <s v="technology/wearables"/>
    <x v="0"/>
    <x v="3"/>
    <n v="1300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d v="2017-01-15T00:59:40"/>
    <n v="1484441980"/>
    <x v="1580"/>
    <n v="1479257980"/>
    <b v="0"/>
    <n v="54"/>
    <b v="1"/>
    <s v="theater/plays"/>
    <x v="3"/>
    <x v="4"/>
    <n v="96.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d v="2012-08-16T01:16:25"/>
    <n v="1345079785"/>
    <x v="1581"/>
    <n v="1342487785"/>
    <b v="1"/>
    <n v="96"/>
    <b v="1"/>
    <s v="film &amp; video/documentary"/>
    <x v="4"/>
    <x v="14"/>
    <n v="54.02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d v="2016-02-16T05:59:00"/>
    <n v="1455602340"/>
    <x v="1582"/>
    <n v="1453827436"/>
    <b v="0"/>
    <n v="52"/>
    <b v="1"/>
    <s v="theater/musical"/>
    <x v="3"/>
    <x v="20"/>
    <n v="99.54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d v="2014-07-28T14:31:17"/>
    <n v="1406557877"/>
    <x v="1583"/>
    <n v="1404743477"/>
    <b v="1"/>
    <n v="82"/>
    <b v="1"/>
    <s v="theater/plays"/>
    <x v="3"/>
    <x v="4"/>
    <n v="63.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d v="2011-06-12T04:00:00"/>
    <n v="1307851200"/>
    <x v="1584"/>
    <n v="1304129088"/>
    <b v="0"/>
    <n v="87"/>
    <b v="1"/>
    <s v="music/rock"/>
    <x v="2"/>
    <x v="2"/>
    <n v="53.56"/>
  </r>
  <r>
    <n v="809"/>
    <s v="Peter's New Album!!"/>
    <s v="Acknowledged songwriter looking to record album of new songs to secure a Publishing Contract"/>
    <n v="4000"/>
    <n v="4151"/>
    <x v="0"/>
    <x v="0"/>
    <s v="USD"/>
    <d v="2014-01-19T20:00:30"/>
    <n v="1390161630"/>
    <x v="1585"/>
    <n v="1387569630"/>
    <b v="0"/>
    <n v="52"/>
    <b v="1"/>
    <s v="music/rock"/>
    <x v="2"/>
    <x v="2"/>
    <n v="79.83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d v="2014-08-31T17:31:31"/>
    <n v="1409506291"/>
    <x v="1586"/>
    <n v="1406914291"/>
    <b v="1"/>
    <n v="54"/>
    <b v="1"/>
    <s v="music/rock"/>
    <x v="2"/>
    <x v="2"/>
    <n v="76.67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d v="2015-11-29T23:00:00"/>
    <n v="1448838000"/>
    <x v="1587"/>
    <n v="1445791811"/>
    <b v="0"/>
    <n v="51"/>
    <b v="1"/>
    <s v="theater/plays"/>
    <x v="3"/>
    <x v="4"/>
    <n v="71.6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d v="2016-04-08T18:52:01"/>
    <n v="1460141521"/>
    <x v="1588"/>
    <n v="1457553121"/>
    <b v="1"/>
    <n v="29"/>
    <b v="1"/>
    <s v="film &amp; video/documentary"/>
    <x v="4"/>
    <x v="14"/>
    <n v="125.4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d v="2014-11-29T23:52:58"/>
    <n v="1417305178"/>
    <x v="1589"/>
    <n v="1414277578"/>
    <b v="0"/>
    <n v="28"/>
    <b v="1"/>
    <s v="theater/plays"/>
    <x v="3"/>
    <x v="4"/>
    <n v="111.89"/>
  </r>
  <r>
    <n v="1276"/>
    <s v="MR. DREAM GOES TO JAIL"/>
    <s v="Sponsor this Brooklyn punk band's debut seven-inch, MR. DREAM GOES TO JAIL."/>
    <n v="3000"/>
    <n v="3132.63"/>
    <x v="0"/>
    <x v="0"/>
    <s v="USD"/>
    <d v="2009-09-01T04:00:00"/>
    <n v="1251777600"/>
    <x v="1590"/>
    <n v="1247504047"/>
    <b v="1"/>
    <n v="68"/>
    <b v="1"/>
    <s v="music/rock"/>
    <x v="2"/>
    <x v="2"/>
    <n v="46.07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d v="2016-12-01T07:59:00"/>
    <n v="1480579140"/>
    <x v="1591"/>
    <n v="1478030325"/>
    <b v="0"/>
    <n v="44"/>
    <b v="1"/>
    <s v="theater/plays"/>
    <x v="3"/>
    <x v="4"/>
    <n v="70.56999999999999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d v="2013-10-14T03:59:00"/>
    <n v="1381723140"/>
    <x v="1592"/>
    <n v="1378735983"/>
    <b v="1"/>
    <n v="39"/>
    <b v="1"/>
    <s v="music/metal"/>
    <x v="2"/>
    <x v="17"/>
    <n v="66.87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d v="2014-06-09T03:59:00"/>
    <n v="1402286340"/>
    <x v="1593"/>
    <n v="1399504664"/>
    <b v="1"/>
    <n v="96"/>
    <b v="1"/>
    <s v="music/rock"/>
    <x v="2"/>
    <x v="2"/>
    <n v="27.1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d v="2015-05-02T21:00:00"/>
    <n v="1430600400"/>
    <x v="1594"/>
    <n v="1428358567"/>
    <b v="0"/>
    <n v="14"/>
    <b v="1"/>
    <s v="theater/plays"/>
    <x v="3"/>
    <x v="4"/>
    <n v="186.0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d v="2011-04-16T03:59:00"/>
    <n v="1302926340"/>
    <x v="1595"/>
    <n v="1301524585"/>
    <b v="0"/>
    <n v="45"/>
    <b v="1"/>
    <s v="music/indie rock"/>
    <x v="2"/>
    <x v="13"/>
    <n v="57.7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d v="2015-03-18T17:00:00"/>
    <n v="1426698000"/>
    <x v="1596"/>
    <n v="1424825479"/>
    <b v="0"/>
    <n v="132"/>
    <b v="1"/>
    <s v="theater/plays"/>
    <x v="3"/>
    <x v="4"/>
    <n v="19.7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d v="2015-12-13T02:26:32"/>
    <n v="1449973592"/>
    <x v="1597"/>
    <n v="1447381592"/>
    <b v="0"/>
    <n v="3"/>
    <b v="1"/>
    <s v="theater/plays"/>
    <x v="3"/>
    <x v="4"/>
    <n v="866.67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d v="2014-05-13T04:00:00"/>
    <n v="1399953600"/>
    <x v="1598"/>
    <n v="1398983245"/>
    <b v="0"/>
    <n v="39"/>
    <b v="1"/>
    <s v="theater/plays"/>
    <x v="3"/>
    <x v="4"/>
    <n v="66.51000000000000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d v="2015-01-16T23:58:02"/>
    <n v="1421452682"/>
    <x v="1599"/>
    <n v="1418860682"/>
    <b v="0"/>
    <n v="53"/>
    <b v="1"/>
    <s v="theater/plays"/>
    <x v="3"/>
    <x v="4"/>
    <n v="39.38000000000000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d v="2013-04-22T21:00:00"/>
    <n v="1366664400"/>
    <x v="1600"/>
    <n v="1363981723"/>
    <b v="1"/>
    <n v="45"/>
    <b v="1"/>
    <s v="music/rock"/>
    <x v="2"/>
    <x v="2"/>
    <n v="46.1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d v="2013-01-05T17:58:41"/>
    <n v="1357408721"/>
    <x v="1601"/>
    <n v="1354816721"/>
    <b v="0"/>
    <n v="49"/>
    <b v="1"/>
    <s v="publishing/nonfiction"/>
    <x v="5"/>
    <x v="15"/>
    <n v="42.35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d v="2015-08-26T23:00:00"/>
    <n v="1440630000"/>
    <x v="1602"/>
    <n v="1439122800"/>
    <b v="0"/>
    <n v="38"/>
    <b v="1"/>
    <s v="theater/plays"/>
    <x v="3"/>
    <x v="4"/>
    <n v="54.5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d v="2014-06-01T03:59:00"/>
    <n v="1401595140"/>
    <x v="1603"/>
    <n v="1399286589"/>
    <b v="0"/>
    <n v="28"/>
    <b v="1"/>
    <s v="theater/plays"/>
    <x v="3"/>
    <x v="4"/>
    <n v="55.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d v="2009-12-01T17:00:00"/>
    <n v="1259686800"/>
    <x v="1604"/>
    <n v="1252908330"/>
    <b v="0"/>
    <n v="29"/>
    <b v="1"/>
    <s v="music/rock"/>
    <x v="2"/>
    <x v="2"/>
    <n v="53.8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d v="2015-06-18T11:04:01"/>
    <n v="1434625441"/>
    <x v="1605"/>
    <n v="1432033441"/>
    <b v="0"/>
    <n v="45"/>
    <b v="1"/>
    <s v="theater/plays"/>
    <x v="3"/>
    <x v="4"/>
    <n v="34.6"/>
  </r>
  <r>
    <n v="1370"/>
    <s v="Food On You presents Baby's First Parental Advisory"/>
    <s v="Songs about the first year of parenthood, often inappropriate for children"/>
    <n v="1500"/>
    <n v="1555"/>
    <x v="0"/>
    <x v="0"/>
    <s v="USD"/>
    <d v="2013-10-16T00:04:50"/>
    <n v="1381881890"/>
    <x v="1606"/>
    <n v="1380585890"/>
    <b v="0"/>
    <n v="20"/>
    <b v="1"/>
    <s v="music/rock"/>
    <x v="2"/>
    <x v="2"/>
    <n v="77.7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d v="2011-09-08T04:54:18"/>
    <n v="1315457658"/>
    <x v="1607"/>
    <n v="1312865658"/>
    <b v="0"/>
    <n v="25"/>
    <b v="1"/>
    <s v="music/indie rock"/>
    <x v="2"/>
    <x v="13"/>
    <n v="62.1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d v="2012-12-07T02:00:00"/>
    <n v="1354845600"/>
    <x v="1608"/>
    <n v="1352766300"/>
    <b v="1"/>
    <n v="25"/>
    <b v="1"/>
    <s v="theater/plays"/>
    <x v="3"/>
    <x v="4"/>
    <n v="5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d v="2015-10-30T14:00:12"/>
    <n v="1446213612"/>
    <x v="1609"/>
    <n v="1443621612"/>
    <b v="1"/>
    <n v="21"/>
    <b v="1"/>
    <s v="theater/plays"/>
    <x v="3"/>
    <x v="4"/>
    <n v="59.5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d v="2015-02-21T22:05:25"/>
    <n v="1424556325"/>
    <x v="1610"/>
    <n v="1421964325"/>
    <b v="0"/>
    <n v="46"/>
    <b v="1"/>
    <s v="theater/plays"/>
    <x v="3"/>
    <x v="4"/>
    <n v="27.07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d v="2011-10-20T02:00:00"/>
    <n v="1319076000"/>
    <x v="1611"/>
    <n v="1317788623"/>
    <b v="1"/>
    <n v="36"/>
    <b v="1"/>
    <s v="film &amp; video/documentary"/>
    <x v="4"/>
    <x v="14"/>
    <n v="28.92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d v="2011-05-03T16:10:25"/>
    <n v="1304439025"/>
    <x v="1612"/>
    <n v="1301847025"/>
    <b v="0"/>
    <n v="27"/>
    <b v="1"/>
    <s v="music/rock"/>
    <x v="2"/>
    <x v="2"/>
    <n v="38.520000000000003"/>
  </r>
  <r>
    <n v="811"/>
    <s v="Love Water Tour"/>
    <s v="We need your financial support to cover the tour costs!  (Sound, lights, travel, stage design)"/>
    <n v="1000"/>
    <n v="1040"/>
    <x v="0"/>
    <x v="0"/>
    <s v="USD"/>
    <d v="2013-07-10T16:52:00"/>
    <n v="1373475120"/>
    <x v="1613"/>
    <n v="1371569202"/>
    <b v="0"/>
    <n v="12"/>
    <b v="1"/>
    <s v="music/rock"/>
    <x v="2"/>
    <x v="2"/>
    <n v="86.67"/>
  </r>
  <r>
    <n v="3372"/>
    <s v="All the Best, Jack"/>
    <s v="This play tells the story of the toxicity of sensationalism shown through one man's struggle with notoriety."/>
    <n v="1000"/>
    <n v="1035"/>
    <x v="0"/>
    <x v="0"/>
    <s v="USD"/>
    <d v="2014-08-25T04:59:00"/>
    <n v="1408942740"/>
    <x v="1614"/>
    <n v="1407157756"/>
    <b v="0"/>
    <n v="27"/>
    <b v="1"/>
    <s v="theater/plays"/>
    <x v="3"/>
    <x v="4"/>
    <n v="38.3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d v="2015-07-31T08:58:00"/>
    <n v="1438333080"/>
    <x v="1615"/>
    <n v="1436408308"/>
    <b v="0"/>
    <n v="24"/>
    <b v="1"/>
    <s v="theater/plays"/>
    <x v="3"/>
    <x v="4"/>
    <n v="43.1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d v="2015-07-23T18:33:00"/>
    <n v="1437676380"/>
    <x v="1616"/>
    <n v="1435670452"/>
    <b v="0"/>
    <n v="28"/>
    <b v="1"/>
    <s v="theater/plays"/>
    <x v="3"/>
    <x v="4"/>
    <n v="36.9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d v="2014-06-16T17:06:34"/>
    <n v="1402938394"/>
    <x v="1617"/>
    <n v="1400691994"/>
    <b v="0"/>
    <n v="8"/>
    <b v="1"/>
    <s v="theater/plays"/>
    <x v="3"/>
    <x v="4"/>
    <n v="97.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d v="2014-06-06T23:00:00"/>
    <n v="1402095600"/>
    <x v="1618"/>
    <n v="1400675841"/>
    <b v="0"/>
    <n v="20"/>
    <b v="1"/>
    <s v="theater/plays"/>
    <x v="3"/>
    <x v="4"/>
    <n v="36.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d v="2013-10-01T03:59:00"/>
    <n v="1380599940"/>
    <x v="1619"/>
    <n v="1377252857"/>
    <b v="0"/>
    <n v="13"/>
    <b v="1"/>
    <s v="music/classical music"/>
    <x v="2"/>
    <x v="18"/>
    <n v="55.77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d v="2016-07-13T19:14:00"/>
    <n v="1468437240"/>
    <x v="1620"/>
    <n v="1463253240"/>
    <b v="0"/>
    <n v="16"/>
    <b v="1"/>
    <s v="music/rock"/>
    <x v="2"/>
    <x v="2"/>
    <n v="32.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d v="2016-03-31T15:51:11"/>
    <n v="1459439471"/>
    <x v="1621"/>
    <n v="1456851071"/>
    <b v="0"/>
    <n v="11"/>
    <b v="1"/>
    <s v="music/rock"/>
    <x v="2"/>
    <x v="2"/>
    <n v="47.27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d v="2014-08-10T15:59:00"/>
    <n v="1407686340"/>
    <x v="1622"/>
    <n v="1404833442"/>
    <b v="0"/>
    <n v="9"/>
    <b v="1"/>
    <s v="theater/plays"/>
    <x v="3"/>
    <x v="4"/>
    <n v="57.7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d v="2009-12-31T23:39:00"/>
    <n v="1262302740"/>
    <x v="1623"/>
    <n v="1257444140"/>
    <b v="0"/>
    <n v="15"/>
    <b v="1"/>
    <s v="music/rock"/>
    <x v="2"/>
    <x v="2"/>
    <n v="34.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d v="2010-02-15T05:00:00"/>
    <n v="1266210000"/>
    <x v="1624"/>
    <n v="1263474049"/>
    <b v="1"/>
    <n v="22"/>
    <b v="1"/>
    <s v="music/indie rock"/>
    <x v="2"/>
    <x v="13"/>
    <n v="18.9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d v="2014-10-27T03:00:00"/>
    <n v="1414378800"/>
    <x v="1625"/>
    <n v="1412836990"/>
    <b v="0"/>
    <n v="6"/>
    <b v="1"/>
    <s v="theater/plays"/>
    <x v="3"/>
    <x v="4"/>
    <n v="5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d v="2014-04-07T17:13:42"/>
    <n v="1396890822"/>
    <x v="1626"/>
    <n v="1395162822"/>
    <b v="0"/>
    <n v="12"/>
    <b v="1"/>
    <s v="film &amp; video/shorts"/>
    <x v="4"/>
    <x v="6"/>
    <n v="21.6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d v="2016-12-21T11:50:30"/>
    <n v="1482321030"/>
    <x v="1627"/>
    <n v="1477133430"/>
    <b v="0"/>
    <n v="9"/>
    <b v="1"/>
    <s v="theater/plays"/>
    <x v="3"/>
    <x v="4"/>
    <n v="2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d v="2015-04-17T00:00:00"/>
    <n v="1429228800"/>
    <x v="1628"/>
    <n v="1426714870"/>
    <b v="0"/>
    <n v="443"/>
    <b v="1"/>
    <s v="technology/hardware"/>
    <x v="0"/>
    <x v="0"/>
    <n v="227.8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d v="2012-06-26T04:03:13"/>
    <n v="1340683393"/>
    <x v="1629"/>
    <n v="1337659393"/>
    <b v="1"/>
    <n v="447"/>
    <b v="1"/>
    <s v="film &amp; video/documentary"/>
    <x v="4"/>
    <x v="14"/>
    <n v="115.45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d v="2016-06-15T15:00:00"/>
    <n v="1466002800"/>
    <x v="1630"/>
    <n v="1463517521"/>
    <b v="1"/>
    <n v="267"/>
    <b v="1"/>
    <s v="film &amp; video/documentary"/>
    <x v="4"/>
    <x v="14"/>
    <n v="193.0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d v="2014-06-16T04:25:00"/>
    <n v="1402892700"/>
    <x v="1631"/>
    <n v="1400474329"/>
    <b v="0"/>
    <n v="433"/>
    <b v="1"/>
    <s v="theater/spaces"/>
    <x v="3"/>
    <x v="12"/>
    <n v="118.97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d v="2014-02-05T23:04:00"/>
    <n v="1391641440"/>
    <x v="1632"/>
    <n v="1389107062"/>
    <b v="0"/>
    <n v="271"/>
    <b v="1"/>
    <s v="film &amp; video/documentary"/>
    <x v="4"/>
    <x v="14"/>
    <n v="133.13999999999999"/>
  </r>
  <r>
    <n v="321"/>
    <s v="An Impossible Project"/>
    <s v="The more digital the world, the more analog our dreams._x000a_A feature documentary shot on 35mm film."/>
    <n v="35000"/>
    <n v="35932"/>
    <x v="0"/>
    <x v="2"/>
    <s v="EUR"/>
    <d v="2016-11-08T11:43:06"/>
    <n v="1478605386"/>
    <x v="1633"/>
    <n v="1475577786"/>
    <b v="1"/>
    <n v="337"/>
    <b v="1"/>
    <s v="film &amp; video/documentary"/>
    <x v="4"/>
    <x v="14"/>
    <n v="106.6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d v="2016-04-29T04:39:48"/>
    <n v="1461904788"/>
    <x v="1634"/>
    <n v="1458103188"/>
    <b v="0"/>
    <n v="237"/>
    <b v="1"/>
    <s v="theater/plays"/>
    <x v="3"/>
    <x v="4"/>
    <n v="134.2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d v="2014-10-04T14:48:56"/>
    <n v="1412434136"/>
    <x v="1635"/>
    <n v="1409669336"/>
    <b v="0"/>
    <n v="104"/>
    <b v="1"/>
    <s v="theater/plays"/>
    <x v="3"/>
    <x v="4"/>
    <n v="297.0299999999999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d v="2017-03-12T01:58:35"/>
    <n v="1489283915"/>
    <x v="1636"/>
    <n v="1486691915"/>
    <b v="0"/>
    <n v="194"/>
    <b v="1"/>
    <s v="games/tabletop games"/>
    <x v="1"/>
    <x v="1"/>
    <n v="148.0800000000000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d v="2016-07-14T19:25:40"/>
    <n v="1468524340"/>
    <x v="1637"/>
    <n v="1465932340"/>
    <b v="0"/>
    <n v="183"/>
    <b v="1"/>
    <s v="photography/photobooks"/>
    <x v="6"/>
    <x v="9"/>
    <n v="148.57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d v="2015-05-09T03:59:00"/>
    <n v="1431143940"/>
    <x v="1638"/>
    <n v="1428585710"/>
    <b v="0"/>
    <n v="147"/>
    <b v="1"/>
    <s v="theater/musical"/>
    <x v="3"/>
    <x v="20"/>
    <n v="175.51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d v="2014-02-22T01:08:24"/>
    <n v="1393031304"/>
    <x v="1639"/>
    <n v="1390439304"/>
    <b v="1"/>
    <n v="328"/>
    <b v="1"/>
    <s v="film &amp; video/documentary"/>
    <x v="4"/>
    <x v="14"/>
    <n v="78.2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d v="2013-10-12T01:31:05"/>
    <n v="1381541465"/>
    <x v="1640"/>
    <n v="1378949465"/>
    <b v="0"/>
    <n v="208"/>
    <b v="1"/>
    <s v="film &amp; video/documentary"/>
    <x v="4"/>
    <x v="14"/>
    <n v="91.48"/>
  </r>
  <r>
    <n v="1520"/>
    <s v="TULIPS"/>
    <s v="A self-published photography book by Andrew Miksys from his new series about Belarus"/>
    <n v="18000"/>
    <n v="18625"/>
    <x v="0"/>
    <x v="0"/>
    <s v="USD"/>
    <d v="2014-12-19T04:00:00"/>
    <n v="1418961600"/>
    <x v="1641"/>
    <n v="1415824513"/>
    <b v="1"/>
    <n v="167"/>
    <b v="1"/>
    <s v="photography/photobooks"/>
    <x v="6"/>
    <x v="9"/>
    <n v="111.5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d v="2015-12-09T06:59:00"/>
    <n v="1449644340"/>
    <x v="1642"/>
    <n v="1446683797"/>
    <b v="0"/>
    <n v="104"/>
    <b v="1"/>
    <s v="technology/makerspaces"/>
    <x v="0"/>
    <x v="19"/>
    <n v="174.0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d v="2016-07-01T08:20:51"/>
    <n v="1467361251"/>
    <x v="1643"/>
    <n v="1464769251"/>
    <b v="1"/>
    <n v="181"/>
    <b v="1"/>
    <s v="theater/plays"/>
    <x v="3"/>
    <x v="4"/>
    <n v="85.5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d v="2015-12-04T05:00:00"/>
    <n v="1449205200"/>
    <x v="1644"/>
    <n v="1445363833"/>
    <b v="0"/>
    <n v="57"/>
    <b v="1"/>
    <s v="photography/photobooks"/>
    <x v="6"/>
    <x v="9"/>
    <n v="234.79"/>
  </r>
  <r>
    <n v="3262"/>
    <s v="Prison Boxing: A New Play by Leah Joki"/>
    <s v="A one-woman theatrical exploration of the prison system and its inhabitants."/>
    <n v="12200"/>
    <n v="12571"/>
    <x v="0"/>
    <x v="0"/>
    <s v="USD"/>
    <d v="2014-12-22T04:00:00"/>
    <n v="1419220800"/>
    <x v="1645"/>
    <n v="1416555262"/>
    <b v="1"/>
    <n v="134"/>
    <b v="1"/>
    <s v="theater/plays"/>
    <x v="3"/>
    <x v="4"/>
    <n v="93.81"/>
  </r>
  <r>
    <n v="3677"/>
    <s v="Goldfish Memory Productions"/>
    <s v="Goldfish Memory Productions seeks at least $12,000 to begin their first 3 professional projects."/>
    <n v="12000"/>
    <n v="12348.5"/>
    <x v="0"/>
    <x v="0"/>
    <s v="USD"/>
    <d v="2014-07-03T03:59:00"/>
    <n v="1404359940"/>
    <x v="1646"/>
    <n v="1402580818"/>
    <b v="0"/>
    <n v="199"/>
    <b v="1"/>
    <s v="theater/plays"/>
    <x v="3"/>
    <x v="4"/>
    <n v="62.0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d v="2016-10-11T03:59:00"/>
    <n v="1476158340"/>
    <x v="1647"/>
    <n v="1472594585"/>
    <b v="0"/>
    <n v="114"/>
    <b v="1"/>
    <s v="theater/plays"/>
    <x v="3"/>
    <x v="4"/>
    <n v="90.6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d v="2013-05-01T04:59:00"/>
    <n v="1367384340"/>
    <x v="1648"/>
    <n v="1363960278"/>
    <b v="0"/>
    <n v="119"/>
    <b v="1"/>
    <s v="film &amp; video/documentary"/>
    <x v="4"/>
    <x v="14"/>
    <n v="86.8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d v="2015-08-21T14:05:16"/>
    <n v="1440165916"/>
    <x v="1649"/>
    <n v="1437573916"/>
    <b v="1"/>
    <n v="119"/>
    <b v="1"/>
    <s v="film &amp; video/documentary"/>
    <x v="4"/>
    <x v="14"/>
    <n v="86.5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d v="2014-09-26T21:04:52"/>
    <n v="1411765492"/>
    <x v="1650"/>
    <n v="1409173492"/>
    <b v="1"/>
    <n v="74"/>
    <b v="1"/>
    <s v="theater/plays"/>
    <x v="3"/>
    <x v="4"/>
    <n v="139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d v="2014-11-19T08:27:59"/>
    <n v="1416385679"/>
    <x v="1651"/>
    <n v="1413790079"/>
    <b v="0"/>
    <n v="162"/>
    <b v="1"/>
    <s v="theater/plays"/>
    <x v="3"/>
    <x v="4"/>
    <n v="63.57"/>
  </r>
  <r>
    <n v="58"/>
    <s v="Gloaming"/>
    <s v="Alex thought he knew how the world worked. You live, you die and it's over. He was very, very wrong."/>
    <n v="10000"/>
    <n v="10291"/>
    <x v="0"/>
    <x v="0"/>
    <s v="USD"/>
    <d v="2014-11-19T18:52:52"/>
    <n v="1416423172"/>
    <x v="1652"/>
    <n v="1413827572"/>
    <b v="0"/>
    <n v="75"/>
    <b v="1"/>
    <s v="film &amp; video/television"/>
    <x v="4"/>
    <x v="16"/>
    <n v="137.21"/>
  </r>
  <r>
    <n v="1751"/>
    <s v="Daily Bread: Stories from Rural Greece"/>
    <s v="Photographs and stories culled from 10 years of road trips through rural Greece"/>
    <n v="10000"/>
    <n v="10290"/>
    <x v="0"/>
    <x v="0"/>
    <s v="USD"/>
    <d v="2015-03-19T17:45:23"/>
    <n v="1426787123"/>
    <x v="1653"/>
    <n v="1424198723"/>
    <b v="0"/>
    <n v="61"/>
    <b v="1"/>
    <s v="photography/photobooks"/>
    <x v="6"/>
    <x v="9"/>
    <n v="168.69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d v="2014-07-03T04:00:45"/>
    <n v="1404360045"/>
    <x v="1654"/>
    <n v="1401336045"/>
    <b v="0"/>
    <n v="96"/>
    <b v="1"/>
    <s v="theater/musical"/>
    <x v="3"/>
    <x v="20"/>
    <n v="106.9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d v="2014-06-20T21:59:00"/>
    <n v="1403301540"/>
    <x v="1655"/>
    <n v="1400867283"/>
    <b v="1"/>
    <n v="145"/>
    <b v="1"/>
    <s v="photography/photobooks"/>
    <x v="6"/>
    <x v="9"/>
    <n v="64.1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d v="2017-01-27T20:05:30"/>
    <n v="1485547530"/>
    <x v="1656"/>
    <n v="1483646730"/>
    <b v="0"/>
    <n v="93"/>
    <b v="1"/>
    <s v="theater/spaces"/>
    <x v="3"/>
    <x v="12"/>
    <n v="94.4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d v="2015-05-08T22:00:00"/>
    <n v="1431122400"/>
    <x v="1657"/>
    <n v="1428428515"/>
    <b v="1"/>
    <n v="80"/>
    <b v="1"/>
    <s v="film &amp; video/documentary"/>
    <x v="4"/>
    <x v="14"/>
    <n v="109.1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d v="2014-07-18T13:09:12"/>
    <n v="1405688952"/>
    <x v="1658"/>
    <n v="1400504952"/>
    <b v="0"/>
    <n v="36"/>
    <b v="1"/>
    <s v="theater/spaces"/>
    <x v="3"/>
    <x v="12"/>
    <n v="242.28"/>
  </r>
  <r>
    <n v="3302"/>
    <s v="El muro de BorÃ­s KiÃ©n"/>
    <s v="FilosofÃ­a de los anÃ³nimos"/>
    <n v="8400"/>
    <n v="8685"/>
    <x v="0"/>
    <x v="8"/>
    <s v="EUR"/>
    <d v="2016-12-07T08:26:16"/>
    <n v="1481099176"/>
    <x v="1659"/>
    <n v="1478507176"/>
    <b v="0"/>
    <n v="50"/>
    <b v="1"/>
    <s v="theater/plays"/>
    <x v="3"/>
    <x v="4"/>
    <n v="173.7"/>
  </r>
  <r>
    <n v="3169"/>
    <s v="The Window"/>
    <s v="We're bringing The Window to the Cherry Lane Theater in January 2014."/>
    <n v="8000"/>
    <n v="8241"/>
    <x v="0"/>
    <x v="0"/>
    <s v="USD"/>
    <d v="2013-12-13T04:59:00"/>
    <n v="1386910740"/>
    <x v="1660"/>
    <n v="1384364561"/>
    <b v="1"/>
    <n v="82"/>
    <b v="1"/>
    <s v="theater/plays"/>
    <x v="3"/>
    <x v="4"/>
    <n v="100.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d v="2014-08-28T01:00:00"/>
    <n v="1409187600"/>
    <x v="1661"/>
    <n v="1406316312"/>
    <b v="0"/>
    <n v="25"/>
    <b v="1"/>
    <s v="theater/musical"/>
    <x v="3"/>
    <x v="20"/>
    <n v="329.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d v="2015-10-09T00:00:00"/>
    <n v="1444348800"/>
    <x v="1662"/>
    <n v="1442283562"/>
    <b v="1"/>
    <n v="71"/>
    <b v="1"/>
    <s v="theater/plays"/>
    <x v="3"/>
    <x v="4"/>
    <n v="115.87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d v="2014-07-08T22:34:00"/>
    <n v="1404858840"/>
    <x v="1663"/>
    <n v="1402266840"/>
    <b v="0"/>
    <n v="94"/>
    <b v="1"/>
    <s v="theater/plays"/>
    <x v="3"/>
    <x v="4"/>
    <n v="87.3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d v="2011-12-31T05:45:36"/>
    <n v="1325310336"/>
    <x v="1664"/>
    <n v="1320122736"/>
    <b v="0"/>
    <n v="62"/>
    <b v="1"/>
    <s v="music/pop"/>
    <x v="2"/>
    <x v="7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d v="2011-11-28T04:35:39"/>
    <n v="1322454939"/>
    <x v="1665"/>
    <n v="1319859339"/>
    <b v="0"/>
    <n v="116"/>
    <b v="1"/>
    <s v="music/pop"/>
    <x v="2"/>
    <x v="7"/>
    <n v="70.78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d v="2016-01-17T21:00:00"/>
    <n v="1453064400"/>
    <x v="1666"/>
    <n v="1449359831"/>
    <b v="0"/>
    <n v="101"/>
    <b v="1"/>
    <s v="music/pop"/>
    <x v="2"/>
    <x v="7"/>
    <n v="80.18000000000000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d v="2014-10-23T00:49:07"/>
    <n v="1414025347"/>
    <x v="1667"/>
    <n v="1411433347"/>
    <b v="1"/>
    <n v="111"/>
    <b v="1"/>
    <s v="music/electronic music"/>
    <x v="2"/>
    <x v="10"/>
    <n v="69.67"/>
  </r>
  <r>
    <n v="356"/>
    <s v="43 and 80"/>
    <s v="A documentary about halibut conservation and how it impacts communities of Southeast Alaska."/>
    <n v="7500"/>
    <n v="7701.93"/>
    <x v="0"/>
    <x v="0"/>
    <s v="USD"/>
    <d v="2016-03-16T18:16:33"/>
    <n v="1458152193"/>
    <x v="1668"/>
    <n v="1455563793"/>
    <b v="1"/>
    <n v="97"/>
    <b v="1"/>
    <s v="film &amp; video/documentary"/>
    <x v="4"/>
    <x v="14"/>
    <n v="79.40000000000000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d v="2015-01-22T18:46:10"/>
    <n v="1421952370"/>
    <x v="1669"/>
    <n v="1418064370"/>
    <b v="1"/>
    <n v="46"/>
    <b v="1"/>
    <s v="photography/photobooks"/>
    <x v="6"/>
    <x v="9"/>
    <n v="156.16999999999999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d v="2016-08-29T04:01:09"/>
    <n v="1472443269"/>
    <x v="1670"/>
    <n v="1468987269"/>
    <b v="0"/>
    <n v="120"/>
    <b v="1"/>
    <s v="photography/photobooks"/>
    <x v="6"/>
    <x v="9"/>
    <n v="47.13"/>
  </r>
  <r>
    <n v="2164"/>
    <s v="Rosaline debut record"/>
    <s v="South Florida roots country/rock outfit's long awaited debut record"/>
    <n v="5500"/>
    <n v="5645"/>
    <x v="0"/>
    <x v="0"/>
    <s v="USD"/>
    <d v="2016-06-25T03:59:00"/>
    <n v="1466827140"/>
    <x v="1671"/>
    <n v="1464196414"/>
    <b v="0"/>
    <n v="83"/>
    <b v="1"/>
    <s v="music/rock"/>
    <x v="2"/>
    <x v="2"/>
    <n v="68.010000000000005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d v="2015-06-03T00:00:00"/>
    <n v="1433289600"/>
    <x v="1672"/>
    <n v="1430768800"/>
    <b v="0"/>
    <n v="30"/>
    <b v="1"/>
    <s v="theater/musical"/>
    <x v="3"/>
    <x v="20"/>
    <n v="172.23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d v="2013-10-25T23:00:10"/>
    <n v="1382742010"/>
    <x v="1673"/>
    <n v="1380150010"/>
    <b v="0"/>
    <n v="60"/>
    <b v="1"/>
    <s v="technology/makerspaces"/>
    <x v="0"/>
    <x v="19"/>
    <n v="85.7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d v="2014-08-03T17:00:00"/>
    <n v="1407085200"/>
    <x v="1674"/>
    <n v="1401924769"/>
    <b v="0"/>
    <n v="77"/>
    <b v="1"/>
    <s v="music/rock"/>
    <x v="2"/>
    <x v="2"/>
    <n v="66.69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d v="2014-03-23T00:00:00"/>
    <n v="1395532800"/>
    <x v="1675"/>
    <n v="1393882717"/>
    <b v="0"/>
    <n v="108"/>
    <b v="1"/>
    <s v="film &amp; video/shorts"/>
    <x v="4"/>
    <x v="6"/>
    <n v="43.0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d v="2013-02-24T21:04:32"/>
    <n v="1361739872"/>
    <x v="1676"/>
    <n v="1359147872"/>
    <b v="0"/>
    <n v="59"/>
    <b v="1"/>
    <s v="publishing/nonfiction"/>
    <x v="5"/>
    <x v="15"/>
    <n v="77.2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d v="2016-05-04T23:00:00"/>
    <n v="1462402800"/>
    <x v="1677"/>
    <n v="1459856860"/>
    <b v="0"/>
    <n v="89"/>
    <b v="1"/>
    <s v="theater/plays"/>
    <x v="3"/>
    <x v="4"/>
    <n v="49.5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d v="2015-07-05T16:43:23"/>
    <n v="1436114603"/>
    <x v="1678"/>
    <n v="1433090603"/>
    <b v="1"/>
    <n v="113"/>
    <b v="1"/>
    <s v="theater/plays"/>
    <x v="3"/>
    <x v="4"/>
    <n v="36.6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d v="2016-05-05T13:01:47"/>
    <n v="1462453307"/>
    <x v="1679"/>
    <n v="1459861307"/>
    <b v="0"/>
    <n v="63"/>
    <b v="1"/>
    <s v="music/rock"/>
    <x v="2"/>
    <x v="2"/>
    <n v="65.38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d v="2013-07-26T01:30:35"/>
    <n v="1374802235"/>
    <x v="1680"/>
    <n v="1372210235"/>
    <b v="0"/>
    <n v="66"/>
    <b v="1"/>
    <s v="music/rock"/>
    <x v="2"/>
    <x v="2"/>
    <n v="62.1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d v="2012-03-21T20:48:00"/>
    <n v="1332362880"/>
    <x v="1681"/>
    <n v="1329890585"/>
    <b v="0"/>
    <n v="56"/>
    <b v="1"/>
    <s v="music/classical music"/>
    <x v="2"/>
    <x v="18"/>
    <n v="67.42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d v="2014-06-22T15:48:51"/>
    <n v="1403452131"/>
    <x v="1682"/>
    <n v="1401205731"/>
    <b v="0"/>
    <n v="60"/>
    <b v="1"/>
    <s v="film &amp; video/shorts"/>
    <x v="4"/>
    <x v="6"/>
    <n v="6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d v="2015-03-31T12:52:00"/>
    <n v="1427806320"/>
    <x v="1683"/>
    <n v="1422834819"/>
    <b v="0"/>
    <n v="27"/>
    <b v="1"/>
    <s v="theater/plays"/>
    <x v="3"/>
    <x v="4"/>
    <n v="132.96"/>
  </r>
  <r>
    <n v="3015"/>
    <s v="A Sign for 34 West"/>
    <s v="We're turning an old yogurt shop into a live theater in downtown Charleston.   Please help us hang our sign!"/>
    <n v="3400"/>
    <n v="3508"/>
    <x v="0"/>
    <x v="0"/>
    <s v="USD"/>
    <d v="2014-06-11T04:00:00"/>
    <n v="1402459200"/>
    <x v="1684"/>
    <n v="1401125238"/>
    <b v="0"/>
    <n v="40"/>
    <b v="1"/>
    <s v="theater/spaces"/>
    <x v="3"/>
    <x v="12"/>
    <n v="87.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d v="2012-01-13T06:34:48"/>
    <n v="1326436488"/>
    <x v="1685"/>
    <n v="1321252488"/>
    <b v="0"/>
    <n v="35"/>
    <b v="1"/>
    <s v="film &amp; video/shorts"/>
    <x v="4"/>
    <x v="6"/>
    <n v="88.5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d v="2015-12-04T19:01:26"/>
    <n v="1449255686"/>
    <x v="1686"/>
    <n v="1446663686"/>
    <b v="0"/>
    <n v="51"/>
    <b v="1"/>
    <s v="theater/plays"/>
    <x v="3"/>
    <x v="4"/>
    <n v="60.7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d v="2015-07-18T23:16:59"/>
    <n v="1437261419"/>
    <x v="1687"/>
    <n v="1434669419"/>
    <b v="0"/>
    <n v="58"/>
    <b v="1"/>
    <s v="theater/plays"/>
    <x v="3"/>
    <x v="4"/>
    <n v="53.36"/>
  </r>
  <r>
    <n v="3573"/>
    <s v="Licensed To Ill"/>
    <s v="London based theatre makers collaborating to create a new show about the history of HipHop."/>
    <n v="3000"/>
    <n v="3084"/>
    <x v="0"/>
    <x v="1"/>
    <s v="GBP"/>
    <d v="2014-11-08T10:00:46"/>
    <n v="1415440846"/>
    <x v="1688"/>
    <n v="1412845246"/>
    <b v="0"/>
    <n v="78"/>
    <b v="1"/>
    <s v="theater/plays"/>
    <x v="3"/>
    <x v="4"/>
    <n v="39.5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d v="2015-05-31T18:32:51"/>
    <n v="1433097171"/>
    <x v="1689"/>
    <n v="1430505171"/>
    <b v="0"/>
    <n v="46"/>
    <b v="1"/>
    <s v="theater/plays"/>
    <x v="3"/>
    <x v="4"/>
    <n v="66.95999999999999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d v="2015-07-02T15:39:37"/>
    <n v="1435851577"/>
    <x v="1690"/>
    <n v="1433259577"/>
    <b v="0"/>
    <n v="78"/>
    <b v="1"/>
    <s v="theater/plays"/>
    <x v="3"/>
    <x v="4"/>
    <n v="39.4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d v="2014-06-23T18:00:00"/>
    <n v="1403546400"/>
    <x v="1691"/>
    <n v="1401714114"/>
    <b v="0"/>
    <n v="35"/>
    <b v="1"/>
    <s v="theater/plays"/>
    <x v="3"/>
    <x v="4"/>
    <n v="83.5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d v="2013-07-03T04:59:00"/>
    <n v="1372827540"/>
    <x v="1692"/>
    <n v="1371491244"/>
    <b v="0"/>
    <n v="32"/>
    <b v="1"/>
    <s v="music/rock"/>
    <x v="2"/>
    <x v="2"/>
    <n v="88.33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d v="2013-05-07T15:33:14"/>
    <n v="1367940794"/>
    <x v="1693"/>
    <n v="1365348794"/>
    <b v="0"/>
    <n v="34"/>
    <b v="1"/>
    <s v="music/indie rock"/>
    <x v="2"/>
    <x v="13"/>
    <n v="77.34999999999999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d v="2011-10-29T16:12:01"/>
    <n v="1319904721"/>
    <x v="1694"/>
    <n v="1314720721"/>
    <b v="0"/>
    <n v="27"/>
    <b v="1"/>
    <s v="music/classical music"/>
    <x v="2"/>
    <x v="18"/>
    <n v="95.74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d v="2015-05-30T20:21:43"/>
    <n v="1433017303"/>
    <x v="1695"/>
    <n v="1430425303"/>
    <b v="1"/>
    <n v="34"/>
    <b v="1"/>
    <s v="theater/plays"/>
    <x v="3"/>
    <x v="4"/>
    <n v="76.03"/>
  </r>
  <r>
    <n v="3264"/>
    <s v="Kapow-i GoGo at The PIT"/>
    <s v="The three part comedic saga of Kapow-i GoGo, who saves the world.  Again.  And again."/>
    <n v="2500"/>
    <n v="2575"/>
    <x v="0"/>
    <x v="0"/>
    <s v="USD"/>
    <d v="2015-01-28T22:00:00"/>
    <n v="1422482400"/>
    <x v="1696"/>
    <n v="1421089938"/>
    <b v="1"/>
    <n v="49"/>
    <b v="1"/>
    <s v="theater/plays"/>
    <x v="3"/>
    <x v="4"/>
    <n v="52.5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d v="2016-06-04T22:57:33"/>
    <n v="1465081053"/>
    <x v="1697"/>
    <n v="1462489053"/>
    <b v="0"/>
    <n v="54"/>
    <b v="1"/>
    <s v="theater/musical"/>
    <x v="3"/>
    <x v="20"/>
    <n v="47.5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d v="2012-05-05T17:25:43"/>
    <n v="1336238743"/>
    <x v="1698"/>
    <n v="1333646743"/>
    <b v="1"/>
    <n v="64"/>
    <b v="1"/>
    <s v="music/indie rock"/>
    <x v="2"/>
    <x v="13"/>
    <n v="40.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d v="2015-11-13T20:17:00"/>
    <n v="1447445820"/>
    <x v="1699"/>
    <n v="1445077121"/>
    <b v="0"/>
    <n v="43"/>
    <b v="1"/>
    <s v="theater/plays"/>
    <x v="3"/>
    <x v="4"/>
    <n v="59.65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d v="2016-03-03T05:59:00"/>
    <n v="1456984740"/>
    <x v="1700"/>
    <n v="1455717790"/>
    <b v="0"/>
    <n v="33"/>
    <b v="1"/>
    <s v="theater/plays"/>
    <x v="3"/>
    <x v="4"/>
    <n v="77.7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d v="2011-10-12T23:57:59"/>
    <n v="1318463879"/>
    <x v="1701"/>
    <n v="1315439879"/>
    <b v="0"/>
    <n v="41"/>
    <b v="1"/>
    <s v="music/indie rock"/>
    <x v="2"/>
    <x v="13"/>
    <n v="50.37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d v="2015-10-02T18:00:00"/>
    <n v="1443808800"/>
    <x v="1702"/>
    <n v="1441120910"/>
    <b v="0"/>
    <n v="46"/>
    <b v="1"/>
    <s v="theater/plays"/>
    <x v="3"/>
    <x v="4"/>
    <n v="44.85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d v="2015-06-01T05:00:00"/>
    <n v="1433134800"/>
    <x v="1703"/>
    <n v="1430158198"/>
    <b v="0"/>
    <n v="30"/>
    <b v="1"/>
    <s v="theater/plays"/>
    <x v="3"/>
    <x v="4"/>
    <n v="68.6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d v="2015-08-09T16:00:00"/>
    <n v="1439136000"/>
    <x v="1704"/>
    <n v="1436972472"/>
    <b v="0"/>
    <n v="36"/>
    <b v="1"/>
    <s v="theater/plays"/>
    <x v="3"/>
    <x v="4"/>
    <n v="57.2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d v="2015-07-21T03:00:00"/>
    <n v="1437447600"/>
    <x v="1705"/>
    <n v="1436551178"/>
    <b v="0"/>
    <n v="29"/>
    <b v="1"/>
    <s v="theater/plays"/>
    <x v="3"/>
    <x v="4"/>
    <n v="70.8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d v="2015-02-28T17:00:00"/>
    <n v="1425142800"/>
    <x v="1706"/>
    <n v="1422983847"/>
    <b v="0"/>
    <n v="51"/>
    <b v="1"/>
    <s v="theater/plays"/>
    <x v="3"/>
    <x v="4"/>
    <n v="40.29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d v="2017-01-06T13:05:05"/>
    <n v="1483707905"/>
    <x v="1707"/>
    <n v="1481115905"/>
    <b v="0"/>
    <n v="59"/>
    <b v="1"/>
    <s v="theater/plays"/>
    <x v="3"/>
    <x v="4"/>
    <n v="34.75"/>
  </r>
  <r>
    <n v="2788"/>
    <s v="ACT Underground Theatre, TLDC"/>
    <s v="MOVING FORWARD! WE HAVE REACHED GOAL BUT HAVE MORE TIME!! PLEASE CONSIDER PLEDGING."/>
    <n v="2000"/>
    <n v="2050"/>
    <x v="0"/>
    <x v="0"/>
    <s v="USD"/>
    <d v="2016-07-29T16:50:43"/>
    <n v="1469811043"/>
    <x v="1708"/>
    <n v="1467219043"/>
    <b v="0"/>
    <n v="20"/>
    <b v="1"/>
    <s v="theater/plays"/>
    <x v="3"/>
    <x v="4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d v="2016-09-09T04:00:00"/>
    <n v="1473393600"/>
    <x v="1709"/>
    <n v="1470778559"/>
    <b v="0"/>
    <n v="28"/>
    <b v="1"/>
    <s v="theater/plays"/>
    <x v="3"/>
    <x v="4"/>
    <n v="73.209999999999994"/>
  </r>
  <r>
    <n v="3678"/>
    <s v="Some big Some bang"/>
    <s v="The Ugly Collective takes Some big Some bang to the Underbelly Venues at the Edinburgh Fringe!"/>
    <n v="2000"/>
    <n v="2050"/>
    <x v="0"/>
    <x v="1"/>
    <s v="GBP"/>
    <d v="2015-05-31T12:44:58"/>
    <n v="1433076298"/>
    <x v="1710"/>
    <n v="1430052298"/>
    <b v="0"/>
    <n v="31"/>
    <b v="1"/>
    <s v="theater/plays"/>
    <x v="3"/>
    <x v="4"/>
    <n v="66.13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d v="2016-12-01T17:39:42"/>
    <n v="1480613982"/>
    <x v="1711"/>
    <n v="1478018382"/>
    <b v="0"/>
    <n v="69"/>
    <b v="1"/>
    <s v="theater/plays"/>
    <x v="3"/>
    <x v="4"/>
    <n v="23.87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d v="2013-05-31T17:00:00"/>
    <n v="1370019600"/>
    <x v="1712"/>
    <n v="1366999870"/>
    <b v="0"/>
    <n v="37"/>
    <b v="1"/>
    <s v="music/classical music"/>
    <x v="2"/>
    <x v="18"/>
    <n v="43.6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d v="2016-07-24T03:00:17"/>
    <n v="1469329217"/>
    <x v="1713"/>
    <n v="1466737217"/>
    <b v="0"/>
    <n v="47"/>
    <b v="1"/>
    <s v="music/metal"/>
    <x v="2"/>
    <x v="17"/>
    <n v="31.9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d v="2016-12-12T17:34:40"/>
    <n v="1481564080"/>
    <x v="1714"/>
    <n v="1479144880"/>
    <b v="0"/>
    <n v="27"/>
    <b v="1"/>
    <s v="music/electronic music"/>
    <x v="2"/>
    <x v="10"/>
    <n v="50.5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d v="2012-04-16T06:10:24"/>
    <n v="1334556624"/>
    <x v="1715"/>
    <n v="1333001424"/>
    <b v="0"/>
    <n v="34"/>
    <b v="1"/>
    <s v="music/electronic music"/>
    <x v="2"/>
    <x v="10"/>
    <n v="33.2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d v="2012-05-24T01:47:35"/>
    <n v="1337824055"/>
    <x v="1716"/>
    <n v="1335232055"/>
    <b v="0"/>
    <n v="36"/>
    <b v="1"/>
    <s v="music/indie rock"/>
    <x v="2"/>
    <x v="13"/>
    <n v="28.66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d v="2012-05-12T23:54:23"/>
    <n v="1336866863"/>
    <x v="1717"/>
    <n v="1335570863"/>
    <b v="0"/>
    <n v="14"/>
    <b v="1"/>
    <s v="music/rock"/>
    <x v="2"/>
    <x v="2"/>
    <n v="73.56999999999999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d v="2010-07-05T04:00:00"/>
    <n v="1278302400"/>
    <x v="1718"/>
    <n v="1273961999"/>
    <b v="0"/>
    <n v="23"/>
    <b v="1"/>
    <s v="music/pop"/>
    <x v="2"/>
    <x v="7"/>
    <n v="44.6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d v="2014-03-17T02:35:19"/>
    <n v="1395023719"/>
    <x v="1719"/>
    <n v="1391571319"/>
    <b v="0"/>
    <n v="10"/>
    <b v="1"/>
    <s v="music/rock"/>
    <x v="2"/>
    <x v="2"/>
    <n v="102.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d v="2015-06-11T16:13:06"/>
    <n v="1434039186"/>
    <x v="1720"/>
    <n v="1430151186"/>
    <b v="0"/>
    <n v="6"/>
    <b v="1"/>
    <s v="theater/spaces"/>
    <x v="3"/>
    <x v="12"/>
    <n v="120.17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d v="2016-09-26T10:37:09"/>
    <n v="1474886229"/>
    <x v="1721"/>
    <n v="1472294229"/>
    <b v="0"/>
    <n v="27"/>
    <b v="1"/>
    <s v="theater/plays"/>
    <x v="3"/>
    <x v="4"/>
    <n v="26.67"/>
  </r>
  <r>
    <n v="1927"/>
    <s v="GBS Detroit Presents Hampshire"/>
    <s v="Hampshire is headed to GBS Detroit."/>
    <n v="600"/>
    <n v="620"/>
    <x v="0"/>
    <x v="0"/>
    <s v="USD"/>
    <d v="2012-03-08T04:59:00"/>
    <n v="1331182740"/>
    <x v="1722"/>
    <n v="1329856839"/>
    <b v="0"/>
    <n v="11"/>
    <b v="1"/>
    <s v="music/indie rock"/>
    <x v="2"/>
    <x v="13"/>
    <n v="56.36"/>
  </r>
  <r>
    <n v="2074"/>
    <s v="Advanced Simulation Products - PC Gaming Controllers"/>
    <s v="Creating PC gaming controllers to bring your gaming experience to a new level."/>
    <n v="600"/>
    <n v="615"/>
    <x v="0"/>
    <x v="0"/>
    <s v="USD"/>
    <d v="2016-05-06T19:49:42"/>
    <n v="1462564182"/>
    <x v="1723"/>
    <n v="1459972182"/>
    <b v="0"/>
    <n v="3"/>
    <b v="1"/>
    <s v="technology/hardware"/>
    <x v="0"/>
    <x v="0"/>
    <n v="20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d v="2011-01-16T01:51:00"/>
    <n v="1295142660"/>
    <x v="1724"/>
    <n v="1293739714"/>
    <b v="0"/>
    <n v="10"/>
    <b v="1"/>
    <s v="music/indie rock"/>
    <x v="2"/>
    <x v="13"/>
    <n v="51.6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d v="2017-03-24T05:00:23"/>
    <n v="1490331623"/>
    <x v="1725"/>
    <n v="1487743223"/>
    <b v="0"/>
    <n v="15"/>
    <b v="0"/>
    <s v="music/faith"/>
    <x v="2"/>
    <x v="21"/>
    <n v="2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d v="2012-02-14T19:49:00"/>
    <n v="1329248940"/>
    <x v="1726"/>
    <n v="1326972107"/>
    <b v="0"/>
    <n v="11"/>
    <b v="1"/>
    <s v="music/rock"/>
    <x v="2"/>
    <x v="2"/>
    <n v="28.18"/>
  </r>
  <r>
    <n v="2740"/>
    <s v="Vertical Garden Prototype"/>
    <s v="I am interested in testing the plant yields of this vertical garden as well as some other applications"/>
    <n v="300"/>
    <n v="310"/>
    <x v="0"/>
    <x v="0"/>
    <s v="USD"/>
    <d v="2015-03-11T23:45:52"/>
    <n v="1426117552"/>
    <x v="1727"/>
    <n v="1423529152"/>
    <b v="0"/>
    <n v="17"/>
    <b v="1"/>
    <s v="technology/hardware"/>
    <x v="0"/>
    <x v="0"/>
    <n v="18.239999999999998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d v="2015-02-22T11:30:00"/>
    <n v="1424604600"/>
    <x v="1728"/>
    <n v="1423320389"/>
    <b v="0"/>
    <n v="13"/>
    <b v="1"/>
    <s v="film &amp; video/shorts"/>
    <x v="4"/>
    <x v="6"/>
    <n v="15.77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d v="2015-12-24T15:41:24"/>
    <n v="1450971684"/>
    <x v="1729"/>
    <n v="1447515684"/>
    <b v="1"/>
    <n v="1420"/>
    <b v="1"/>
    <s v="theater/spaces"/>
    <x v="3"/>
    <x v="12"/>
    <n v="10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d v="2011-10-29T03:59:00"/>
    <n v="1319860740"/>
    <x v="1730"/>
    <n v="1317064599"/>
    <b v="1"/>
    <n v="493"/>
    <b v="1"/>
    <s v="film &amp; video/documentary"/>
    <x v="4"/>
    <x v="14"/>
    <n v="154.4199999999999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d v="2015-08-13T08:46:49"/>
    <n v="1439455609"/>
    <x v="1731"/>
    <n v="1436863609"/>
    <b v="1"/>
    <n v="450"/>
    <b v="1"/>
    <s v="technology/hardware"/>
    <x v="0"/>
    <x v="0"/>
    <n v="147.6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d v="2016-08-19T03:59:00"/>
    <n v="1471579140"/>
    <x v="1732"/>
    <n v="1466512683"/>
    <b v="0"/>
    <n v="323"/>
    <b v="0"/>
    <s v="technology/wearables"/>
    <x v="0"/>
    <x v="3"/>
    <n v="158.3600000000000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d v="2016-10-04T03:59:00"/>
    <n v="1475553540"/>
    <x v="1733"/>
    <n v="1472528141"/>
    <b v="1"/>
    <n v="308"/>
    <b v="1"/>
    <s v="theater/spaces"/>
    <x v="3"/>
    <x v="12"/>
    <n v="164.9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d v="2014-09-11T14:01:08"/>
    <n v="1410444068"/>
    <x v="1734"/>
    <n v="1407852068"/>
    <b v="0"/>
    <n v="199"/>
    <b v="1"/>
    <s v="theater/musical"/>
    <x v="3"/>
    <x v="20"/>
    <n v="231.6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d v="2015-12-25T00:00:00"/>
    <n v="1451001600"/>
    <x v="1735"/>
    <n v="1448400943"/>
    <b v="1"/>
    <n v="163"/>
    <b v="1"/>
    <s v="food/small batch"/>
    <x v="7"/>
    <x v="11"/>
    <n v="219.93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d v="2013-05-17T03:59:00"/>
    <n v="1368763140"/>
    <x v="1736"/>
    <n v="1366028563"/>
    <b v="1"/>
    <n v="340"/>
    <b v="1"/>
    <s v="film &amp; video/documentary"/>
    <x v="4"/>
    <x v="14"/>
    <n v="104.8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d v="2015-06-01T02:20:00"/>
    <n v="1433125200"/>
    <x v="1737"/>
    <n v="1429312694"/>
    <b v="1"/>
    <n v="285"/>
    <b v="1"/>
    <s v="film &amp; video/documentary"/>
    <x v="4"/>
    <x v="14"/>
    <n v="119.9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d v="2016-03-23T14:18:05"/>
    <n v="1458742685"/>
    <x v="1738"/>
    <n v="1454858285"/>
    <b v="0"/>
    <n v="282"/>
    <b v="1"/>
    <s v="food/small batch"/>
    <x v="7"/>
    <x v="11"/>
    <n v="108.7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d v="2017-01-10T05:00:00"/>
    <n v="1484024400"/>
    <x v="1739"/>
    <n v="1479932713"/>
    <b v="1"/>
    <n v="216"/>
    <b v="1"/>
    <s v="theater/plays"/>
    <x v="3"/>
    <x v="4"/>
    <n v="141.7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d v="2014-11-14T03:00:00"/>
    <n v="1415934000"/>
    <x v="1740"/>
    <n v="1413308545"/>
    <b v="1"/>
    <n v="524"/>
    <b v="1"/>
    <s v="film &amp; video/documentary"/>
    <x v="4"/>
    <x v="14"/>
    <n v="58.4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d v="2014-06-11T13:44:03"/>
    <n v="1402494243"/>
    <x v="1741"/>
    <n v="1399902243"/>
    <b v="1"/>
    <n v="221"/>
    <b v="1"/>
    <s v="food/small batch"/>
    <x v="7"/>
    <x v="11"/>
    <n v="115.69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d v="2011-04-24T23:02:18"/>
    <n v="1303686138"/>
    <x v="1742"/>
    <n v="1301007738"/>
    <b v="1"/>
    <n v="298"/>
    <b v="1"/>
    <s v="film &amp; video/documentary"/>
    <x v="4"/>
    <x v="14"/>
    <n v="85.3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d v="2014-11-05T18:48:44"/>
    <n v="1415213324"/>
    <x v="1743"/>
    <n v="1412617724"/>
    <b v="1"/>
    <n v="213"/>
    <b v="1"/>
    <s v="theater/plays"/>
    <x v="3"/>
    <x v="4"/>
    <n v="119.1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d v="2016-03-24T13:27:36"/>
    <n v="1458826056"/>
    <x v="1744"/>
    <n v="1456237656"/>
    <b v="0"/>
    <n v="124"/>
    <b v="1"/>
    <s v="food/small batch"/>
    <x v="7"/>
    <x v="11"/>
    <n v="189.7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d v="2013-07-24T14:02:38"/>
    <n v="1374674558"/>
    <x v="1745"/>
    <n v="1372082558"/>
    <b v="1"/>
    <n v="159"/>
    <b v="1"/>
    <s v="music/rock"/>
    <x v="2"/>
    <x v="2"/>
    <n v="140.86000000000001"/>
  </r>
  <r>
    <n v="3253"/>
    <s v="EMPATHITRAX, a new play by Ana Nogueira"/>
    <s v="Can you ever truly feel what someone else is feeling?_x000a_Do you want to?"/>
    <n v="20000"/>
    <n v="20365"/>
    <x v="0"/>
    <x v="0"/>
    <s v="USD"/>
    <d v="2016-09-08T03:45:00"/>
    <n v="1473306300"/>
    <x v="1746"/>
    <n v="1471701028"/>
    <b v="1"/>
    <n v="115"/>
    <b v="1"/>
    <s v="theater/plays"/>
    <x v="3"/>
    <x v="4"/>
    <n v="177.09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d v="2015-05-31T14:45:27"/>
    <n v="1433083527"/>
    <x v="1747"/>
    <n v="1430491527"/>
    <b v="0"/>
    <n v="101"/>
    <b v="1"/>
    <s v="photography/photobooks"/>
    <x v="6"/>
    <x v="9"/>
    <n v="165.35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d v="2015-11-14T17:49:31"/>
    <n v="1447523371"/>
    <x v="1748"/>
    <n v="1444927771"/>
    <b v="0"/>
    <n v="120"/>
    <b v="1"/>
    <s v="theater/plays"/>
    <x v="3"/>
    <x v="4"/>
    <n v="127.79"/>
  </r>
  <r>
    <n v="3338"/>
    <s v="The Last Days of Judas Iscariot"/>
    <s v="Join Estelle Parsons in support of Theater That Looks and Sounds Like America"/>
    <n v="15000"/>
    <n v="15327"/>
    <x v="0"/>
    <x v="0"/>
    <s v="USD"/>
    <d v="2017-02-24T13:48:00"/>
    <n v="1487944080"/>
    <x v="1749"/>
    <n v="1486129680"/>
    <b v="0"/>
    <n v="112"/>
    <b v="1"/>
    <s v="theater/plays"/>
    <x v="3"/>
    <x v="4"/>
    <n v="136.8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d v="2013-05-24T00:30:37"/>
    <n v="1369355437"/>
    <x v="1750"/>
    <n v="1366763437"/>
    <b v="0"/>
    <n v="174"/>
    <b v="1"/>
    <s v="music/rock"/>
    <x v="2"/>
    <x v="2"/>
    <n v="88.0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d v="2015-07-17T18:11:00"/>
    <n v="1437156660"/>
    <x v="1751"/>
    <n v="1434564660"/>
    <b v="1"/>
    <n v="288"/>
    <b v="1"/>
    <s v="theater/plays"/>
    <x v="3"/>
    <x v="4"/>
    <n v="53.1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d v="2015-04-25T19:59:22"/>
    <n v="1429991962"/>
    <x v="1752"/>
    <n v="1427399962"/>
    <b v="0"/>
    <n v="69"/>
    <b v="1"/>
    <s v="film &amp; video/television"/>
    <x v="4"/>
    <x v="16"/>
    <n v="221.5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d v="2016-08-15T20:09:42"/>
    <n v="1471291782"/>
    <x v="1753"/>
    <n v="1468699782"/>
    <b v="0"/>
    <n v="122"/>
    <b v="1"/>
    <s v="theater/plays"/>
    <x v="3"/>
    <x v="4"/>
    <n v="125.1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d v="2014-10-28T03:11:00"/>
    <n v="1414465860"/>
    <x v="1754"/>
    <n v="1411177456"/>
    <b v="0"/>
    <n v="102"/>
    <b v="1"/>
    <s v="food/small batch"/>
    <x v="7"/>
    <x v="11"/>
    <n v="149.3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d v="2014-02-24T16:25:07"/>
    <n v="1393259107"/>
    <x v="1755"/>
    <n v="1390667107"/>
    <b v="0"/>
    <n v="226"/>
    <b v="1"/>
    <s v="music/rock"/>
    <x v="2"/>
    <x v="2"/>
    <n v="67.39"/>
  </r>
  <r>
    <n v="741"/>
    <s v="reVILNA: the vilna ghetto project"/>
    <s v="A revolutionary digital mapping project of the Vilna Ghetto"/>
    <n v="13000"/>
    <n v="13293.8"/>
    <x v="0"/>
    <x v="0"/>
    <s v="USD"/>
    <d v="2013-06-11T15:33:26"/>
    <n v="1370964806"/>
    <x v="1756"/>
    <n v="1367940806"/>
    <b v="0"/>
    <n v="94"/>
    <b v="1"/>
    <s v="publishing/nonfiction"/>
    <x v="5"/>
    <x v="15"/>
    <n v="141.4199999999999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d v="2016-01-05T23:55:00"/>
    <n v="1452038100"/>
    <x v="1757"/>
    <n v="1448823673"/>
    <b v="1"/>
    <n v="115"/>
    <b v="1"/>
    <s v="theater/plays"/>
    <x v="3"/>
    <x v="4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d v="2014-12-31T00:00:00"/>
    <n v="1419984000"/>
    <x v="1758"/>
    <n v="1417132986"/>
    <b v="1"/>
    <n v="184"/>
    <b v="1"/>
    <s v="theater/plays"/>
    <x v="3"/>
    <x v="4"/>
    <n v="66.5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d v="2016-10-23T20:50:40"/>
    <n v="1477255840"/>
    <x v="1759"/>
    <n v="1474663840"/>
    <b v="0"/>
    <n v="118"/>
    <b v="1"/>
    <s v="photography/photobooks"/>
    <x v="6"/>
    <x v="9"/>
    <n v="103.6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d v="2014-04-30T05:00:00"/>
    <n v="1398834000"/>
    <x v="1760"/>
    <n v="1396371612"/>
    <b v="1"/>
    <n v="100"/>
    <b v="1"/>
    <s v="technology/space exploration"/>
    <x v="0"/>
    <x v="5"/>
    <n v="107.1"/>
  </r>
  <r>
    <n v="1393"/>
    <s v="WolfHunt | Social Commentary Rock Project"/>
    <s v="Rock n' Roll tales of our times"/>
    <n v="10000"/>
    <n v="10235"/>
    <x v="0"/>
    <x v="0"/>
    <s v="USD"/>
    <d v="2016-08-01T16:22:03"/>
    <n v="1470068523"/>
    <x v="1761"/>
    <n v="1467476523"/>
    <b v="0"/>
    <n v="52"/>
    <b v="1"/>
    <s v="music/rock"/>
    <x v="2"/>
    <x v="2"/>
    <n v="196.83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d v="2015-05-26T03:59:00"/>
    <n v="1432612740"/>
    <x v="1762"/>
    <n v="1429881667"/>
    <b v="0"/>
    <n v="97"/>
    <b v="1"/>
    <s v="theater/plays"/>
    <x v="3"/>
    <x v="4"/>
    <n v="105.5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d v="2015-09-13T00:00:00"/>
    <n v="1442102400"/>
    <x v="1763"/>
    <n v="1440370768"/>
    <b v="0"/>
    <n v="72"/>
    <b v="1"/>
    <s v="theater/plays"/>
    <x v="3"/>
    <x v="4"/>
    <n v="141.29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d v="2014-09-13T04:00:00"/>
    <n v="1410580800"/>
    <x v="1764"/>
    <n v="1409336373"/>
    <b v="0"/>
    <n v="74"/>
    <b v="1"/>
    <s v="theater/plays"/>
    <x v="3"/>
    <x v="4"/>
    <n v="137.2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d v="2011-06-12T00:20:49"/>
    <n v="1307838049"/>
    <x v="1765"/>
    <n v="1302654049"/>
    <b v="1"/>
    <n v="293"/>
    <b v="1"/>
    <s v="publishing/radio &amp; podcasts"/>
    <x v="5"/>
    <x v="8"/>
    <n v="33.19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d v="2015-10-20T17:55:22"/>
    <n v="1445363722"/>
    <x v="1766"/>
    <n v="1442771722"/>
    <b v="0"/>
    <n v="47"/>
    <b v="1"/>
    <s v="music/indie rock"/>
    <x v="2"/>
    <x v="13"/>
    <n v="196.3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d v="2014-07-10T23:01:40"/>
    <n v="1405033300"/>
    <x v="1767"/>
    <n v="1402441300"/>
    <b v="0"/>
    <n v="179"/>
    <b v="1"/>
    <s v="music/rock"/>
    <x v="2"/>
    <x v="2"/>
    <n v="51.0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d v="2015-08-01T15:01:48"/>
    <n v="1438441308"/>
    <x v="1768"/>
    <n v="1435590108"/>
    <b v="1"/>
    <n v="82"/>
    <b v="1"/>
    <s v="film &amp; video/documentary"/>
    <x v="4"/>
    <x v="14"/>
    <n v="105.3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d v="2014-05-25T13:32:38"/>
    <n v="1401024758"/>
    <x v="1769"/>
    <n v="1398432758"/>
    <b v="0"/>
    <n v="32"/>
    <b v="1"/>
    <s v="theater/musical"/>
    <x v="3"/>
    <x v="20"/>
    <n v="255.17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d v="2015-06-16T11:00:00"/>
    <n v="1434452400"/>
    <x v="1770"/>
    <n v="1431509397"/>
    <b v="1"/>
    <n v="70"/>
    <b v="1"/>
    <s v="theater/plays"/>
    <x v="3"/>
    <x v="4"/>
    <n v="11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d v="2011-04-24T23:34:47"/>
    <n v="1303688087"/>
    <x v="1771"/>
    <n v="1301787287"/>
    <b v="0"/>
    <n v="69"/>
    <b v="1"/>
    <s v="film &amp; video/shorts"/>
    <x v="4"/>
    <x v="6"/>
    <n v="111.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d v="2013-11-13T17:24:19"/>
    <n v="1384363459"/>
    <x v="1772"/>
    <n v="1381767859"/>
    <b v="1"/>
    <n v="31"/>
    <b v="1"/>
    <s v="music/rock"/>
    <x v="2"/>
    <x v="2"/>
    <n v="246.29"/>
  </r>
  <r>
    <n v="2524"/>
    <s v="Les Bostonades' First CD"/>
    <s v="We're bringing some of our favorite music from the past 10 years to disc for the first time ever."/>
    <n v="7500"/>
    <n v="7620"/>
    <x v="0"/>
    <x v="0"/>
    <s v="USD"/>
    <d v="2014-12-21T04:30:00"/>
    <n v="1419136200"/>
    <x v="1773"/>
    <n v="1416338557"/>
    <b v="0"/>
    <n v="43"/>
    <b v="1"/>
    <s v="music/classical music"/>
    <x v="2"/>
    <x v="18"/>
    <n v="177.21"/>
  </r>
  <r>
    <n v="3228"/>
    <s v="Hear Me Roar: A Season of Powerful Women"/>
    <s v="A Season of Powerful Women. A Season of Defiance."/>
    <n v="7000"/>
    <n v="7164"/>
    <x v="0"/>
    <x v="0"/>
    <s v="USD"/>
    <d v="2015-12-17T04:59:00"/>
    <n v="1450328340"/>
    <x v="1774"/>
    <n v="1447606884"/>
    <b v="1"/>
    <n v="37"/>
    <b v="1"/>
    <s v="theater/plays"/>
    <x v="3"/>
    <x v="4"/>
    <n v="193.6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d v="2014-12-17T07:59:00"/>
    <n v="1418803140"/>
    <x v="1775"/>
    <n v="1415343874"/>
    <b v="0"/>
    <n v="65"/>
    <b v="1"/>
    <s v="music/rock"/>
    <x v="2"/>
    <x v="2"/>
    <n v="107.9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d v="2017-01-31T18:08:20"/>
    <n v="1485886100"/>
    <x v="1776"/>
    <n v="1482862100"/>
    <b v="0"/>
    <n v="108"/>
    <b v="1"/>
    <s v="photography/photobooks"/>
    <x v="6"/>
    <x v="9"/>
    <n v="61.5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d v="2014-03-04T21:00:00"/>
    <n v="1393966800"/>
    <x v="1777"/>
    <n v="1392040806"/>
    <b v="0"/>
    <n v="183"/>
    <b v="1"/>
    <s v="music/indie rock"/>
    <x v="2"/>
    <x v="13"/>
    <n v="35.549999999999997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d v="2016-07-15T14:34:06"/>
    <n v="1468593246"/>
    <x v="1778"/>
    <n v="1466001246"/>
    <b v="0"/>
    <n v="111"/>
    <b v="1"/>
    <s v="photography/photobooks"/>
    <x v="6"/>
    <x v="9"/>
    <n v="55.3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d v="2016-09-30T04:27:00"/>
    <n v="1475209620"/>
    <x v="1779"/>
    <n v="1473087637"/>
    <b v="0"/>
    <n v="37"/>
    <b v="1"/>
    <s v="music/classical music"/>
    <x v="2"/>
    <x v="18"/>
    <n v="165.16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d v="2011-09-25T19:32:47"/>
    <n v="1316979167"/>
    <x v="1780"/>
    <n v="1311795167"/>
    <b v="1"/>
    <n v="74"/>
    <b v="1"/>
    <s v="music/rock"/>
    <x v="2"/>
    <x v="2"/>
    <n v="82.54"/>
  </r>
  <r>
    <n v="833"/>
    <s v="Ragman Rolls"/>
    <s v="This is an American rock album."/>
    <n v="6000"/>
    <n v="6100"/>
    <x v="0"/>
    <x v="0"/>
    <s v="USD"/>
    <d v="2014-04-19T21:04:35"/>
    <n v="1397941475"/>
    <x v="1781"/>
    <n v="1395349475"/>
    <b v="0"/>
    <n v="41"/>
    <b v="1"/>
    <s v="music/rock"/>
    <x v="2"/>
    <x v="2"/>
    <n v="148.78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d v="2015-04-01T04:59:00"/>
    <n v="1427864340"/>
    <x v="1782"/>
    <n v="1425020810"/>
    <b v="0"/>
    <n v="78"/>
    <b v="1"/>
    <s v="theater/plays"/>
    <x v="3"/>
    <x v="4"/>
    <n v="78.209999999999994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d v="2014-12-18T12:08:53"/>
    <n v="1418904533"/>
    <x v="1783"/>
    <n v="1416485333"/>
    <b v="0"/>
    <n v="26"/>
    <b v="1"/>
    <s v="publishing/nonfiction"/>
    <x v="5"/>
    <x v="15"/>
    <n v="230.19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d v="2014-09-07T14:23:42"/>
    <n v="1410099822"/>
    <x v="1784"/>
    <n v="1404915822"/>
    <b v="0"/>
    <n v="85"/>
    <b v="1"/>
    <s v="theater/plays"/>
    <x v="3"/>
    <x v="4"/>
    <n v="66.15000000000000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d v="2012-06-01T22:52:24"/>
    <n v="1338591144"/>
    <x v="1785"/>
    <n v="1335567144"/>
    <b v="1"/>
    <n v="89"/>
    <b v="1"/>
    <s v="theater/plays"/>
    <x v="3"/>
    <x v="4"/>
    <n v="62.9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d v="2015-11-08T16:51:41"/>
    <n v="1447001501"/>
    <x v="1786"/>
    <n v="1444405901"/>
    <b v="0"/>
    <n v="64"/>
    <b v="1"/>
    <s v="film &amp; video/television"/>
    <x v="4"/>
    <x v="16"/>
    <n v="83.7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d v="2016-08-23T03:07:17"/>
    <n v="1471921637"/>
    <x v="1787"/>
    <n v="1469329637"/>
    <b v="0"/>
    <n v="93"/>
    <b v="1"/>
    <s v="theater/plays"/>
    <x v="3"/>
    <x v="4"/>
    <n v="55.01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d v="2012-12-13T22:58:23"/>
    <n v="1355439503"/>
    <x v="1788"/>
    <n v="1352847503"/>
    <b v="0"/>
    <n v="62"/>
    <b v="1"/>
    <s v="publishing/nonfiction"/>
    <x v="5"/>
    <x v="15"/>
    <n v="82.5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d v="2015-12-10T16:51:01"/>
    <n v="1449766261"/>
    <x v="1789"/>
    <n v="1447174261"/>
    <b v="0"/>
    <n v="34"/>
    <b v="1"/>
    <s v="theater/plays"/>
    <x v="3"/>
    <x v="4"/>
    <n v="150.15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d v="2016-02-11T16:29:03"/>
    <n v="1455208143"/>
    <x v="1790"/>
    <n v="1452616143"/>
    <b v="1"/>
    <n v="59"/>
    <b v="1"/>
    <s v="theater/spaces"/>
    <x v="3"/>
    <x v="12"/>
    <n v="86.4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d v="2014-09-26T01:35:00"/>
    <n v="1411695300"/>
    <x v="1791"/>
    <n v="1409275671"/>
    <b v="0"/>
    <n v="87"/>
    <b v="1"/>
    <s v="theater/plays"/>
    <x v="3"/>
    <x v="4"/>
    <n v="58.62"/>
  </r>
  <r>
    <n v="759"/>
    <s v="Wild Ruins"/>
    <s v="Help me search for the lost ruins of the UK. A unique guide to  lesser known and somewhat known ruins of Britain."/>
    <n v="5000"/>
    <n v="5096"/>
    <x v="0"/>
    <x v="1"/>
    <s v="GBP"/>
    <d v="2014-07-09T07:55:39"/>
    <n v="1404892539"/>
    <x v="1792"/>
    <n v="1401436539"/>
    <b v="0"/>
    <n v="99"/>
    <b v="1"/>
    <s v="publishing/nonfiction"/>
    <x v="5"/>
    <x v="15"/>
    <n v="51.47"/>
  </r>
  <r>
    <n v="3723"/>
    <s v="Beauty and the Beast"/>
    <s v="Saltmine Theatre Company present Beauty and the Beast:"/>
    <n v="4500"/>
    <n v="4592"/>
    <x v="0"/>
    <x v="1"/>
    <s v="GBP"/>
    <d v="2014-11-30T19:04:22"/>
    <n v="1417374262"/>
    <x v="1793"/>
    <n v="1414778662"/>
    <b v="0"/>
    <n v="63"/>
    <b v="1"/>
    <s v="theater/plays"/>
    <x v="3"/>
    <x v="4"/>
    <n v="72.89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d v="2014-08-13T04:59:00"/>
    <n v="1407905940"/>
    <x v="1794"/>
    <n v="1405923687"/>
    <b v="1"/>
    <n v="57"/>
    <b v="1"/>
    <s v="theater/plays"/>
    <x v="3"/>
    <x v="4"/>
    <n v="80.1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d v="2015-03-11T03:26:23"/>
    <n v="1426044383"/>
    <x v="1795"/>
    <n v="1423455983"/>
    <b v="0"/>
    <n v="48"/>
    <b v="1"/>
    <s v="theater/plays"/>
    <x v="3"/>
    <x v="4"/>
    <n v="85.2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d v="2013-10-18T03:59:00"/>
    <n v="1382068740"/>
    <x v="1796"/>
    <n v="1380477691"/>
    <b v="0"/>
    <n v="71"/>
    <b v="1"/>
    <s v="music/classical music"/>
    <x v="2"/>
    <x v="18"/>
    <n v="57.5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d v="2015-07-31T20:32:28"/>
    <n v="1438374748"/>
    <x v="1797"/>
    <n v="1435782748"/>
    <b v="0"/>
    <n v="20"/>
    <b v="1"/>
    <s v="theater/plays"/>
    <x v="3"/>
    <x v="4"/>
    <n v="204.05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d v="2014-11-05T17:34:00"/>
    <n v="1415208840"/>
    <x v="1798"/>
    <n v="1412611498"/>
    <b v="1"/>
    <n v="67"/>
    <b v="1"/>
    <s v="food/small batch"/>
    <x v="7"/>
    <x v="11"/>
    <n v="60.8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d v="2014-08-16T16:00:57"/>
    <n v="1408204857"/>
    <x v="1799"/>
    <n v="1406390457"/>
    <b v="0"/>
    <n v="48"/>
    <b v="1"/>
    <s v="theater/plays"/>
    <x v="3"/>
    <x v="4"/>
    <n v="84.8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d v="2011-09-24T08:10:54"/>
    <n v="1316851854"/>
    <x v="1800"/>
    <n v="1311667854"/>
    <b v="0"/>
    <n v="47"/>
    <b v="1"/>
    <s v="music/rock"/>
    <x v="2"/>
    <x v="2"/>
    <n v="86.49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d v="2016-04-28T05:59:00"/>
    <n v="1461823140"/>
    <x v="1801"/>
    <n v="1459411371"/>
    <b v="0"/>
    <n v="34"/>
    <b v="1"/>
    <s v="theater/plays"/>
    <x v="3"/>
    <x v="4"/>
    <n v="9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d v="2016-06-22T03:55:00"/>
    <n v="1466567700"/>
    <x v="1802"/>
    <n v="1464653696"/>
    <b v="0"/>
    <n v="23"/>
    <b v="1"/>
    <s v="theater/plays"/>
    <x v="3"/>
    <x v="4"/>
    <n v="145.6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d v="2014-09-16T21:00:00"/>
    <n v="1410901200"/>
    <x v="1803"/>
    <n v="1408313438"/>
    <b v="1"/>
    <n v="70"/>
    <b v="1"/>
    <s v="theater/plays"/>
    <x v="3"/>
    <x v="4"/>
    <n v="46.7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d v="2015-03-19T14:39:00"/>
    <n v="1426775940"/>
    <x v="1804"/>
    <n v="1424414350"/>
    <b v="0"/>
    <n v="13"/>
    <b v="1"/>
    <s v="theater/plays"/>
    <x v="3"/>
    <x v="4"/>
    <n v="235.4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d v="2015-10-29T04:01:00"/>
    <n v="1446091260"/>
    <x v="1805"/>
    <n v="1443029206"/>
    <b v="0"/>
    <n v="55"/>
    <b v="1"/>
    <s v="theater/plays"/>
    <x v="3"/>
    <x v="4"/>
    <n v="55.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d v="2015-08-06T15:31:47"/>
    <n v="1438875107"/>
    <x v="1806"/>
    <n v="1436283107"/>
    <b v="0"/>
    <n v="90"/>
    <b v="1"/>
    <s v="theater/plays"/>
    <x v="3"/>
    <x v="4"/>
    <n v="33.94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d v="2016-01-29T05:59:00"/>
    <n v="1454047140"/>
    <x v="1807"/>
    <n v="1452546853"/>
    <b v="0"/>
    <n v="15"/>
    <b v="1"/>
    <s v="theater/plays"/>
    <x v="3"/>
    <x v="4"/>
    <n v="203.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d v="2014-09-26T22:43:04"/>
    <n v="1411771384"/>
    <x v="1808"/>
    <n v="1409179384"/>
    <b v="0"/>
    <n v="57"/>
    <b v="1"/>
    <s v="theater/plays"/>
    <x v="3"/>
    <x v="4"/>
    <n v="53.4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d v="2014-08-23T17:37:20"/>
    <n v="1408815440"/>
    <x v="1809"/>
    <n v="1404927440"/>
    <b v="0"/>
    <n v="29"/>
    <b v="1"/>
    <s v="theater/plays"/>
    <x v="3"/>
    <x v="4"/>
    <n v="10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d v="2015-08-07T17:22:26"/>
    <n v="1438968146"/>
    <x v="1810"/>
    <n v="1436376146"/>
    <b v="0"/>
    <n v="66"/>
    <b v="1"/>
    <s v="theater/plays"/>
    <x v="3"/>
    <x v="4"/>
    <n v="44.7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d v="2016-03-30T14:39:00"/>
    <n v="1459348740"/>
    <x v="1811"/>
    <n v="1458647725"/>
    <b v="0"/>
    <n v="21"/>
    <b v="1"/>
    <s v="theater/plays"/>
    <x v="3"/>
    <x v="4"/>
    <n v="121.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d v="2015-08-05T18:36:00"/>
    <n v="1438799760"/>
    <x v="1812"/>
    <n v="1437236378"/>
    <b v="0"/>
    <n v="54"/>
    <b v="1"/>
    <s v="theater/plays"/>
    <x v="3"/>
    <x v="4"/>
    <n v="47.4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d v="2015-03-07T15:18:45"/>
    <n v="1425741525"/>
    <x v="1813"/>
    <n v="1423149525"/>
    <b v="0"/>
    <n v="31"/>
    <b v="1"/>
    <s v="publishing/nonfiction"/>
    <x v="5"/>
    <x v="15"/>
    <n v="82.42"/>
  </r>
  <r>
    <n v="758"/>
    <s v="Publish Waiting On Humanity"/>
    <s v="I am publishing my book, Waiting on Humanity and need some finishing funds to do so."/>
    <n v="2500"/>
    <n v="2550"/>
    <x v="0"/>
    <x v="0"/>
    <s v="USD"/>
    <d v="2010-10-08T20:04:28"/>
    <n v="1286568268"/>
    <x v="1814"/>
    <n v="1283976268"/>
    <b v="0"/>
    <n v="19"/>
    <b v="1"/>
    <s v="publishing/nonfiction"/>
    <x v="5"/>
    <x v="15"/>
    <n v="134.2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d v="2015-07-29T17:00:00"/>
    <n v="1438189200"/>
    <x v="1815"/>
    <n v="1435585497"/>
    <b v="0"/>
    <n v="64"/>
    <b v="1"/>
    <s v="theater/plays"/>
    <x v="3"/>
    <x v="4"/>
    <n v="39.8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d v="2013-05-20T00:41:00"/>
    <n v="1369010460"/>
    <x v="1816"/>
    <n v="1366381877"/>
    <b v="0"/>
    <n v="68"/>
    <b v="1"/>
    <s v="publishing/nonfiction"/>
    <x v="5"/>
    <x v="15"/>
    <n v="37.47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d v="2016-03-05T01:00:00"/>
    <n v="1457139600"/>
    <x v="1817"/>
    <n v="1455230214"/>
    <b v="0"/>
    <n v="13"/>
    <b v="1"/>
    <s v="theater/plays"/>
    <x v="3"/>
    <x v="4"/>
    <n v="164.6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d v="2016-06-03T21:00:00"/>
    <n v="1464987600"/>
    <x v="1818"/>
    <n v="1463145938"/>
    <b v="1"/>
    <n v="39"/>
    <b v="1"/>
    <s v="theater/plays"/>
    <x v="3"/>
    <x v="4"/>
    <n v="52.49"/>
  </r>
  <r>
    <n v="3837"/>
    <s v="Farcical Elements Presents Boeing-Boeing"/>
    <s v="A high-flying French farce with the thrust of a well-tuned jet engine"/>
    <n v="2000"/>
    <n v="2042"/>
    <x v="0"/>
    <x v="1"/>
    <s v="GBP"/>
    <d v="2015-07-03T18:22:38"/>
    <n v="1435947758"/>
    <x v="1819"/>
    <n v="1432837358"/>
    <b v="0"/>
    <n v="17"/>
    <b v="1"/>
    <s v="theater/plays"/>
    <x v="3"/>
    <x v="4"/>
    <n v="120.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d v="2014-11-06T05:59:00"/>
    <n v="1415253540"/>
    <x v="1820"/>
    <n v="1413432331"/>
    <b v="0"/>
    <n v="23"/>
    <b v="1"/>
    <s v="theater/plays"/>
    <x v="3"/>
    <x v="4"/>
    <n v="88.74"/>
  </r>
  <r>
    <n v="1841"/>
    <s v="Hydra Effect Debut EP"/>
    <s v="Hard Rock with a Positive Message. Help us fund, release and promote our debut EP!"/>
    <n v="2000"/>
    <n v="2035"/>
    <x v="0"/>
    <x v="0"/>
    <s v="USD"/>
    <d v="2014-05-20T04:59:00"/>
    <n v="1400561940"/>
    <x v="1821"/>
    <n v="1397679445"/>
    <b v="0"/>
    <n v="40"/>
    <b v="1"/>
    <s v="music/rock"/>
    <x v="2"/>
    <x v="2"/>
    <n v="50.8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d v="2016-07-24T23:00:00"/>
    <n v="1469401200"/>
    <x v="1822"/>
    <n v="1466887297"/>
    <b v="0"/>
    <n v="27"/>
    <b v="1"/>
    <s v="theater/musical"/>
    <x v="3"/>
    <x v="20"/>
    <n v="75.37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d v="2015-06-20T13:59:35"/>
    <n v="1434808775"/>
    <x v="1823"/>
    <n v="1433512775"/>
    <b v="0"/>
    <n v="63"/>
    <b v="1"/>
    <s v="theater/plays"/>
    <x v="3"/>
    <x v="4"/>
    <n v="32.270000000000003"/>
  </r>
  <r>
    <n v="407"/>
    <s v="Haymarket Documentary"/>
    <s v="The story of the 1886 Haymarket Riot explored through the history of the Haymarket Police Memorial Statue."/>
    <n v="2000"/>
    <n v="2031"/>
    <x v="0"/>
    <x v="0"/>
    <s v="USD"/>
    <d v="2011-11-19T21:54:10"/>
    <n v="1321739650"/>
    <x v="1824"/>
    <n v="1316552050"/>
    <b v="0"/>
    <n v="22"/>
    <b v="1"/>
    <s v="film &amp; video/documentary"/>
    <x v="4"/>
    <x v="14"/>
    <n v="92.3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d v="2016-06-04T17:42:46"/>
    <n v="1465062166"/>
    <x v="1825"/>
    <n v="1463334166"/>
    <b v="0"/>
    <n v="19"/>
    <b v="1"/>
    <s v="theater/plays"/>
    <x v="3"/>
    <x v="4"/>
    <n v="106.8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d v="2015-07-12T12:47:45"/>
    <n v="1436705265"/>
    <x v="1826"/>
    <n v="1434113265"/>
    <b v="1"/>
    <n v="30"/>
    <b v="1"/>
    <s v="theater/plays"/>
    <x v="3"/>
    <x v="4"/>
    <n v="6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d v="2016-05-28T21:44:00"/>
    <n v="1464471840"/>
    <x v="1827"/>
    <n v="1459309704"/>
    <b v="0"/>
    <n v="42"/>
    <b v="1"/>
    <s v="theater/plays"/>
    <x v="3"/>
    <x v="4"/>
    <n v="40.2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d v="2012-12-22T21:30:32"/>
    <n v="1356211832"/>
    <x v="1828"/>
    <n v="1351024232"/>
    <b v="0"/>
    <n v="23"/>
    <b v="1"/>
    <s v="music/indie rock"/>
    <x v="2"/>
    <x v="13"/>
    <n v="66.8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d v="2014-07-10T18:35:45"/>
    <n v="1405017345"/>
    <x v="1829"/>
    <n v="1403721345"/>
    <b v="0"/>
    <n v="22"/>
    <b v="1"/>
    <s v="theater/plays"/>
    <x v="3"/>
    <x v="4"/>
    <n v="69.819999999999993"/>
  </r>
  <r>
    <n v="3758"/>
    <s v="Luigi's Ladies"/>
    <s v="LUIGI'S LADIES: an original one-woman musical comedy"/>
    <n v="1500"/>
    <n v="1535"/>
    <x v="0"/>
    <x v="0"/>
    <s v="USD"/>
    <d v="2014-05-19T05:00:00"/>
    <n v="1400475600"/>
    <x v="1830"/>
    <n v="1397819938"/>
    <b v="0"/>
    <n v="26"/>
    <b v="1"/>
    <s v="theater/musical"/>
    <x v="3"/>
    <x v="20"/>
    <n v="59.0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d v="2014-05-22T22:07:00"/>
    <n v="1400796420"/>
    <x v="1831"/>
    <n v="1398342170"/>
    <b v="0"/>
    <n v="25"/>
    <b v="1"/>
    <s v="theater/plays"/>
    <x v="3"/>
    <x v="4"/>
    <n v="61.1"/>
  </r>
  <r>
    <n v="3324"/>
    <s v="At Swim, Two Boys"/>
    <s v="The play tells the story of Jim and Doyler and their friendship on the brink of Irish independence."/>
    <n v="1500"/>
    <n v="1525"/>
    <x v="0"/>
    <x v="9"/>
    <s v="EUR"/>
    <d v="2016-06-05T13:59:50"/>
    <n v="1465135190"/>
    <x v="1832"/>
    <n v="1463925590"/>
    <b v="0"/>
    <n v="10"/>
    <b v="1"/>
    <s v="theater/plays"/>
    <x v="3"/>
    <x v="4"/>
    <n v="152.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d v="2014-10-17T12:00:00"/>
    <n v="1413547200"/>
    <x v="1833"/>
    <n v="1411417602"/>
    <b v="0"/>
    <n v="21"/>
    <b v="1"/>
    <s v="film &amp; video/documentary"/>
    <x v="4"/>
    <x v="14"/>
    <n v="68.09999999999999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d v="2014-11-12T22:45:38"/>
    <n v="1415832338"/>
    <x v="1834"/>
    <n v="1413236738"/>
    <b v="0"/>
    <n v="29"/>
    <b v="1"/>
    <s v="music/indie rock"/>
    <x v="2"/>
    <x v="13"/>
    <n v="42.2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d v="2015-04-01T03:59:00"/>
    <n v="1427860740"/>
    <x v="1835"/>
    <n v="1426002684"/>
    <b v="0"/>
    <n v="19"/>
    <b v="1"/>
    <s v="theater/plays"/>
    <x v="3"/>
    <x v="4"/>
    <n v="59.2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d v="2015-05-18T05:00:00"/>
    <n v="1431925200"/>
    <x v="1836"/>
    <n v="1429991062"/>
    <b v="0"/>
    <n v="21"/>
    <b v="1"/>
    <s v="music/electronic music"/>
    <x v="2"/>
    <x v="10"/>
    <n v="48.6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d v="2015-09-04T09:27:53"/>
    <n v="1441358873"/>
    <x v="1837"/>
    <n v="1438939673"/>
    <b v="0"/>
    <n v="42"/>
    <b v="1"/>
    <s v="theater/plays"/>
    <x v="3"/>
    <x v="4"/>
    <n v="24.2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d v="2012-04-07T04:00:00"/>
    <n v="1333771200"/>
    <x v="1838"/>
    <n v="1328649026"/>
    <b v="0"/>
    <n v="24"/>
    <b v="1"/>
    <s v="music/electronic music"/>
    <x v="2"/>
    <x v="10"/>
    <n v="42.3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d v="2012-07-22T01:40:02"/>
    <n v="1342921202"/>
    <x v="1839"/>
    <n v="1340329202"/>
    <b v="0"/>
    <n v="26"/>
    <b v="1"/>
    <s v="music/rock"/>
    <x v="2"/>
    <x v="2"/>
    <n v="39.0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d v="2015-08-19T17:15:12"/>
    <n v="1440004512"/>
    <x v="1840"/>
    <n v="1437412512"/>
    <b v="0"/>
    <n v="19"/>
    <b v="1"/>
    <s v="music/electronic music"/>
    <x v="2"/>
    <x v="10"/>
    <n v="53.4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d v="2012-11-14T02:26:57"/>
    <n v="1352860017"/>
    <x v="1841"/>
    <n v="1348536417"/>
    <b v="0"/>
    <n v="14"/>
    <b v="1"/>
    <s v="music/rock"/>
    <x v="2"/>
    <x v="2"/>
    <n v="58.2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d v="2012-10-26T03:59:00"/>
    <n v="1351223940"/>
    <x v="1842"/>
    <n v="1349892735"/>
    <b v="0"/>
    <n v="14"/>
    <b v="1"/>
    <s v="music/indie rock"/>
    <x v="2"/>
    <x v="13"/>
    <n v="43.57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d v="2015-01-15T21:54:55"/>
    <n v="1421358895"/>
    <x v="1843"/>
    <n v="1418766895"/>
    <b v="0"/>
    <n v="14"/>
    <b v="1"/>
    <s v="technology/space exploration"/>
    <x v="0"/>
    <x v="5"/>
    <n v="25.2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d v="2015-05-22T17:03:29"/>
    <n v="1432314209"/>
    <x v="1844"/>
    <n v="1429722209"/>
    <b v="0"/>
    <n v="100"/>
    <b v="1"/>
    <s v="theater/plays"/>
    <x v="3"/>
    <x v="4"/>
    <n v="1008.2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d v="2012-01-07T18:35:09"/>
    <n v="1325961309"/>
    <x v="1845"/>
    <n v="1322073309"/>
    <b v="1"/>
    <n v="146"/>
    <b v="1"/>
    <s v="film &amp; video/documentary"/>
    <x v="4"/>
    <x v="14"/>
    <n v="589.9500000000000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d v="2017-03-29T02:00:00"/>
    <n v="1490752800"/>
    <x v="1846"/>
    <n v="1486522484"/>
    <b v="0"/>
    <n v="884"/>
    <b v="0"/>
    <s v="music/faith"/>
    <x v="2"/>
    <x v="21"/>
    <n v="74.5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d v="2014-08-29T01:00:00"/>
    <n v="1409274000"/>
    <x v="1847"/>
    <n v="1406847996"/>
    <b v="1"/>
    <n v="614"/>
    <b v="1"/>
    <s v="music/indie rock"/>
    <x v="2"/>
    <x v="13"/>
    <n v="82.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d v="2012-10-02T18:40:03"/>
    <n v="1349203203"/>
    <x v="1848"/>
    <n v="1345056003"/>
    <b v="0"/>
    <n v="92"/>
    <b v="1"/>
    <s v="music/indie rock"/>
    <x v="2"/>
    <x v="13"/>
    <n v="526.46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d v="2010-02-22T22:00:00"/>
    <n v="1266876000"/>
    <x v="1849"/>
    <n v="1263679492"/>
    <b v="1"/>
    <n v="179"/>
    <b v="1"/>
    <s v="film &amp; video/documentary"/>
    <x v="4"/>
    <x v="14"/>
    <n v="254.3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d v="2012-05-20T19:01:58"/>
    <n v="1337540518"/>
    <x v="1850"/>
    <n v="1334948518"/>
    <b v="0"/>
    <n v="134"/>
    <b v="1"/>
    <s v="film &amp; video/documentary"/>
    <x v="4"/>
    <x v="14"/>
    <n v="287.3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d v="2017-03-11T04:50:08"/>
    <n v="1489207808"/>
    <x v="1851"/>
    <n v="1486183808"/>
    <b v="0"/>
    <n v="130"/>
    <b v="1"/>
    <s v="food/small batch"/>
    <x v="7"/>
    <x v="11"/>
    <n v="271.5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d v="2015-09-29T03:59:00"/>
    <n v="1443499140"/>
    <x v="1852"/>
    <n v="1441452184"/>
    <b v="1"/>
    <n v="269"/>
    <b v="1"/>
    <s v="theater/plays"/>
    <x v="3"/>
    <x v="4"/>
    <n v="131.1399999999999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d v="2013-12-22T05:00:00"/>
    <n v="1387688400"/>
    <x v="1853"/>
    <n v="1384920804"/>
    <b v="0"/>
    <n v="241"/>
    <b v="1"/>
    <s v="film &amp; video/documentary"/>
    <x v="4"/>
    <x v="14"/>
    <n v="125.79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d v="2013-12-11T16:14:43"/>
    <n v="1386778483"/>
    <x v="1854"/>
    <n v="1384186483"/>
    <b v="1"/>
    <n v="316"/>
    <b v="1"/>
    <s v="film &amp; video/documentary"/>
    <x v="4"/>
    <x v="14"/>
    <n v="95.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d v="2014-04-20T16:01:54"/>
    <n v="1398009714"/>
    <x v="1855"/>
    <n v="1395417714"/>
    <b v="1"/>
    <n v="131"/>
    <b v="1"/>
    <s v="film &amp; video/documentary"/>
    <x v="4"/>
    <x v="14"/>
    <n v="201.22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d v="2012-08-22T18:32:14"/>
    <n v="1345660334"/>
    <x v="1856"/>
    <n v="1343068334"/>
    <b v="1"/>
    <n v="126"/>
    <b v="1"/>
    <s v="film &amp; video/documentary"/>
    <x v="4"/>
    <x v="14"/>
    <n v="200.8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d v="2014-12-13T00:25:11"/>
    <n v="1418430311"/>
    <x v="1857"/>
    <n v="1415838311"/>
    <b v="0"/>
    <n v="105"/>
    <b v="1"/>
    <s v="technology/wearables"/>
    <x v="0"/>
    <x v="3"/>
    <n v="239.35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d v="2015-07-23T06:46:37"/>
    <n v="1437633997"/>
    <x v="1858"/>
    <n v="1435041997"/>
    <b v="0"/>
    <n v="104"/>
    <b v="1"/>
    <s v="film &amp; video/documentary"/>
    <x v="4"/>
    <x v="14"/>
    <n v="216.75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d v="2016-03-25T22:00:00"/>
    <n v="1458943200"/>
    <x v="1859"/>
    <n v="1456491680"/>
    <b v="1"/>
    <n v="329"/>
    <b v="1"/>
    <s v="photography/photobooks"/>
    <x v="6"/>
    <x v="9"/>
    <n v="67.8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d v="2016-02-12T17:45:44"/>
    <n v="1455299144"/>
    <x v="1860"/>
    <n v="1452707144"/>
    <b v="0"/>
    <n v="120"/>
    <b v="1"/>
    <s v="publishing/nonfiction"/>
    <x v="5"/>
    <x v="15"/>
    <n v="168.78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d v="2015-05-01T03:59:00"/>
    <n v="1430452740"/>
    <x v="1861"/>
    <n v="1427390901"/>
    <b v="1"/>
    <n v="142"/>
    <b v="1"/>
    <s v="film &amp; video/documentary"/>
    <x v="4"/>
    <x v="14"/>
    <n v="141.75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d v="2011-12-18T00:59:00"/>
    <n v="1324169940"/>
    <x v="1862"/>
    <n v="1321578051"/>
    <b v="0"/>
    <n v="193"/>
    <b v="1"/>
    <s v="film &amp; video/documentary"/>
    <x v="4"/>
    <x v="14"/>
    <n v="104.2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d v="2016-12-28T22:00:33"/>
    <n v="1482962433"/>
    <x v="1863"/>
    <n v="1480370433"/>
    <b v="0"/>
    <n v="110"/>
    <b v="1"/>
    <s v="theater/plays"/>
    <x v="3"/>
    <x v="4"/>
    <n v="182.9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d v="2015-03-19T14:05:20"/>
    <n v="1426773920"/>
    <x v="1864"/>
    <n v="1424185520"/>
    <b v="1"/>
    <n v="141"/>
    <b v="1"/>
    <s v="photography/photobooks"/>
    <x v="6"/>
    <x v="9"/>
    <n v="135.66999999999999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d v="2011-09-08T03:00:00"/>
    <n v="1315450800"/>
    <x v="1865"/>
    <n v="1312823571"/>
    <b v="0"/>
    <n v="206"/>
    <b v="1"/>
    <s v="film &amp; video/documentary"/>
    <x v="4"/>
    <x v="14"/>
    <n v="90.6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d v="2014-08-08T18:00:00"/>
    <n v="1407520800"/>
    <x v="1866"/>
    <n v="1405356072"/>
    <b v="1"/>
    <n v="167"/>
    <b v="1"/>
    <s v="music/indie rock"/>
    <x v="2"/>
    <x v="13"/>
    <n v="109.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d v="2014-07-19T09:14:38"/>
    <n v="1405761278"/>
    <x v="1867"/>
    <n v="1403169278"/>
    <b v="1"/>
    <n v="405"/>
    <b v="1"/>
    <s v="photography/photobooks"/>
    <x v="6"/>
    <x v="9"/>
    <n v="39.9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d v="2016-03-15T21:00:00"/>
    <n v="1458075600"/>
    <x v="1868"/>
    <n v="1454259272"/>
    <b v="1"/>
    <n v="286"/>
    <b v="1"/>
    <s v="theater/plays"/>
    <x v="3"/>
    <x v="4"/>
    <n v="54.91"/>
  </r>
  <r>
    <n v="1461"/>
    <s v="Relatively Prime Series 2"/>
    <s v="Series 2 of Relatively Prime, a podcast of stories from the Mathematical Domain"/>
    <n v="15000"/>
    <n v="15186.69"/>
    <x v="0"/>
    <x v="0"/>
    <s v="USD"/>
    <d v="2014-10-21T00:00:00"/>
    <n v="1413849600"/>
    <x v="1869"/>
    <n v="1410967754"/>
    <b v="1"/>
    <n v="340"/>
    <b v="1"/>
    <s v="publishing/radio &amp; podcasts"/>
    <x v="5"/>
    <x v="8"/>
    <n v="44.6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d v="2014-06-29T21:31:24"/>
    <n v="1404077484"/>
    <x v="1870"/>
    <n v="1401485484"/>
    <b v="1"/>
    <n v="123"/>
    <b v="1"/>
    <s v="food/small batch"/>
    <x v="7"/>
    <x v="11"/>
    <n v="123.35"/>
  </r>
  <r>
    <n v="3220"/>
    <s v="Burners"/>
    <s v="A sci-fi thriller for the stage opening March 10 in Los Angeles."/>
    <n v="15000"/>
    <n v="15126"/>
    <x v="0"/>
    <x v="0"/>
    <s v="USD"/>
    <d v="2017-03-12T21:00:00"/>
    <n v="1489352400"/>
    <x v="1871"/>
    <n v="1486411204"/>
    <b v="1"/>
    <n v="59"/>
    <b v="1"/>
    <s v="theater/plays"/>
    <x v="3"/>
    <x v="4"/>
    <n v="256.3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d v="2012-01-21T08:13:00"/>
    <n v="1327133580"/>
    <x v="1872"/>
    <n v="1321978335"/>
    <b v="0"/>
    <n v="154"/>
    <b v="1"/>
    <s v="music/rock"/>
    <x v="2"/>
    <x v="2"/>
    <n v="97.9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d v="2015-03-26T01:03:29"/>
    <n v="1427331809"/>
    <x v="1873"/>
    <n v="1424743409"/>
    <b v="1"/>
    <n v="186"/>
    <b v="1"/>
    <s v="theater/plays"/>
    <x v="3"/>
    <x v="4"/>
    <n v="70.77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d v="2015-06-13T12:09:11"/>
    <n v="1434197351"/>
    <x v="1874"/>
    <n v="1431605351"/>
    <b v="0"/>
    <n v="62"/>
    <b v="1"/>
    <s v="photography/photobooks"/>
    <x v="6"/>
    <x v="9"/>
    <n v="211.48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d v="2015-07-23T03:11:00"/>
    <n v="1437621060"/>
    <x v="1875"/>
    <n v="1433799180"/>
    <b v="0"/>
    <n v="87"/>
    <b v="1"/>
    <s v="film &amp; video/documentary"/>
    <x v="4"/>
    <x v="14"/>
    <n v="139.83000000000001"/>
  </r>
  <r>
    <n v="3248"/>
    <s v="Honest Accomplice Theatre 2015-16 Season"/>
    <s v="Honest Accomplice Theatre produces theatre for social change."/>
    <n v="12000"/>
    <n v="12095"/>
    <x v="0"/>
    <x v="0"/>
    <s v="USD"/>
    <d v="2015-04-04T20:19:17"/>
    <n v="1428178757"/>
    <x v="1876"/>
    <n v="1425590357"/>
    <b v="1"/>
    <n v="200"/>
    <b v="1"/>
    <s v="theater/plays"/>
    <x v="3"/>
    <x v="4"/>
    <n v="60.48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d v="2013-09-15T21:10:00"/>
    <n v="1379279400"/>
    <x v="1877"/>
    <n v="1376687485"/>
    <b v="0"/>
    <n v="90"/>
    <b v="1"/>
    <s v="music/rock"/>
    <x v="2"/>
    <x v="2"/>
    <n v="112.6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d v="2016-08-11T03:59:00"/>
    <n v="1470887940"/>
    <x v="1878"/>
    <n v="1468176527"/>
    <b v="0"/>
    <n v="102"/>
    <b v="1"/>
    <s v="theater/plays"/>
    <x v="3"/>
    <x v="4"/>
    <n v="99.3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d v="2015-05-15T19:00:00"/>
    <n v="1431716400"/>
    <x v="1879"/>
    <n v="1428423757"/>
    <b v="1"/>
    <n v="69"/>
    <b v="1"/>
    <s v="film &amp; video/documentary"/>
    <x v="4"/>
    <x v="14"/>
    <n v="146.6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d v="2015-03-04T18:59:23"/>
    <n v="1425495563"/>
    <x v="1880"/>
    <n v="1422903563"/>
    <b v="0"/>
    <n v="98"/>
    <b v="1"/>
    <s v="theater/plays"/>
    <x v="3"/>
    <x v="4"/>
    <n v="103.2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d v="2015-12-25T17:07:01"/>
    <n v="1451063221"/>
    <x v="1881"/>
    <n v="1448471221"/>
    <b v="0"/>
    <n v="52"/>
    <b v="1"/>
    <s v="film &amp; video/television"/>
    <x v="4"/>
    <x v="16"/>
    <n v="194.2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d v="2015-05-07T14:01:04"/>
    <n v="1431007264"/>
    <x v="1882"/>
    <n v="1428415264"/>
    <b v="0"/>
    <n v="62"/>
    <b v="1"/>
    <s v="theater/musical"/>
    <x v="3"/>
    <x v="20"/>
    <n v="162.7700000000000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d v="2016-08-27T22:53:29"/>
    <n v="1472338409"/>
    <x v="1883"/>
    <n v="1468450409"/>
    <b v="0"/>
    <n v="62"/>
    <b v="1"/>
    <s v="theater/spaces"/>
    <x v="3"/>
    <x v="12"/>
    <n v="162.7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d v="2017-02-17T16:05:00"/>
    <n v="1487347500"/>
    <x v="1884"/>
    <n v="1484715366"/>
    <b v="0"/>
    <n v="158"/>
    <b v="1"/>
    <s v="theater/plays"/>
    <x v="3"/>
    <x v="4"/>
    <n v="63.8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d v="2016-10-13T18:00:27"/>
    <n v="1476381627"/>
    <x v="1885"/>
    <n v="1473789627"/>
    <b v="0"/>
    <n v="69"/>
    <b v="1"/>
    <s v="theater/plays"/>
    <x v="3"/>
    <x v="4"/>
    <n v="145.87"/>
  </r>
  <r>
    <n v="3360"/>
    <s v="Pretty Butch"/>
    <s v="World Premiere, an M1 Singapore Fringe Festival 2017 commission."/>
    <n v="9000"/>
    <n v="9124"/>
    <x v="0"/>
    <x v="19"/>
    <s v="SGD"/>
    <d v="2016-12-14T15:59:00"/>
    <n v="1481731140"/>
    <x v="1886"/>
    <n v="1479866343"/>
    <b v="0"/>
    <n v="72"/>
    <b v="1"/>
    <s v="theater/plays"/>
    <x v="3"/>
    <x v="4"/>
    <n v="126.7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d v="2016-07-05T01:07:47"/>
    <n v="1467680867"/>
    <x v="1887"/>
    <n v="1464224867"/>
    <b v="0"/>
    <n v="57"/>
    <b v="1"/>
    <s v="film &amp; video/television"/>
    <x v="4"/>
    <x v="16"/>
    <n v="159.8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d v="2010-05-02T19:22:00"/>
    <n v="1272828120"/>
    <x v="1888"/>
    <n v="1268934736"/>
    <b v="0"/>
    <n v="26"/>
    <b v="1"/>
    <s v="film &amp; video/documentary"/>
    <x v="4"/>
    <x v="14"/>
    <n v="347.8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d v="2017-01-03T04:17:00"/>
    <n v="1483417020"/>
    <x v="1889"/>
    <n v="1480480167"/>
    <b v="0"/>
    <n v="68"/>
    <b v="1"/>
    <s v="food/small batch"/>
    <x v="7"/>
    <x v="11"/>
    <n v="125.9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d v="2015-03-31T04:16:54"/>
    <n v="1427775414"/>
    <x v="1890"/>
    <n v="1425187014"/>
    <b v="0"/>
    <n v="40"/>
    <b v="1"/>
    <s v="theater/plays"/>
    <x v="3"/>
    <x v="4"/>
    <n v="202.8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d v="2015-03-08T16:08:25"/>
    <n v="1425830905"/>
    <x v="1891"/>
    <n v="1423242505"/>
    <b v="0"/>
    <n v="57"/>
    <b v="1"/>
    <s v="theater/plays"/>
    <x v="3"/>
    <x v="4"/>
    <n v="142.28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d v="2013-12-01T21:21:07"/>
    <n v="1385932867"/>
    <x v="1892"/>
    <n v="1383337267"/>
    <b v="0"/>
    <n v="108"/>
    <b v="1"/>
    <s v="music/rock"/>
    <x v="2"/>
    <x v="2"/>
    <n v="74.95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d v="2015-03-20T16:56:00"/>
    <n v="1426870560"/>
    <x v="1893"/>
    <n v="1424280899"/>
    <b v="0"/>
    <n v="77"/>
    <b v="1"/>
    <s v="theater/plays"/>
    <x v="3"/>
    <x v="4"/>
    <n v="104.99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d v="2011-03-24T01:40:38"/>
    <n v="1300930838"/>
    <x v="1894"/>
    <n v="1293158438"/>
    <b v="0"/>
    <n v="92"/>
    <b v="1"/>
    <s v="music/rock"/>
    <x v="2"/>
    <x v="2"/>
    <n v="87.83"/>
  </r>
  <r>
    <n v="2120"/>
    <s v="Hearty Har Full Length Album"/>
    <s v="&lt;3_x000a_Coming in from outer space. Help Hearty Har record their 1st album!!"/>
    <n v="8000"/>
    <n v="8070.43"/>
    <x v="0"/>
    <x v="0"/>
    <s v="USD"/>
    <d v="2014-01-01T23:08:56"/>
    <n v="1388617736"/>
    <x v="1895"/>
    <n v="1384384136"/>
    <b v="0"/>
    <n v="69"/>
    <b v="1"/>
    <s v="music/indie rock"/>
    <x v="2"/>
    <x v="13"/>
    <n v="116.9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d v="2011-03-03T07:49:21"/>
    <n v="1299138561"/>
    <x v="1896"/>
    <n v="1294818561"/>
    <b v="0"/>
    <n v="96"/>
    <b v="1"/>
    <s v="music/rock"/>
    <x v="2"/>
    <x v="2"/>
    <n v="83.8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d v="2014-08-19T16:00:00"/>
    <n v="1408464000"/>
    <x v="1897"/>
    <n v="1406831445"/>
    <b v="0"/>
    <n v="26"/>
    <b v="1"/>
    <s v="theater/plays"/>
    <x v="3"/>
    <x v="4"/>
    <n v="302.3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d v="2012-09-21T19:38:14"/>
    <n v="1348256294"/>
    <x v="1898"/>
    <n v="1345664294"/>
    <b v="1"/>
    <n v="28"/>
    <b v="1"/>
    <s v="technology/space exploration"/>
    <x v="0"/>
    <x v="5"/>
    <n v="270.57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d v="2012-01-31T17:00:00"/>
    <n v="1328029200"/>
    <x v="1899"/>
    <n v="1323211621"/>
    <b v="1"/>
    <n v="151"/>
    <b v="1"/>
    <s v="theater/plays"/>
    <x v="3"/>
    <x v="4"/>
    <n v="46.7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d v="2015-08-14T20:18:53"/>
    <n v="1439583533"/>
    <x v="1900"/>
    <n v="1434399533"/>
    <b v="0"/>
    <n v="30"/>
    <b v="1"/>
    <s v="theater/spaces"/>
    <x v="3"/>
    <x v="12"/>
    <n v="234.67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d v="2015-10-08T03:59:00"/>
    <n v="1444276740"/>
    <x v="1901"/>
    <n v="1439392406"/>
    <b v="0"/>
    <n v="150"/>
    <b v="1"/>
    <s v="music/classical music"/>
    <x v="2"/>
    <x v="18"/>
    <n v="43.7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d v="2013-11-05T18:39:50"/>
    <n v="1383676790"/>
    <x v="1902"/>
    <n v="1380217190"/>
    <b v="0"/>
    <n v="38"/>
    <b v="1"/>
    <s v="film &amp; video/documentary"/>
    <x v="4"/>
    <x v="14"/>
    <n v="160.1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d v="2012-09-17T04:05:00"/>
    <n v="1347854700"/>
    <x v="1903"/>
    <n v="1343867524"/>
    <b v="0"/>
    <n v="75"/>
    <b v="1"/>
    <s v="music/rock"/>
    <x v="2"/>
    <x v="2"/>
    <n v="81.069999999999993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d v="2011-10-07T16:58:52"/>
    <n v="1318006732"/>
    <x v="1904"/>
    <n v="1312822732"/>
    <b v="0"/>
    <n v="55"/>
    <b v="1"/>
    <s v="music/indie rock"/>
    <x v="2"/>
    <x v="13"/>
    <n v="110.49"/>
  </r>
  <r>
    <n v="14"/>
    <s v="3010 | Sci-fi Series"/>
    <s v="A highly charged post apocalyptic sci fi series that pulls no punches!"/>
    <n v="6000"/>
    <n v="6056"/>
    <x v="0"/>
    <x v="6"/>
    <s v="AUD"/>
    <d v="2014-07-13T13:59:00"/>
    <n v="1405259940"/>
    <x v="1905"/>
    <n v="1403051888"/>
    <b v="0"/>
    <n v="41"/>
    <b v="1"/>
    <s v="film &amp; video/television"/>
    <x v="4"/>
    <x v="16"/>
    <n v="147.7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d v="2011-01-01T04:59:00"/>
    <n v="1293857940"/>
    <x v="1906"/>
    <n v="1290281691"/>
    <b v="1"/>
    <n v="113"/>
    <b v="1"/>
    <s v="music/indie rock"/>
    <x v="2"/>
    <x v="13"/>
    <n v="53.4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d v="2011-08-01T07:00:00"/>
    <n v="1312182000"/>
    <x v="1907"/>
    <n v="1311380313"/>
    <b v="0"/>
    <n v="44"/>
    <b v="1"/>
    <s v="music/rock"/>
    <x v="2"/>
    <x v="2"/>
    <n v="137.3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d v="2012-03-25T23:55:30"/>
    <n v="1332719730"/>
    <x v="1908"/>
    <n v="1330908930"/>
    <b v="0"/>
    <n v="49"/>
    <b v="1"/>
    <s v="music/rock"/>
    <x v="2"/>
    <x v="2"/>
    <n v="113.88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d v="2015-07-31T16:00:00"/>
    <n v="1438358400"/>
    <x v="1909"/>
    <n v="1437063121"/>
    <b v="0"/>
    <n v="139"/>
    <b v="1"/>
    <s v="theater/plays"/>
    <x v="3"/>
    <x v="4"/>
    <n v="36.47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d v="2015-01-06T06:00:00"/>
    <n v="1420524000"/>
    <x v="1910"/>
    <n v="1419104823"/>
    <b v="0"/>
    <n v="46"/>
    <b v="1"/>
    <s v="theater/plays"/>
    <x v="3"/>
    <x v="4"/>
    <n v="110.2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d v="2014-11-10T21:07:43"/>
    <n v="1415653663"/>
    <x v="1911"/>
    <n v="1413058063"/>
    <b v="1"/>
    <n v="94"/>
    <b v="1"/>
    <s v="music/metal"/>
    <x v="2"/>
    <x v="17"/>
    <n v="53.8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d v="2014-07-23T11:00:00"/>
    <n v="1406113200"/>
    <x v="1912"/>
    <n v="1402910965"/>
    <b v="0"/>
    <n v="54"/>
    <b v="1"/>
    <s v="theater/plays"/>
    <x v="3"/>
    <x v="4"/>
    <n v="93.6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d v="2015-11-25T15:49:11"/>
    <n v="1448466551"/>
    <x v="1913"/>
    <n v="1445870951"/>
    <b v="0"/>
    <n v="121"/>
    <b v="1"/>
    <s v="technology/hardware"/>
    <x v="0"/>
    <x v="0"/>
    <n v="41.74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d v="2014-05-05T12:36:26"/>
    <n v="1399293386"/>
    <x v="1914"/>
    <n v="1397133386"/>
    <b v="0"/>
    <n v="91"/>
    <b v="1"/>
    <s v="theater/musical"/>
    <x v="3"/>
    <x v="20"/>
    <n v="55.5"/>
  </r>
  <r>
    <n v="836"/>
    <s v="DESMADRE Full Album + Press Kit"/>
    <s v="An album you can bring home to mom."/>
    <n v="5000"/>
    <n v="5046.5200000000004"/>
    <x v="0"/>
    <x v="0"/>
    <s v="USD"/>
    <d v="2013-10-07T01:21:58"/>
    <n v="1381108918"/>
    <x v="1915"/>
    <n v="1378516918"/>
    <b v="0"/>
    <n v="46"/>
    <b v="1"/>
    <s v="music/rock"/>
    <x v="2"/>
    <x v="2"/>
    <n v="109.71"/>
  </r>
  <r>
    <n v="2544"/>
    <s v="Singing City Children's Choir"/>
    <s v="Bringing choral music and performance opportunities to under-served youth in West Philadelphia"/>
    <n v="5000"/>
    <n v="5041"/>
    <x v="0"/>
    <x v="0"/>
    <s v="USD"/>
    <d v="2012-07-08T12:29:29"/>
    <n v="1341750569"/>
    <x v="1916"/>
    <n v="1339158569"/>
    <b v="0"/>
    <n v="57"/>
    <b v="1"/>
    <s v="music/classical music"/>
    <x v="2"/>
    <x v="18"/>
    <n v="88.4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d v="2014-11-05T23:28:04"/>
    <n v="1415230084"/>
    <x v="1917"/>
    <n v="1413412084"/>
    <b v="0"/>
    <n v="44"/>
    <b v="1"/>
    <s v="theater/plays"/>
    <x v="3"/>
    <x v="4"/>
    <n v="114.5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d v="2014-08-06T21:32:00"/>
    <n v="1407360720"/>
    <x v="1918"/>
    <n v="1404769819"/>
    <b v="0"/>
    <n v="196"/>
    <b v="1"/>
    <s v="theater/plays"/>
    <x v="3"/>
    <x v="4"/>
    <n v="25.69"/>
  </r>
  <r>
    <n v="106"/>
    <s v="LOST WEEKEND"/>
    <s v="A Boy. A Girl. A Car. A Serial Killer."/>
    <n v="5000"/>
    <n v="5025"/>
    <x v="0"/>
    <x v="0"/>
    <s v="USD"/>
    <d v="2012-04-02T18:38:21"/>
    <n v="1333391901"/>
    <x v="1919"/>
    <n v="1332182301"/>
    <b v="0"/>
    <n v="27"/>
    <b v="1"/>
    <s v="film &amp; video/shorts"/>
    <x v="4"/>
    <x v="6"/>
    <n v="186.11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d v="2014-08-30T04:48:13"/>
    <n v="1409374093"/>
    <x v="1920"/>
    <n v="1406782093"/>
    <b v="0"/>
    <n v="40"/>
    <b v="1"/>
    <s v="theater/plays"/>
    <x v="3"/>
    <x v="4"/>
    <n v="114.1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d v="2014-06-11T19:33:18"/>
    <n v="1402515198"/>
    <x v="1921"/>
    <n v="1399923198"/>
    <b v="0"/>
    <n v="17"/>
    <b v="1"/>
    <s v="theater/musical"/>
    <x v="3"/>
    <x v="20"/>
    <n v="267.6499999999999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d v="2013-11-24T12:49:53"/>
    <n v="1385297393"/>
    <x v="1922"/>
    <n v="1382701793"/>
    <b v="0"/>
    <n v="70"/>
    <b v="1"/>
    <s v="music/pop"/>
    <x v="2"/>
    <x v="7"/>
    <n v="64.709999999999994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d v="2015-07-20T22:00:00"/>
    <n v="1437429600"/>
    <x v="1923"/>
    <n v="1433747376"/>
    <b v="0"/>
    <n v="41"/>
    <b v="1"/>
    <s v="theater/spaces"/>
    <x v="3"/>
    <x v="12"/>
    <n v="103.1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d v="2015-01-30T16:53:34"/>
    <n v="1422636814"/>
    <x v="1924"/>
    <n v="1420044814"/>
    <b v="0"/>
    <n v="32"/>
    <b v="1"/>
    <s v="theater/musical"/>
    <x v="3"/>
    <x v="20"/>
    <n v="126.72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d v="2014-08-21T07:01:55"/>
    <n v="1408604515"/>
    <x v="1925"/>
    <n v="1406012515"/>
    <b v="0"/>
    <n v="53"/>
    <b v="1"/>
    <s v="film &amp; video/television"/>
    <x v="4"/>
    <x v="16"/>
    <n v="76.45"/>
  </r>
  <r>
    <n v="3157"/>
    <s v="Summer FourPlay"/>
    <s v="Four Directors.  Four One Acts.  Four Genres.  For You."/>
    <n v="4000"/>
    <n v="4040"/>
    <x v="0"/>
    <x v="0"/>
    <s v="USD"/>
    <d v="2014-07-19T05:00:00"/>
    <n v="1405746000"/>
    <x v="1926"/>
    <n v="1404932105"/>
    <b v="1"/>
    <n v="41"/>
    <b v="1"/>
    <s v="theater/plays"/>
    <x v="3"/>
    <x v="4"/>
    <n v="98.54"/>
  </r>
  <r>
    <n v="1628"/>
    <s v="&quot;Songs for Tsippora&quot; Byronâ€™s DEBUT EP"/>
    <s v="Original Jewish rock music on human relationships and identity"/>
    <n v="4000"/>
    <n v="4037"/>
    <x v="0"/>
    <x v="0"/>
    <s v="USD"/>
    <d v="2014-06-17T17:41:22"/>
    <n v="1403026882"/>
    <x v="1927"/>
    <n v="1400175682"/>
    <b v="0"/>
    <n v="88"/>
    <b v="1"/>
    <s v="music/rock"/>
    <x v="2"/>
    <x v="2"/>
    <n v="45.8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d v="2014-05-23T20:01:47"/>
    <n v="1400875307"/>
    <x v="1928"/>
    <n v="1398283307"/>
    <b v="0"/>
    <n v="56"/>
    <b v="1"/>
    <s v="theater/plays"/>
    <x v="3"/>
    <x v="4"/>
    <n v="72.05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d v="2015-05-09T20:47:29"/>
    <n v="1431204449"/>
    <x v="1929"/>
    <n v="1428526049"/>
    <b v="0"/>
    <n v="13"/>
    <b v="1"/>
    <s v="theater/plays"/>
    <x v="3"/>
    <x v="4"/>
    <n v="310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d v="2011-12-14T04:59:00"/>
    <n v="1323838740"/>
    <x v="1930"/>
    <n v="1321200332"/>
    <b v="0"/>
    <n v="35"/>
    <b v="1"/>
    <s v="music/indie rock"/>
    <x v="2"/>
    <x v="13"/>
    <n v="115.09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d v="2014-06-20T22:01:00"/>
    <n v="1403301660"/>
    <x v="1931"/>
    <n v="1400694790"/>
    <b v="1"/>
    <n v="73"/>
    <b v="1"/>
    <s v="theater/spaces"/>
    <x v="3"/>
    <x v="12"/>
    <n v="53.9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d v="2014-05-23T16:25:55"/>
    <n v="1400862355"/>
    <x v="1932"/>
    <n v="1396974355"/>
    <b v="0"/>
    <n v="81"/>
    <b v="1"/>
    <s v="music/pop"/>
    <x v="2"/>
    <x v="7"/>
    <n v="47.19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d v="2013-07-27T01:27:16"/>
    <n v="1374888436"/>
    <x v="1933"/>
    <n v="1372296436"/>
    <b v="0"/>
    <n v="69"/>
    <b v="1"/>
    <s v="music/electronic music"/>
    <x v="2"/>
    <x v="10"/>
    <n v="51.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d v="2011-01-25T04:00:00"/>
    <n v="1295928000"/>
    <x v="1934"/>
    <n v="1288160403"/>
    <b v="1"/>
    <n v="104"/>
    <b v="1"/>
    <s v="theater/plays"/>
    <x v="3"/>
    <x v="4"/>
    <n v="33.99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d v="2016-08-29T17:00:00"/>
    <n v="1472490000"/>
    <x v="1935"/>
    <n v="1467468008"/>
    <b v="0"/>
    <n v="39"/>
    <b v="1"/>
    <s v="theater/musical"/>
    <x v="3"/>
    <x v="20"/>
    <n v="90.54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d v="2014-07-21T03:59:00"/>
    <n v="1405915140"/>
    <x v="1936"/>
    <n v="1404140667"/>
    <b v="0"/>
    <n v="40"/>
    <b v="1"/>
    <s v="theater/plays"/>
    <x v="3"/>
    <x v="4"/>
    <n v="88.2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d v="2016-08-01T22:59:00"/>
    <n v="1470092340"/>
    <x v="1937"/>
    <n v="1467973256"/>
    <b v="0"/>
    <n v="46"/>
    <b v="1"/>
    <s v="theater/plays"/>
    <x v="3"/>
    <x v="4"/>
    <n v="76.65000000000000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d v="2012-07-10T23:48:00"/>
    <n v="1341964080"/>
    <x v="1938"/>
    <n v="1339109212"/>
    <b v="0"/>
    <n v="81"/>
    <b v="1"/>
    <s v="music/indie rock"/>
    <x v="2"/>
    <x v="13"/>
    <n v="41.7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d v="2015-03-14T02:05:08"/>
    <n v="1426298708"/>
    <x v="1939"/>
    <n v="1423710308"/>
    <b v="1"/>
    <n v="31"/>
    <b v="1"/>
    <s v="film &amp; video/documentary"/>
    <x v="4"/>
    <x v="14"/>
    <n v="97.9"/>
  </r>
  <r>
    <n v="2789"/>
    <s v="The Adventurers Club"/>
    <s v="BNT's Biggest Adventure So Far: Our 2015 full length production!"/>
    <n v="3000"/>
    <n v="3035"/>
    <x v="0"/>
    <x v="0"/>
    <s v="USD"/>
    <d v="2015-03-12T04:00:00"/>
    <n v="1426132800"/>
    <x v="1940"/>
    <n v="1424477934"/>
    <b v="0"/>
    <n v="24"/>
    <b v="1"/>
    <s v="theater/plays"/>
    <x v="3"/>
    <x v="4"/>
    <n v="126.4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d v="2016-03-01T05:59:00"/>
    <n v="1456811940"/>
    <x v="1941"/>
    <n v="1454098976"/>
    <b v="0"/>
    <n v="17"/>
    <b v="1"/>
    <s v="theater/spaces"/>
    <x v="3"/>
    <x v="12"/>
    <n v="178.5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d v="2016-01-21T05:05:19"/>
    <n v="1453352719"/>
    <x v="1942"/>
    <n v="1450760719"/>
    <b v="0"/>
    <n v="26"/>
    <b v="1"/>
    <s v="theater/spaces"/>
    <x v="3"/>
    <x v="12"/>
    <n v="116.7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d v="2014-08-25T20:45:08"/>
    <n v="1408999508"/>
    <x v="1943"/>
    <n v="1407789908"/>
    <b v="1"/>
    <n v="23"/>
    <b v="1"/>
    <s v="theater/plays"/>
    <x v="3"/>
    <x v="4"/>
    <n v="131.9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d v="2015-08-19T17:03:40"/>
    <n v="1440003820"/>
    <x v="1944"/>
    <n v="1437411820"/>
    <b v="0"/>
    <n v="36"/>
    <b v="1"/>
    <s v="theater/plays"/>
    <x v="3"/>
    <x v="4"/>
    <n v="84.17"/>
  </r>
  <r>
    <n v="3467"/>
    <s v="Venus in Fur, Los Angeles."/>
    <s v="Venus in Fur, By David Ives."/>
    <n v="3000"/>
    <n v="3030"/>
    <x v="0"/>
    <x v="0"/>
    <s v="USD"/>
    <d v="2015-03-20T15:07:12"/>
    <n v="1426864032"/>
    <x v="1945"/>
    <n v="1424275632"/>
    <b v="0"/>
    <n v="47"/>
    <b v="1"/>
    <s v="theater/plays"/>
    <x v="3"/>
    <x v="4"/>
    <n v="64.47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d v="2012-05-09T02:00:04"/>
    <n v="1336528804"/>
    <x v="1946"/>
    <n v="1331348404"/>
    <b v="0"/>
    <n v="48"/>
    <b v="1"/>
    <s v="music/rock"/>
    <x v="2"/>
    <x v="2"/>
    <n v="63.03"/>
  </r>
  <r>
    <n v="659"/>
    <s v="Lulu Watch Designs - Apple Watch"/>
    <s v="Sync up your lifestyle"/>
    <n v="3000"/>
    <n v="3017"/>
    <x v="0"/>
    <x v="0"/>
    <s v="USD"/>
    <d v="2015-08-23T14:14:55"/>
    <n v="1440339295"/>
    <x v="1947"/>
    <n v="1437747295"/>
    <b v="0"/>
    <n v="21"/>
    <b v="1"/>
    <s v="technology/wearables"/>
    <x v="0"/>
    <x v="3"/>
    <n v="143.6699999999999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d v="2017-02-16T23:00:00"/>
    <n v="1487286000"/>
    <x v="1948"/>
    <n v="1484843948"/>
    <b v="0"/>
    <n v="34"/>
    <b v="1"/>
    <s v="theater/plays"/>
    <x v="3"/>
    <x v="4"/>
    <n v="88.7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d v="2014-06-25T01:37:59"/>
    <n v="1403660279"/>
    <x v="1949"/>
    <n v="1400636279"/>
    <b v="0"/>
    <n v="19"/>
    <b v="1"/>
    <s v="film &amp; video/television"/>
    <x v="4"/>
    <x v="16"/>
    <n v="158.6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d v="2015-07-08T18:30:00"/>
    <n v="1436380200"/>
    <x v="1950"/>
    <n v="1433615400"/>
    <b v="0"/>
    <n v="9"/>
    <b v="1"/>
    <s v="photography/photobooks"/>
    <x v="6"/>
    <x v="9"/>
    <n v="299.2200000000000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d v="2013-04-12T01:01:27"/>
    <n v="1365728487"/>
    <x v="1951"/>
    <n v="1363136487"/>
    <b v="0"/>
    <n v="35"/>
    <b v="1"/>
    <s v="publishing/nonfiction"/>
    <x v="5"/>
    <x v="15"/>
    <n v="72.430000000000007"/>
  </r>
  <r>
    <n v="1641"/>
    <s v="Tanya Dartson- Run for Your Life music video"/>
    <s v="Music Video For Upbeat and Inspiring Song - Run For Your Life"/>
    <n v="2500"/>
    <n v="2535"/>
    <x v="0"/>
    <x v="0"/>
    <s v="USD"/>
    <d v="2014-12-19T14:19:04"/>
    <n v="1418998744"/>
    <x v="1952"/>
    <n v="1416406744"/>
    <b v="0"/>
    <n v="26"/>
    <b v="1"/>
    <s v="music/pop"/>
    <x v="2"/>
    <x v="7"/>
    <n v="97.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d v="2016-06-22T01:05:57"/>
    <n v="1466557557"/>
    <x v="1953"/>
    <n v="1463965557"/>
    <b v="0"/>
    <n v="38"/>
    <b v="1"/>
    <s v="theater/plays"/>
    <x v="3"/>
    <x v="4"/>
    <n v="66.4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d v="2015-06-19T01:00:16"/>
    <n v="1434675616"/>
    <x v="1954"/>
    <n v="1432083616"/>
    <b v="0"/>
    <n v="71"/>
    <b v="1"/>
    <s v="theater/plays"/>
    <x v="3"/>
    <x v="4"/>
    <n v="35.49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d v="2014-10-15T14:26:56"/>
    <n v="1413383216"/>
    <x v="1955"/>
    <n v="1410791216"/>
    <b v="0"/>
    <n v="40"/>
    <b v="1"/>
    <s v="theater/plays"/>
    <x v="3"/>
    <x v="4"/>
    <n v="63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d v="2016-06-14T21:43:00"/>
    <n v="1465940580"/>
    <x v="1956"/>
    <n v="1462603021"/>
    <b v="0"/>
    <n v="27"/>
    <b v="1"/>
    <s v="theater/plays"/>
    <x v="3"/>
    <x v="4"/>
    <n v="78.52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d v="2014-06-19T04:00:00"/>
    <n v="1403150400"/>
    <x v="1957"/>
    <n v="1401426488"/>
    <b v="0"/>
    <n v="16"/>
    <b v="1"/>
    <s v="film &amp; video/television"/>
    <x v="4"/>
    <x v="16"/>
    <n v="126.69"/>
  </r>
  <r>
    <n v="3519"/>
    <s v="Bookstory"/>
    <s v="Bookstory is a tiny puppet musical with some very big ideas that tells the story of the story in the digital age"/>
    <n v="2000"/>
    <n v="2027"/>
    <x v="0"/>
    <x v="1"/>
    <s v="GBP"/>
    <d v="2015-03-04T14:22:30"/>
    <n v="1425478950"/>
    <x v="1958"/>
    <n v="1422886950"/>
    <b v="0"/>
    <n v="28"/>
    <b v="1"/>
    <s v="theater/plays"/>
    <x v="3"/>
    <x v="4"/>
    <n v="72.3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d v="2014-01-29T08:13:47"/>
    <n v="1390983227"/>
    <x v="1959"/>
    <n v="1388391227"/>
    <b v="1"/>
    <n v="52"/>
    <b v="1"/>
    <s v="music/rock"/>
    <x v="2"/>
    <x v="2"/>
    <n v="38.9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d v="2014-07-18T20:31:12"/>
    <n v="1405715472"/>
    <x v="1960"/>
    <n v="1403901072"/>
    <b v="0"/>
    <n v="38"/>
    <b v="1"/>
    <s v="music/rock"/>
    <x v="2"/>
    <x v="2"/>
    <n v="53.2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d v="2014-07-30T23:00:00"/>
    <n v="1406761200"/>
    <x v="1961"/>
    <n v="1402403907"/>
    <b v="0"/>
    <n v="38"/>
    <b v="1"/>
    <s v="theater/plays"/>
    <x v="3"/>
    <x v="4"/>
    <n v="53.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d v="2015-07-30T03:25:24"/>
    <n v="1438226724"/>
    <x v="1962"/>
    <n v="1433042724"/>
    <b v="0"/>
    <n v="32"/>
    <b v="1"/>
    <s v="theater/plays"/>
    <x v="3"/>
    <x v="4"/>
    <n v="63.28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d v="2016-12-31T16:59:00"/>
    <n v="1483203540"/>
    <x v="1963"/>
    <n v="1481175482"/>
    <b v="0"/>
    <n v="31"/>
    <b v="1"/>
    <s v="theater/plays"/>
    <x v="3"/>
    <x v="4"/>
    <n v="65.16"/>
  </r>
  <r>
    <n v="1826"/>
    <s v="BEAR GHOST! Professional Recording! Yay!"/>
    <s v="Hear your favorite Bear Ghost in eargasmic quality!"/>
    <n v="2000"/>
    <n v="2020"/>
    <x v="0"/>
    <x v="0"/>
    <s v="USD"/>
    <d v="2014-02-17T22:10:17"/>
    <n v="1392675017"/>
    <x v="1964"/>
    <n v="1390083017"/>
    <b v="0"/>
    <n v="38"/>
    <b v="1"/>
    <s v="music/rock"/>
    <x v="2"/>
    <x v="2"/>
    <n v="53.1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d v="2014-08-01T10:01:50"/>
    <n v="1406887310"/>
    <x v="1965"/>
    <n v="1404295310"/>
    <b v="0"/>
    <n v="21"/>
    <b v="1"/>
    <s v="theater/plays"/>
    <x v="3"/>
    <x v="4"/>
    <n v="96.1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d v="2016-07-20T12:02:11"/>
    <n v="1469016131"/>
    <x v="1966"/>
    <n v="1466424131"/>
    <b v="0"/>
    <n v="39"/>
    <b v="1"/>
    <s v="theater/plays"/>
    <x v="3"/>
    <x v="4"/>
    <n v="51.79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d v="2015-06-03T15:04:10"/>
    <n v="1433343850"/>
    <x v="1967"/>
    <n v="1430751850"/>
    <b v="0"/>
    <n v="56"/>
    <b v="1"/>
    <s v="theater/plays"/>
    <x v="3"/>
    <x v="4"/>
    <n v="36.0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d v="2011-04-26T06:59:00"/>
    <n v="1303801140"/>
    <x v="1968"/>
    <n v="1300916220"/>
    <b v="0"/>
    <n v="20"/>
    <b v="1"/>
    <s v="music/pop"/>
    <x v="2"/>
    <x v="7"/>
    <n v="100.75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d v="2012-08-16T03:07:25"/>
    <n v="1345086445"/>
    <x v="1969"/>
    <n v="1342494445"/>
    <b v="0"/>
    <n v="22"/>
    <b v="1"/>
    <s v="music/indie rock"/>
    <x v="2"/>
    <x v="13"/>
    <n v="91.59"/>
  </r>
  <r>
    <n v="3520"/>
    <s v="Protocols"/>
    <s v="Help us to bring &quot;Protocols&quot; at the 2015 Camden Fringe. The most controversial play of the year."/>
    <n v="2000"/>
    <n v="2015"/>
    <x v="0"/>
    <x v="1"/>
    <s v="GBP"/>
    <d v="2015-09-06T13:47:00"/>
    <n v="1441547220"/>
    <x v="1970"/>
    <n v="1439322412"/>
    <b v="0"/>
    <n v="21"/>
    <b v="1"/>
    <s v="theater/plays"/>
    <x v="3"/>
    <x v="4"/>
    <n v="95.95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d v="2016-10-20T04:55:00"/>
    <n v="1476939300"/>
    <x v="1971"/>
    <n v="1474273294"/>
    <b v="0"/>
    <n v="33"/>
    <b v="1"/>
    <s v="theater/plays"/>
    <x v="3"/>
    <x v="4"/>
    <n v="61.06"/>
  </r>
  <r>
    <n v="1671"/>
    <s v="Luke O'Brien's Kickstarter"/>
    <s v="I am seeking funding in order to help take my music from a hobby to a career."/>
    <n v="2000"/>
    <n v="2013.47"/>
    <x v="0"/>
    <x v="0"/>
    <s v="USD"/>
    <d v="2016-08-01T13:03:34"/>
    <n v="1470056614"/>
    <x v="1972"/>
    <n v="1467464614"/>
    <b v="0"/>
    <n v="77"/>
    <b v="1"/>
    <s v="music/pop"/>
    <x v="2"/>
    <x v="7"/>
    <n v="26.15"/>
  </r>
  <r>
    <n v="1634"/>
    <s v="RUBEDO: Debut Full Length Album"/>
    <s v="Recording Debut  Album w/ Producer Ikey Owens from Free Moral Agents/ The Mars Volta"/>
    <n v="2000"/>
    <n v="2010"/>
    <x v="0"/>
    <x v="0"/>
    <s v="USD"/>
    <d v="2011-06-02T05:59:00"/>
    <n v="1306994340"/>
    <x v="1973"/>
    <n v="1303706001"/>
    <b v="0"/>
    <n v="32"/>
    <b v="1"/>
    <s v="music/rock"/>
    <x v="2"/>
    <x v="2"/>
    <n v="62.8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d v="2015-08-05T08:43:27"/>
    <n v="1438764207"/>
    <x v="1974"/>
    <n v="1436172207"/>
    <b v="0"/>
    <n v="33"/>
    <b v="1"/>
    <s v="theater/plays"/>
    <x v="3"/>
    <x v="4"/>
    <n v="60.91"/>
  </r>
  <r>
    <n v="2603"/>
    <s v="Manned Mock Mars Mission"/>
    <s v="I will be building a mock space station and simulate living on Mars for two weeks."/>
    <n v="1750"/>
    <n v="1776"/>
    <x v="0"/>
    <x v="0"/>
    <s v="USD"/>
    <d v="2013-12-23T21:54:14"/>
    <n v="1387835654"/>
    <x v="1975"/>
    <n v="1386626054"/>
    <b v="1"/>
    <n v="50"/>
    <b v="1"/>
    <s v="technology/space exploration"/>
    <x v="0"/>
    <x v="5"/>
    <n v="35.52000000000000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d v="2017-01-18T12:01:58"/>
    <n v="1484740918"/>
    <x v="1976"/>
    <n v="1483012918"/>
    <b v="0"/>
    <n v="37"/>
    <b v="1"/>
    <s v="theater/plays"/>
    <x v="3"/>
    <x v="4"/>
    <n v="45.1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d v="2016-02-02T16:38:00"/>
    <n v="1454431080"/>
    <x v="1977"/>
    <n v="1451839080"/>
    <b v="0"/>
    <n v="30"/>
    <b v="1"/>
    <s v="theater/plays"/>
    <x v="3"/>
    <x v="4"/>
    <n v="55.3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d v="2011-06-11T03:00:00"/>
    <n v="1307761200"/>
    <x v="1978"/>
    <n v="1304464914"/>
    <b v="0"/>
    <n v="20"/>
    <b v="1"/>
    <s v="music/rock"/>
    <x v="2"/>
    <x v="2"/>
    <n v="76.0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d v="2016-07-15T19:34:32"/>
    <n v="1468611272"/>
    <x v="1979"/>
    <n v="1466019272"/>
    <b v="0"/>
    <n v="27"/>
    <b v="1"/>
    <s v="theater/plays"/>
    <x v="3"/>
    <x v="4"/>
    <n v="56.33"/>
  </r>
  <r>
    <n v="3511"/>
    <s v="Silent Planet"/>
    <s v="The world premiere of the first full-length play by Eve Leigh, at the intimate Finborough Theatre in London."/>
    <n v="1500"/>
    <n v="1518"/>
    <x v="0"/>
    <x v="1"/>
    <s v="GBP"/>
    <d v="2014-11-07T18:30:00"/>
    <n v="1415385000"/>
    <x v="1980"/>
    <n v="1413406695"/>
    <b v="0"/>
    <n v="19"/>
    <b v="1"/>
    <s v="theater/plays"/>
    <x v="3"/>
    <x v="4"/>
    <n v="79.8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d v="2012-05-23T15:29:04"/>
    <n v="1337786944"/>
    <x v="1981"/>
    <n v="1335194944"/>
    <b v="0"/>
    <n v="39"/>
    <b v="1"/>
    <s v="music/indie rock"/>
    <x v="2"/>
    <x v="13"/>
    <n v="38.8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d v="2012-02-15T15:37:15"/>
    <n v="1329320235"/>
    <x v="1982"/>
    <n v="1326728235"/>
    <b v="1"/>
    <n v="7"/>
    <b v="1"/>
    <s v="film &amp; video/documentary"/>
    <x v="4"/>
    <x v="14"/>
    <n v="215.8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d v="2014-11-04T18:33:42"/>
    <n v="1415126022"/>
    <x v="1983"/>
    <n v="1412530422"/>
    <b v="0"/>
    <n v="36"/>
    <b v="1"/>
    <s v="film &amp; video/television"/>
    <x v="4"/>
    <x v="16"/>
    <n v="41.94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d v="2015-09-11T18:19:55"/>
    <n v="1441995595"/>
    <x v="1984"/>
    <n v="1439835595"/>
    <b v="0"/>
    <n v="42"/>
    <b v="1"/>
    <s v="theater/plays"/>
    <x v="3"/>
    <x v="4"/>
    <n v="35.950000000000003"/>
  </r>
  <r>
    <n v="3658"/>
    <s v="Mr. Marmalade"/>
    <s v="Life is hard when your own imaginary friend can't make time for you."/>
    <n v="1500"/>
    <n v="1510"/>
    <x v="0"/>
    <x v="0"/>
    <s v="USD"/>
    <d v="2014-07-02T03:59:00"/>
    <n v="1404273540"/>
    <x v="1985"/>
    <n v="1400272580"/>
    <b v="0"/>
    <n v="20"/>
    <b v="1"/>
    <s v="theater/plays"/>
    <x v="3"/>
    <x v="4"/>
    <n v="75.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d v="2014-01-01T05:26:00"/>
    <n v="1388553960"/>
    <x v="1986"/>
    <n v="1385754986"/>
    <b v="0"/>
    <n v="23"/>
    <b v="1"/>
    <s v="music/rock"/>
    <x v="2"/>
    <x v="2"/>
    <n v="52.83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d v="2016-06-09T20:47:41"/>
    <n v="1465505261"/>
    <x v="1987"/>
    <n v="1464209261"/>
    <b v="0"/>
    <n v="6"/>
    <b v="1"/>
    <s v="photography/photobooks"/>
    <x v="6"/>
    <x v="9"/>
    <n v="168.5"/>
  </r>
  <r>
    <n v="2297"/>
    <s v="Company Company: Debut EP"/>
    <s v="New Jersey Alternative Rock band COCO needs YOUR help self-releasing debut EP!"/>
    <n v="1000"/>
    <n v="1006"/>
    <x v="0"/>
    <x v="0"/>
    <s v="USD"/>
    <d v="2012-03-14T03:59:00"/>
    <n v="1331697540"/>
    <x v="1988"/>
    <n v="1328749249"/>
    <b v="0"/>
    <n v="19"/>
    <b v="1"/>
    <s v="music/rock"/>
    <x v="2"/>
    <x v="2"/>
    <n v="52.9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d v="2016-03-04T06:03:17"/>
    <n v="1457071397"/>
    <x v="1989"/>
    <n v="1451887397"/>
    <b v="0"/>
    <n v="27"/>
    <b v="1"/>
    <s v="theater/spaces"/>
    <x v="3"/>
    <x v="12"/>
    <n v="37.22"/>
  </r>
  <r>
    <n v="3564"/>
    <s v="The Pillowman Aberdeen"/>
    <s v="Multi Award-Winng play THE PILLOWMAN coming to the Arts Centre Theatre, Aberdeen"/>
    <n v="1000"/>
    <n v="1005"/>
    <x v="0"/>
    <x v="1"/>
    <s v="GBP"/>
    <d v="2015-10-05T16:00:00"/>
    <n v="1444060800"/>
    <x v="1990"/>
    <n v="1440082649"/>
    <b v="0"/>
    <n v="17"/>
    <b v="1"/>
    <s v="theater/plays"/>
    <x v="3"/>
    <x v="4"/>
    <n v="59.1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d v="2014-07-02T14:54:06"/>
    <n v="1404312846"/>
    <x v="1991"/>
    <n v="1402584846"/>
    <b v="0"/>
    <n v="15"/>
    <b v="1"/>
    <s v="theater/plays"/>
    <x v="3"/>
    <x v="4"/>
    <n v="60.33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d v="2012-06-28T17:26:56"/>
    <n v="1340904416"/>
    <x v="1992"/>
    <n v="1339694816"/>
    <b v="0"/>
    <n v="7"/>
    <b v="1"/>
    <s v="music/rock"/>
    <x v="2"/>
    <x v="2"/>
    <n v="115.7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d v="2016-05-08T08:59:26"/>
    <n v="1462697966"/>
    <x v="1993"/>
    <n v="1460105966"/>
    <b v="0"/>
    <n v="33"/>
    <b v="1"/>
    <s v="theater/plays"/>
    <x v="3"/>
    <x v="4"/>
    <n v="24.5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d v="2009-11-23T05:59:00"/>
    <n v="1258955940"/>
    <x v="1994"/>
    <n v="1255730520"/>
    <b v="1"/>
    <n v="23"/>
    <b v="1"/>
    <s v="technology/hardware"/>
    <x v="0"/>
    <x v="0"/>
    <n v="35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d v="2013-08-27T16:31:29"/>
    <n v="1377621089"/>
    <x v="1995"/>
    <n v="1372437089"/>
    <b v="0"/>
    <n v="18"/>
    <b v="1"/>
    <s v="music/rock"/>
    <x v="2"/>
    <x v="2"/>
    <n v="42.1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d v="2014-07-31T16:45:59"/>
    <n v="1406825159"/>
    <x v="1996"/>
    <n v="1404233159"/>
    <b v="0"/>
    <n v="21"/>
    <b v="1"/>
    <s v="theater/plays"/>
    <x v="3"/>
    <x v="4"/>
    <n v="33.57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d v="2015-04-21T17:22:07"/>
    <n v="1429636927"/>
    <x v="1997"/>
    <n v="1427304127"/>
    <b v="0"/>
    <n v="16"/>
    <b v="1"/>
    <s v="theater/plays"/>
    <x v="3"/>
    <x v="4"/>
    <n v="41.1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d v="2016-07-05T01:11:47"/>
    <n v="1467681107"/>
    <x v="1998"/>
    <n v="1465866707"/>
    <b v="0"/>
    <n v="20"/>
    <b v="1"/>
    <s v="theater/plays"/>
    <x v="3"/>
    <x v="4"/>
    <n v="25.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d v="2015-11-02T08:00:00"/>
    <n v="1446451200"/>
    <x v="1999"/>
    <n v="1445539113"/>
    <b v="0"/>
    <n v="9"/>
    <b v="1"/>
    <s v="music/electronic music"/>
    <x v="2"/>
    <x v="10"/>
    <n v="47.22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d v="2015-08-29T03:59:00"/>
    <n v="1440820740"/>
    <x v="2000"/>
    <n v="1439567660"/>
    <b v="0"/>
    <n v="6"/>
    <b v="1"/>
    <s v="theater/plays"/>
    <x v="3"/>
    <x v="4"/>
    <n v="59.17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d v="2015-04-29T23:00:00"/>
    <n v="1430348400"/>
    <x v="2001"/>
    <n v="1428436410"/>
    <b v="0"/>
    <n v="11"/>
    <b v="1"/>
    <s v="theater/plays"/>
    <x v="3"/>
    <x v="4"/>
    <n v="18.27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d v="2014-05-05T06:38:31"/>
    <n v="1399271911"/>
    <x v="2002"/>
    <n v="1396334311"/>
    <b v="0"/>
    <n v="558"/>
    <b v="1"/>
    <s v="theater/plays"/>
    <x v="3"/>
    <x v="4"/>
    <n v="179.28"/>
  </r>
  <r>
    <n v="342"/>
    <s v="BREAKING A MONSTER a film about the band Unlocking The Truth"/>
    <s v="BREAKING A MONSTER needs your help to play in THEATERS!"/>
    <n v="55000"/>
    <n v="55201.52"/>
    <x v="0"/>
    <x v="0"/>
    <s v="USD"/>
    <d v="2016-04-29T18:44:25"/>
    <n v="1461955465"/>
    <x v="2003"/>
    <n v="1459363465"/>
    <b v="1"/>
    <n v="325"/>
    <b v="1"/>
    <s v="film &amp; video/documentary"/>
    <x v="4"/>
    <x v="14"/>
    <n v="169.85"/>
  </r>
  <r>
    <n v="3648"/>
    <s v="Moth Theater Lives"/>
    <s v="Help Moth Live! Support Moth and its artist collective to achieve its 2014/15 season."/>
    <n v="40000"/>
    <n v="40153"/>
    <x v="0"/>
    <x v="0"/>
    <s v="USD"/>
    <d v="2014-10-05T07:00:45"/>
    <n v="1412492445"/>
    <x v="2004"/>
    <n v="1409900445"/>
    <b v="0"/>
    <n v="73"/>
    <b v="1"/>
    <s v="theater/plays"/>
    <x v="3"/>
    <x v="4"/>
    <n v="550.0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d v="2015-09-10T03:59:00"/>
    <n v="1441857540"/>
    <x v="2005"/>
    <n v="1438617471"/>
    <b v="1"/>
    <n v="134"/>
    <b v="1"/>
    <s v="theater/plays"/>
    <x v="3"/>
    <x v="4"/>
    <n v="262.1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d v="2016-05-13T03:59:00"/>
    <n v="1463111940"/>
    <x v="2006"/>
    <n v="1459523017"/>
    <b v="0"/>
    <n v="89"/>
    <b v="1"/>
    <s v="film &amp; video/television"/>
    <x v="4"/>
    <x v="16"/>
    <n v="320.45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d v="2016-08-24T06:41:21"/>
    <n v="1472020881"/>
    <x v="2007"/>
    <n v="1469428881"/>
    <b v="1"/>
    <n v="218"/>
    <b v="1"/>
    <s v="theater/spaces"/>
    <x v="3"/>
    <x v="12"/>
    <n v="115.08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d v="2015-12-13T15:01:52"/>
    <n v="1450018912"/>
    <x v="2008"/>
    <n v="1447426912"/>
    <b v="0"/>
    <n v="140"/>
    <b v="1"/>
    <s v="publishing/nonfiction"/>
    <x v="5"/>
    <x v="15"/>
    <n v="143.3600000000000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d v="2014-05-09T22:00:00"/>
    <n v="1399672800"/>
    <x v="2009"/>
    <n v="1396906530"/>
    <b v="0"/>
    <n v="48"/>
    <b v="1"/>
    <s v="music/rock"/>
    <x v="2"/>
    <x v="2"/>
    <n v="417.3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d v="2015-09-14T21:00:00"/>
    <n v="1442264400"/>
    <x v="2010"/>
    <n v="1439530776"/>
    <b v="0"/>
    <n v="33"/>
    <b v="1"/>
    <s v="film &amp; video/television"/>
    <x v="4"/>
    <x v="16"/>
    <n v="606.8200000000000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d v="2015-03-22T22:35:47"/>
    <n v="1427063747"/>
    <x v="2011"/>
    <n v="1424043347"/>
    <b v="1"/>
    <n v="119"/>
    <b v="1"/>
    <s v="theater/plays"/>
    <x v="3"/>
    <x v="4"/>
    <n v="168.2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d v="2015-05-04T04:01:00"/>
    <n v="1430712060"/>
    <x v="2012"/>
    <n v="1427753265"/>
    <b v="0"/>
    <n v="78"/>
    <b v="1"/>
    <s v="music/rock"/>
    <x v="2"/>
    <x v="2"/>
    <n v="224.13"/>
  </r>
  <r>
    <n v="825"/>
    <s v="KILL FREEMAN"/>
    <s v="Kickstarting Kill Freeman independently. Help fund the New Record, Video and Live Shows."/>
    <n v="12500"/>
    <n v="12554"/>
    <x v="0"/>
    <x v="0"/>
    <s v="USD"/>
    <d v="2012-10-29T07:21:24"/>
    <n v="1351495284"/>
    <x v="2013"/>
    <n v="1349335284"/>
    <b v="0"/>
    <n v="99"/>
    <b v="1"/>
    <s v="music/rock"/>
    <x v="2"/>
    <x v="2"/>
    <n v="126.81"/>
  </r>
  <r>
    <n v="28"/>
    <s v="John Earle Dog Training Concept Development Reel"/>
    <s v="John and Brian are on a quest to change people's lives and rehabilitate dogs."/>
    <n v="12000"/>
    <n v="12042"/>
    <x v="0"/>
    <x v="0"/>
    <s v="USD"/>
    <d v="2015-12-16T23:08:04"/>
    <n v="1450307284"/>
    <x v="2014"/>
    <n v="1447715284"/>
    <b v="0"/>
    <n v="71"/>
    <b v="1"/>
    <s v="film &amp; video/television"/>
    <x v="4"/>
    <x v="16"/>
    <n v="169.61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d v="2014-06-16T05:30:00"/>
    <n v="1402896600"/>
    <x v="2015"/>
    <n v="1398971211"/>
    <b v="0"/>
    <n v="70"/>
    <b v="1"/>
    <s v="film &amp; video/television"/>
    <x v="4"/>
    <x v="16"/>
    <n v="171.84"/>
  </r>
  <r>
    <n v="49"/>
    <s v="Driving Jersey - Season Five"/>
    <s v="Driving Jersey is real people telling real stories."/>
    <n v="12000"/>
    <n v="12000"/>
    <x v="0"/>
    <x v="0"/>
    <s v="USD"/>
    <d v="2015-10-24T04:14:05"/>
    <n v="1445660045"/>
    <x v="2016"/>
    <n v="1443068045"/>
    <b v="0"/>
    <n v="87"/>
    <b v="1"/>
    <s v="film &amp; video/television"/>
    <x v="4"/>
    <x v="16"/>
    <n v="137.9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d v="2014-09-13T09:37:21"/>
    <n v="1410601041"/>
    <x v="2017"/>
    <n v="1406713041"/>
    <b v="0"/>
    <n v="12"/>
    <b v="1"/>
    <s v="theater/plays"/>
    <x v="3"/>
    <x v="4"/>
    <n v="10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d v="2014-08-08T13:54:00"/>
    <n v="1407506040"/>
    <x v="2018"/>
    <n v="1404680075"/>
    <b v="0"/>
    <n v="125"/>
    <b v="1"/>
    <s v="theater/plays"/>
    <x v="3"/>
    <x v="4"/>
    <n v="93.9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d v="2015-03-09T21:49:21"/>
    <n v="1425937761"/>
    <x v="2019"/>
    <n v="1422917361"/>
    <b v="0"/>
    <n v="84"/>
    <b v="1"/>
    <s v="technology/space exploration"/>
    <x v="0"/>
    <x v="5"/>
    <n v="136.9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d v="2013-04-08T04:33:00"/>
    <n v="1365395580"/>
    <x v="2020"/>
    <n v="1364426260"/>
    <b v="0"/>
    <n v="52"/>
    <b v="1"/>
    <s v="film &amp; video/documentary"/>
    <x v="4"/>
    <x v="14"/>
    <n v="202.4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d v="2012-02-24T20:33:58"/>
    <n v="1330115638"/>
    <x v="2021"/>
    <n v="1327523638"/>
    <b v="1"/>
    <n v="108"/>
    <b v="1"/>
    <s v="film &amp; video/documentary"/>
    <x v="4"/>
    <x v="14"/>
    <n v="93.02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d v="2014-08-28T22:53:34"/>
    <n v="1409266414"/>
    <x v="2022"/>
    <n v="1405378414"/>
    <b v="0"/>
    <n v="85"/>
    <b v="1"/>
    <s v="theater/plays"/>
    <x v="3"/>
    <x v="4"/>
    <n v="118.13"/>
  </r>
  <r>
    <n v="3406"/>
    <s v="Voices of Swords"/>
    <s v="A funny and moving new play about two families dealing with aging parents in very different ways!"/>
    <n v="10000"/>
    <n v="10031"/>
    <x v="0"/>
    <x v="0"/>
    <s v="USD"/>
    <d v="2014-07-16T11:49:36"/>
    <n v="1405511376"/>
    <x v="2023"/>
    <n v="1401623376"/>
    <b v="0"/>
    <n v="91"/>
    <b v="1"/>
    <s v="theater/plays"/>
    <x v="3"/>
    <x v="4"/>
    <n v="110.2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d v="2015-02-23T11:55:03"/>
    <n v="1424692503"/>
    <x v="2024"/>
    <n v="1422100503"/>
    <b v="0"/>
    <n v="108"/>
    <b v="1"/>
    <s v="theater/plays"/>
    <x v="3"/>
    <x v="4"/>
    <n v="92.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d v="2016-06-20T23:00:00"/>
    <n v="1466463600"/>
    <x v="2025"/>
    <n v="1463337315"/>
    <b v="0"/>
    <n v="207"/>
    <b v="1"/>
    <s v="theater/plays"/>
    <x v="3"/>
    <x v="4"/>
    <n v="48.4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d v="2015-02-02T21:39:12"/>
    <n v="1422913152"/>
    <x v="2026"/>
    <n v="1417729152"/>
    <b v="0"/>
    <n v="59"/>
    <b v="1"/>
    <s v="music/classical music"/>
    <x v="2"/>
    <x v="18"/>
    <n v="169.92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d v="2012-01-16T05:00:00"/>
    <n v="1326690000"/>
    <x v="2027"/>
    <n v="1324329156"/>
    <b v="0"/>
    <n v="58"/>
    <b v="1"/>
    <s v="music/rock"/>
    <x v="2"/>
    <x v="2"/>
    <n v="172.41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d v="2016-01-07T13:47:00"/>
    <n v="1452174420"/>
    <x v="2028"/>
    <n v="1449150420"/>
    <b v="0"/>
    <n v="27"/>
    <b v="1"/>
    <s v="theater/spaces"/>
    <x v="3"/>
    <x v="12"/>
    <n v="370.37"/>
  </r>
  <r>
    <n v="1266"/>
    <s v="Sensory Station's First EP"/>
    <s v="We are looking to record our first EP produced by Aaron Harris (ISIS/Palms) at Studio West."/>
    <n v="9500"/>
    <n v="9545"/>
    <x v="0"/>
    <x v="0"/>
    <s v="USD"/>
    <d v="2014-01-11T21:02:25"/>
    <n v="1389474145"/>
    <x v="2029"/>
    <n v="1386882145"/>
    <b v="1"/>
    <n v="50"/>
    <b v="1"/>
    <s v="music/rock"/>
    <x v="2"/>
    <x v="2"/>
    <n v="190.9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d v="2015-10-02T23:00:00"/>
    <n v="1443826800"/>
    <x v="2030"/>
    <n v="1441606869"/>
    <b v="0"/>
    <n v="97"/>
    <b v="1"/>
    <s v="theater/plays"/>
    <x v="3"/>
    <x v="4"/>
    <n v="98.31"/>
  </r>
  <r>
    <n v="3433"/>
    <s v="The Dybbuk"/>
    <s v="death&amp;pretzels presents their first Chicago based project:_x000a_The Dybbuk by S. Ansky"/>
    <n v="9500"/>
    <n v="9525"/>
    <x v="0"/>
    <x v="0"/>
    <s v="USD"/>
    <d v="2014-06-17T03:00:00"/>
    <n v="1402974000"/>
    <x v="2031"/>
    <n v="1400290255"/>
    <b v="0"/>
    <n v="71"/>
    <b v="1"/>
    <s v="theater/plays"/>
    <x v="3"/>
    <x v="4"/>
    <n v="134.15"/>
  </r>
  <r>
    <n v="419"/>
    <s v="BEYOND LOCAL"/>
    <s v="Beyond Local is a personal journey through an art-centric and musically talented community that fosters creativity."/>
    <n v="8000"/>
    <n v="8035"/>
    <x v="0"/>
    <x v="0"/>
    <s v="USD"/>
    <d v="2013-06-29T20:13:07"/>
    <n v="1372536787"/>
    <x v="2032"/>
    <n v="1367352787"/>
    <b v="0"/>
    <n v="73"/>
    <b v="1"/>
    <s v="film &amp; video/documentary"/>
    <x v="4"/>
    <x v="14"/>
    <n v="110.0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d v="2012-06-28T20:16:11"/>
    <n v="1340914571"/>
    <x v="2033"/>
    <n v="1338322571"/>
    <b v="0"/>
    <n v="80"/>
    <b v="1"/>
    <s v="music/classical music"/>
    <x v="2"/>
    <x v="18"/>
    <n v="100.3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d v="2014-11-27T03:00:00"/>
    <n v="1417057200"/>
    <x v="2034"/>
    <n v="1414599886"/>
    <b v="0"/>
    <n v="113"/>
    <b v="1"/>
    <s v="theater/plays"/>
    <x v="3"/>
    <x v="4"/>
    <n v="70.88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d v="2015-04-25T15:49:54"/>
    <n v="1429976994"/>
    <x v="2035"/>
    <n v="1424796594"/>
    <b v="0"/>
    <n v="19"/>
    <b v="1"/>
    <s v="theater/plays"/>
    <x v="3"/>
    <x v="4"/>
    <n v="421.11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d v="2012-12-13T22:17:32"/>
    <n v="1355437052"/>
    <x v="2036"/>
    <n v="1352845052"/>
    <b v="0"/>
    <n v="48"/>
    <b v="1"/>
    <s v="music/pop"/>
    <x v="2"/>
    <x v="7"/>
    <n v="156.7700000000000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d v="2015-03-16T16:35:52"/>
    <n v="1426523752"/>
    <x v="2037"/>
    <n v="1423935352"/>
    <b v="0"/>
    <n v="92"/>
    <b v="1"/>
    <s v="music/rock"/>
    <x v="2"/>
    <x v="2"/>
    <n v="81.739999999999995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d v="2015-01-15T10:54:00"/>
    <n v="1421319240"/>
    <x v="2038"/>
    <n v="1418649019"/>
    <b v="0"/>
    <n v="55"/>
    <b v="1"/>
    <s v="publishing/nonfiction"/>
    <x v="5"/>
    <x v="15"/>
    <n v="127.3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d v="2016-03-31T08:46:56"/>
    <n v="1459414016"/>
    <x v="2039"/>
    <n v="1456480016"/>
    <b v="1"/>
    <n v="122"/>
    <b v="1"/>
    <s v="music/electronic music"/>
    <x v="2"/>
    <x v="10"/>
    <n v="57.38"/>
  </r>
  <r>
    <n v="3310"/>
    <s v="The Island Boys: A New Play"/>
    <s v="A new play about coming coming home, recovery, and trying to find God in the process."/>
    <n v="6500"/>
    <n v="6505"/>
    <x v="0"/>
    <x v="0"/>
    <s v="USD"/>
    <d v="2015-10-06T22:17:05"/>
    <n v="1444169825"/>
    <x v="2040"/>
    <n v="1441577825"/>
    <b v="0"/>
    <n v="31"/>
    <b v="1"/>
    <s v="theater/plays"/>
    <x v="3"/>
    <x v="4"/>
    <n v="209.8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d v="2015-04-20T04:50:00"/>
    <n v="1429505400"/>
    <x v="2041"/>
    <n v="1426711505"/>
    <b v="0"/>
    <n v="48"/>
    <b v="1"/>
    <s v="music/classical music"/>
    <x v="2"/>
    <x v="18"/>
    <n v="135.4199999999999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d v="2015-02-10T07:59:00"/>
    <n v="1423555140"/>
    <x v="2042"/>
    <n v="1421105608"/>
    <b v="0"/>
    <n v="28"/>
    <b v="1"/>
    <s v="theater/musical"/>
    <x v="3"/>
    <x v="20"/>
    <n v="215.25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d v="2016-08-27T03:59:00"/>
    <n v="1472270340"/>
    <x v="2043"/>
    <n v="1470348775"/>
    <b v="0"/>
    <n v="67"/>
    <b v="1"/>
    <s v="photography/photobooks"/>
    <x v="6"/>
    <x v="9"/>
    <n v="89.9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d v="2012-03-08T02:43:55"/>
    <n v="1331174635"/>
    <x v="2044"/>
    <n v="1328582635"/>
    <b v="0"/>
    <n v="32"/>
    <b v="1"/>
    <s v="music/indie rock"/>
    <x v="2"/>
    <x v="13"/>
    <n v="188.1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d v="2015-07-26T18:19:19"/>
    <n v="1437934759"/>
    <x v="2045"/>
    <n v="1434478759"/>
    <b v="1"/>
    <n v="47"/>
    <b v="1"/>
    <s v="theater/plays"/>
    <x v="3"/>
    <x v="4"/>
    <n v="127.8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d v="2015-11-21T03:00:00"/>
    <n v="1448074800"/>
    <x v="2046"/>
    <n v="1444874768"/>
    <b v="0"/>
    <n v="64"/>
    <b v="1"/>
    <s v="theater/plays"/>
    <x v="3"/>
    <x v="4"/>
    <n v="93.7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d v="2013-03-29T22:54:52"/>
    <n v="1364597692"/>
    <x v="2047"/>
    <n v="1361577292"/>
    <b v="0"/>
    <n v="10"/>
    <b v="1"/>
    <s v="music/indie rock"/>
    <x v="2"/>
    <x v="13"/>
    <n v="60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d v="2015-03-27T15:24:52"/>
    <n v="1427469892"/>
    <x v="2048"/>
    <n v="1424881492"/>
    <b v="0"/>
    <n v="94"/>
    <b v="1"/>
    <s v="theater/plays"/>
    <x v="3"/>
    <x v="4"/>
    <n v="63.83"/>
  </r>
  <r>
    <n v="3332"/>
    <s v="Cortez"/>
    <s v="Two marine biologists are at odds during an important expedition. When a stranded shark refuses to die, things get weird."/>
    <n v="6000"/>
    <n v="6000"/>
    <x v="0"/>
    <x v="0"/>
    <s v="USD"/>
    <d v="2014-07-19T20:38:50"/>
    <n v="1405802330"/>
    <x v="2049"/>
    <n v="1403210330"/>
    <b v="0"/>
    <n v="83"/>
    <b v="1"/>
    <s v="theater/plays"/>
    <x v="3"/>
    <x v="4"/>
    <n v="72.29000000000000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d v="2016-04-30T03:59:00"/>
    <n v="1461988740"/>
    <x v="2050"/>
    <n v="1459949080"/>
    <b v="0"/>
    <n v="79"/>
    <b v="1"/>
    <s v="theater/plays"/>
    <x v="3"/>
    <x v="4"/>
    <n v="69.819999999999993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d v="2015-07-27T22:59:00"/>
    <n v="1438037940"/>
    <x v="2051"/>
    <n v="1436380256"/>
    <b v="0"/>
    <n v="44"/>
    <b v="1"/>
    <s v="theater/plays"/>
    <x v="3"/>
    <x v="4"/>
    <n v="125.09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d v="2011-07-23T03:59:00"/>
    <n v="1311393540"/>
    <x v="2052"/>
    <n v="1309919526"/>
    <b v="0"/>
    <n v="18"/>
    <b v="1"/>
    <s v="music/rock"/>
    <x v="2"/>
    <x v="2"/>
    <n v="305.5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d v="2015-01-08T16:31:36"/>
    <n v="1420734696"/>
    <x v="2053"/>
    <n v="1418142696"/>
    <b v="0"/>
    <n v="41"/>
    <b v="1"/>
    <s v="theater/plays"/>
    <x v="3"/>
    <x v="4"/>
    <n v="122.5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d v="2014-08-03T23:00:00"/>
    <n v="1407106800"/>
    <x v="2054"/>
    <n v="1404749446"/>
    <b v="0"/>
    <n v="63"/>
    <b v="1"/>
    <s v="theater/plays"/>
    <x v="3"/>
    <x v="4"/>
    <n v="79.6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d v="2014-06-27T05:14:15"/>
    <n v="1403846055"/>
    <x v="2055"/>
    <n v="1401254055"/>
    <b v="0"/>
    <n v="25"/>
    <b v="1"/>
    <s v="theater/plays"/>
    <x v="3"/>
    <x v="4"/>
    <n v="200.4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d v="2014-10-20T08:00:34"/>
    <n v="1413792034"/>
    <x v="2056"/>
    <n v="1411200034"/>
    <b v="0"/>
    <n v="73"/>
    <b v="1"/>
    <s v="theater/plays"/>
    <x v="3"/>
    <x v="4"/>
    <n v="68.5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d v="2012-04-27T16:00:46"/>
    <n v="1335542446"/>
    <x v="2057"/>
    <n v="1332950446"/>
    <b v="0"/>
    <n v="28"/>
    <b v="1"/>
    <s v="music/rock"/>
    <x v="2"/>
    <x v="2"/>
    <n v="178.6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d v="2010-10-11T00:16:16"/>
    <n v="1286756176"/>
    <x v="2058"/>
    <n v="1282868176"/>
    <b v="0"/>
    <n v="38"/>
    <b v="1"/>
    <s v="music/indie rock"/>
    <x v="2"/>
    <x v="13"/>
    <n v="131.5800000000000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d v="2012-11-04T19:04:46"/>
    <n v="1352055886"/>
    <x v="2059"/>
    <n v="1350324286"/>
    <b v="0"/>
    <n v="26"/>
    <b v="1"/>
    <s v="film &amp; video/shorts"/>
    <x v="4"/>
    <x v="6"/>
    <n v="192.3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d v="2010-07-19T16:00:00"/>
    <n v="1279555200"/>
    <x v="2060"/>
    <n v="1276480894"/>
    <b v="1"/>
    <n v="50"/>
    <b v="1"/>
    <s v="film &amp; video/documentary"/>
    <x v="4"/>
    <x v="14"/>
    <n v="1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d v="2016-04-22T14:52:00"/>
    <n v="1461336720"/>
    <x v="2061"/>
    <n v="1459431960"/>
    <b v="0"/>
    <n v="27"/>
    <b v="1"/>
    <s v="music/classical music"/>
    <x v="2"/>
    <x v="18"/>
    <n v="185.1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d v="2015-04-01T17:00:26"/>
    <n v="1427907626"/>
    <x v="2062"/>
    <n v="1425319226"/>
    <b v="0"/>
    <n v="77"/>
    <b v="1"/>
    <s v="theater/musical"/>
    <x v="3"/>
    <x v="20"/>
    <n v="64.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d v="2014-12-31T13:39:47"/>
    <n v="1420033187"/>
    <x v="2063"/>
    <n v="1414845587"/>
    <b v="0"/>
    <n v="28"/>
    <b v="1"/>
    <s v="theater/plays"/>
    <x v="3"/>
    <x v="4"/>
    <n v="178.57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d v="2015-03-20T20:27:00"/>
    <n v="1426883220"/>
    <x v="2064"/>
    <n v="1425067296"/>
    <b v="0"/>
    <n v="33"/>
    <b v="1"/>
    <s v="theater/plays"/>
    <x v="3"/>
    <x v="4"/>
    <n v="148.47999999999999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d v="2010-06-09T19:00:00"/>
    <n v="1276110000"/>
    <x v="2065"/>
    <n v="1268337744"/>
    <b v="0"/>
    <n v="27"/>
    <b v="1"/>
    <s v="film &amp; video/shorts"/>
    <x v="4"/>
    <x v="6"/>
    <n v="167.4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d v="2015-08-15T03:59:00"/>
    <n v="1439611140"/>
    <x v="2066"/>
    <n v="1437668354"/>
    <b v="0"/>
    <n v="61"/>
    <b v="1"/>
    <s v="music/classical music"/>
    <x v="2"/>
    <x v="18"/>
    <n v="74.06999999999999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d v="2015-08-22T20:18:55"/>
    <n v="1440274735"/>
    <x v="2067"/>
    <n v="1437682735"/>
    <b v="0"/>
    <n v="69"/>
    <b v="1"/>
    <s v="theater/plays"/>
    <x v="3"/>
    <x v="4"/>
    <n v="65.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d v="2014-12-22T04:59:00"/>
    <n v="1419224340"/>
    <x v="2068"/>
    <n v="1416363886"/>
    <b v="0"/>
    <n v="43"/>
    <b v="1"/>
    <s v="music/rock"/>
    <x v="2"/>
    <x v="2"/>
    <n v="104.65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d v="2016-09-03T20:57:09"/>
    <n v="1472936229"/>
    <x v="2069"/>
    <n v="1467752229"/>
    <b v="0"/>
    <n v="31"/>
    <b v="1"/>
    <s v="theater/plays"/>
    <x v="3"/>
    <x v="4"/>
    <n v="145.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d v="2016-08-10T04:00:00"/>
    <n v="1470801600"/>
    <x v="2070"/>
    <n v="1468122163"/>
    <b v="0"/>
    <n v="61"/>
    <b v="1"/>
    <s v="theater/plays"/>
    <x v="3"/>
    <x v="4"/>
    <n v="65.8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d v="2017-02-01T23:31:00"/>
    <n v="1485991860"/>
    <x v="2071"/>
    <n v="1483124208"/>
    <b v="0"/>
    <n v="115"/>
    <b v="1"/>
    <s v="theater/plays"/>
    <x v="3"/>
    <x v="4"/>
    <n v="34.9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d v="2015-01-11T20:53:30"/>
    <n v="1421009610"/>
    <x v="2072"/>
    <n v="1419281610"/>
    <b v="0"/>
    <n v="33"/>
    <b v="1"/>
    <s v="theater/plays"/>
    <x v="3"/>
    <x v="4"/>
    <n v="121.3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d v="2016-05-17T21:27:59"/>
    <n v="1463520479"/>
    <x v="2073"/>
    <n v="1458336479"/>
    <b v="0"/>
    <n v="49"/>
    <b v="1"/>
    <s v="theater/plays"/>
    <x v="3"/>
    <x v="4"/>
    <n v="81.6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d v="2011-10-09T19:41:01"/>
    <n v="1318189261"/>
    <x v="2074"/>
    <n v="1315597261"/>
    <b v="0"/>
    <n v="100"/>
    <b v="1"/>
    <s v="film &amp; video/shorts"/>
    <x v="4"/>
    <x v="6"/>
    <n v="40.0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d v="2016-12-17T06:59:00"/>
    <n v="1481957940"/>
    <x v="2075"/>
    <n v="1478050429"/>
    <b v="0"/>
    <n v="31"/>
    <b v="1"/>
    <s v="theater/plays"/>
    <x v="3"/>
    <x v="4"/>
    <n v="129.0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d v="2014-07-04T11:00:00"/>
    <n v="1404471600"/>
    <x v="2076"/>
    <n v="1401910634"/>
    <b v="0"/>
    <n v="13"/>
    <b v="1"/>
    <s v="theater/plays"/>
    <x v="3"/>
    <x v="4"/>
    <n v="307.6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d v="2014-09-10T20:09:34"/>
    <n v="1410379774"/>
    <x v="2077"/>
    <n v="1407787774"/>
    <b v="1"/>
    <n v="34"/>
    <b v="1"/>
    <s v="theater/plays"/>
    <x v="3"/>
    <x v="4"/>
    <n v="103.35"/>
  </r>
  <r>
    <n v="8"/>
    <s v="Sizzling in the Kitchen Flynn Style"/>
    <s v="Help us raise the funds to film our pilot episode!"/>
    <n v="3500"/>
    <n v="3501.52"/>
    <x v="0"/>
    <x v="0"/>
    <s v="USD"/>
    <d v="2016-04-15T21:00:00"/>
    <n v="1460754000"/>
    <x v="2078"/>
    <n v="1460155212"/>
    <b v="0"/>
    <n v="12"/>
    <b v="1"/>
    <s v="film &amp; video/television"/>
    <x v="4"/>
    <x v="16"/>
    <n v="291.7900000000000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d v="2013-01-24T18:38:30"/>
    <n v="1359052710"/>
    <x v="2079"/>
    <n v="1356979110"/>
    <b v="0"/>
    <n v="35"/>
    <b v="1"/>
    <s v="film &amp; video/shorts"/>
    <x v="4"/>
    <x v="6"/>
    <n v="10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d v="2016-06-12T17:00:00"/>
    <n v="1465750800"/>
    <x v="2080"/>
    <n v="1463771421"/>
    <b v="0"/>
    <n v="28"/>
    <b v="1"/>
    <s v="theater/plays"/>
    <x v="3"/>
    <x v="4"/>
    <n v="119.6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d v="2015-07-16T17:24:36"/>
    <n v="1437067476"/>
    <x v="2081"/>
    <n v="1434475476"/>
    <b v="1"/>
    <n v="49"/>
    <b v="1"/>
    <s v="theater/plays"/>
    <x v="3"/>
    <x v="4"/>
    <n v="67.650000000000006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d v="2011-07-05T00:31:06"/>
    <n v="1309825866"/>
    <x v="2082"/>
    <n v="1306197066"/>
    <b v="0"/>
    <n v="75"/>
    <b v="1"/>
    <s v="music/indie rock"/>
    <x v="2"/>
    <x v="13"/>
    <n v="42.8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d v="2014-08-31T15:47:58"/>
    <n v="1409500078"/>
    <x v="2083"/>
    <n v="1406908078"/>
    <b v="0"/>
    <n v="43"/>
    <b v="1"/>
    <s v="theater/plays"/>
    <x v="3"/>
    <x v="4"/>
    <n v="74.5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d v="2016-12-01T17:34:10"/>
    <n v="1480613650"/>
    <x v="2084"/>
    <n v="1478018050"/>
    <b v="0"/>
    <n v="28"/>
    <b v="1"/>
    <s v="technology/wearables"/>
    <x v="0"/>
    <x v="3"/>
    <n v="107.6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d v="2015-03-06T22:49:34"/>
    <n v="1425682174"/>
    <x v="2085"/>
    <n v="1423090174"/>
    <b v="0"/>
    <n v="21"/>
    <b v="1"/>
    <s v="music/classical music"/>
    <x v="2"/>
    <x v="18"/>
    <n v="143"/>
  </r>
  <r>
    <n v="1824"/>
    <s v="Tin Man's Broken Wisdom Fund"/>
    <s v="cd fund raiser"/>
    <n v="3000"/>
    <n v="3002"/>
    <x v="0"/>
    <x v="0"/>
    <s v="USD"/>
    <d v="2014-01-08T02:08:00"/>
    <n v="1389146880"/>
    <x v="2086"/>
    <n v="1387403967"/>
    <b v="0"/>
    <n v="40"/>
    <b v="1"/>
    <s v="music/rock"/>
    <x v="2"/>
    <x v="2"/>
    <n v="75.0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d v="2014-09-12T18:26:53"/>
    <n v="1410546413"/>
    <x v="2087"/>
    <n v="1407954413"/>
    <b v="0"/>
    <n v="22"/>
    <b v="1"/>
    <s v="music/rock"/>
    <x v="2"/>
    <x v="2"/>
    <n v="136.36000000000001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d v="2011-12-01T15:02:15"/>
    <n v="1322751735"/>
    <x v="2088"/>
    <n v="1317564135"/>
    <b v="0"/>
    <n v="38"/>
    <b v="1"/>
    <s v="music/indie rock"/>
    <x v="2"/>
    <x v="13"/>
    <n v="78.95"/>
  </r>
  <r>
    <n v="2830"/>
    <s v="Nakhtik and Avalon"/>
    <s v="Avalon is a new South African Township play and Nakhtik is a  danced political lecture."/>
    <n v="3000"/>
    <n v="3000"/>
    <x v="0"/>
    <x v="0"/>
    <s v="USD"/>
    <d v="2014-05-12T03:59:00"/>
    <n v="1399867140"/>
    <x v="2089"/>
    <n v="1398802148"/>
    <b v="0"/>
    <n v="11"/>
    <b v="1"/>
    <s v="theater/plays"/>
    <x v="3"/>
    <x v="4"/>
    <n v="272.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d v="2014-05-18T14:39:33"/>
    <n v="1400423973"/>
    <x v="2090"/>
    <n v="1399387173"/>
    <b v="0"/>
    <n v="17"/>
    <b v="1"/>
    <s v="theater/plays"/>
    <x v="3"/>
    <x v="4"/>
    <n v="176.4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d v="2014-09-27T23:01:02"/>
    <n v="1411858862"/>
    <x v="2091"/>
    <n v="1409266862"/>
    <b v="0"/>
    <n v="26"/>
    <b v="1"/>
    <s v="theater/plays"/>
    <x v="3"/>
    <x v="4"/>
    <n v="115.38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d v="2016-04-10T20:00:00"/>
    <n v="1460318400"/>
    <x v="2092"/>
    <n v="1457881057"/>
    <b v="0"/>
    <n v="22"/>
    <b v="1"/>
    <s v="theater/plays"/>
    <x v="3"/>
    <x v="4"/>
    <n v="125"/>
  </r>
  <r>
    <n v="792"/>
    <s v="&quot;Believable Lies&quot; - The Album"/>
    <s v="Rock n' Roll about the intersection of lies and belief: the Believable Lie."/>
    <n v="2500"/>
    <n v="2511.11"/>
    <x v="0"/>
    <x v="0"/>
    <s v="USD"/>
    <d v="2013-11-07T21:58:03"/>
    <n v="1383861483"/>
    <x v="2093"/>
    <n v="1381265883"/>
    <b v="0"/>
    <n v="60"/>
    <b v="1"/>
    <s v="music/rock"/>
    <x v="2"/>
    <x v="2"/>
    <n v="41.8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d v="2016-06-06T06:01:07"/>
    <n v="1465192867"/>
    <x v="2094"/>
    <n v="1463032867"/>
    <b v="0"/>
    <n v="38"/>
    <b v="1"/>
    <s v="music/rock"/>
    <x v="2"/>
    <x v="2"/>
    <n v="65.8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d v="2015-09-04T19:00:10"/>
    <n v="1441393210"/>
    <x v="2095"/>
    <n v="1438801210"/>
    <b v="0"/>
    <n v="57"/>
    <b v="1"/>
    <s v="games/tabletop games"/>
    <x v="1"/>
    <x v="1"/>
    <n v="43.91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d v="2016-11-11T22:00:00"/>
    <n v="1478901600"/>
    <x v="2096"/>
    <n v="1477077946"/>
    <b v="0"/>
    <n v="41"/>
    <b v="1"/>
    <s v="theater/plays"/>
    <x v="3"/>
    <x v="4"/>
    <n v="6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d v="2016-12-01T02:23:31"/>
    <n v="1480559011"/>
    <x v="2097"/>
    <n v="1477963411"/>
    <b v="0"/>
    <n v="50"/>
    <b v="1"/>
    <s v="theater/plays"/>
    <x v="3"/>
    <x v="4"/>
    <n v="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d v="2011-10-02T17:36:13"/>
    <n v="1317576973"/>
    <x v="2098"/>
    <n v="1312392973"/>
    <b v="0"/>
    <n v="22"/>
    <b v="1"/>
    <s v="music/indie rock"/>
    <x v="2"/>
    <x v="13"/>
    <n v="113.6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d v="2013-05-09T02:27:33"/>
    <n v="1368066453"/>
    <x v="2099"/>
    <n v="1365474453"/>
    <b v="0"/>
    <n v="52"/>
    <b v="1"/>
    <s v="music/indie rock"/>
    <x v="2"/>
    <x v="13"/>
    <n v="48.08"/>
  </r>
  <r>
    <n v="3287"/>
    <s v="Three Things: Stories About Life"/>
    <s v="An inspirational one-man play about crisis, community, and the search for wholeness."/>
    <n v="2500"/>
    <n v="2500"/>
    <x v="0"/>
    <x v="7"/>
    <s v="CAD"/>
    <d v="2015-11-28T18:00:28"/>
    <n v="1448733628"/>
    <x v="2100"/>
    <n v="1446573628"/>
    <b v="0"/>
    <n v="34"/>
    <b v="1"/>
    <s v="theater/plays"/>
    <x v="3"/>
    <x v="4"/>
    <n v="73.53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d v="2014-09-08T03:00:00"/>
    <n v="1410145200"/>
    <x v="2101"/>
    <n v="1407197670"/>
    <b v="0"/>
    <n v="11"/>
    <b v="1"/>
    <s v="theater/plays"/>
    <x v="3"/>
    <x v="4"/>
    <n v="227.27"/>
  </r>
  <r>
    <n v="3544"/>
    <s v="Gruoch, or Lady Macbeth"/>
    <s v="Death &amp; Pretzels presents the world premiere of Paul Pasulka's Gruoch, or Lady Macbeth"/>
    <n v="2500"/>
    <n v="2500"/>
    <x v="0"/>
    <x v="0"/>
    <s v="USD"/>
    <d v="2015-03-07T19:57:37"/>
    <n v="1425758257"/>
    <x v="2102"/>
    <n v="1423166257"/>
    <b v="0"/>
    <n v="24"/>
    <b v="1"/>
    <s v="theater/plays"/>
    <x v="3"/>
    <x v="4"/>
    <n v="104.1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d v="2015-04-09T19:00:55"/>
    <n v="1428606055"/>
    <x v="2103"/>
    <n v="1427223655"/>
    <b v="0"/>
    <n v="25"/>
    <b v="1"/>
    <s v="theater/musical"/>
    <x v="3"/>
    <x v="20"/>
    <n v="100"/>
  </r>
  <r>
    <n v="1689"/>
    <s v="Fly Away"/>
    <s v="Praising the Living God in the second half of life."/>
    <n v="2400"/>
    <n v="2400"/>
    <x v="2"/>
    <x v="0"/>
    <s v="USD"/>
    <d v="2017-03-16T21:37:10"/>
    <n v="1489700230"/>
    <x v="2104"/>
    <n v="1487111830"/>
    <b v="0"/>
    <n v="14"/>
    <b v="0"/>
    <s v="music/faith"/>
    <x v="2"/>
    <x v="21"/>
    <n v="171.43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d v="2016-11-17T11:36:34"/>
    <n v="1479382594"/>
    <x v="2105"/>
    <n v="1476786994"/>
    <b v="0"/>
    <n v="14"/>
    <b v="1"/>
    <s v="theater/plays"/>
    <x v="3"/>
    <x v="4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d v="2014-08-17T15:35:24"/>
    <n v="1408289724"/>
    <x v="2106"/>
    <n v="1403105724"/>
    <b v="0"/>
    <n v="20"/>
    <b v="1"/>
    <s v="theater/plays"/>
    <x v="3"/>
    <x v="4"/>
    <n v="110.5"/>
  </r>
  <r>
    <n v="2110"/>
    <s v="&quot;Vision&quot; - New Album - Brent Brown"/>
    <s v="Brent Brown's breakout new album! Requires help from the record label... You!"/>
    <n v="2000"/>
    <n v="2007"/>
    <x v="0"/>
    <x v="0"/>
    <s v="USD"/>
    <d v="2014-05-28T04:59:00"/>
    <n v="1401253140"/>
    <x v="2107"/>
    <n v="1398873969"/>
    <b v="0"/>
    <n v="38"/>
    <b v="1"/>
    <s v="music/indie rock"/>
    <x v="2"/>
    <x v="13"/>
    <n v="52.8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d v="2014-08-10T20:19:26"/>
    <n v="1407701966"/>
    <x v="2108"/>
    <n v="1405109966"/>
    <b v="0"/>
    <n v="44"/>
    <b v="1"/>
    <s v="publishing/nonfiction"/>
    <x v="5"/>
    <x v="15"/>
    <n v="45.57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d v="2015-07-18T16:00:00"/>
    <n v="1437235200"/>
    <x v="2109"/>
    <n v="1435177840"/>
    <b v="0"/>
    <n v="30"/>
    <b v="1"/>
    <s v="theater/plays"/>
    <x v="3"/>
    <x v="4"/>
    <n v="66.8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d v="2015-04-09T04:00:00"/>
    <n v="1428552000"/>
    <x v="2110"/>
    <n v="1426199843"/>
    <b v="0"/>
    <n v="14"/>
    <b v="1"/>
    <s v="theater/musical"/>
    <x v="3"/>
    <x v="20"/>
    <n v="143.21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d v="2015-09-13T18:11:52"/>
    <n v="1442167912"/>
    <x v="2111"/>
    <n v="1436983912"/>
    <b v="0"/>
    <n v="25"/>
    <b v="1"/>
    <s v="film &amp; video/television"/>
    <x v="4"/>
    <x v="16"/>
    <n v="80.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d v="2016-05-16T10:26:05"/>
    <n v="1463394365"/>
    <x v="2112"/>
    <n v="1461320765"/>
    <b v="0"/>
    <n v="17"/>
    <b v="1"/>
    <s v="theater/plays"/>
    <x v="3"/>
    <x v="4"/>
    <n v="117.8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d v="2015-07-11T14:30:00"/>
    <n v="1436625000"/>
    <x v="2113"/>
    <n v="1433934371"/>
    <b v="1"/>
    <n v="35"/>
    <b v="1"/>
    <s v="theater/plays"/>
    <x v="3"/>
    <x v="4"/>
    <n v="57.17"/>
  </r>
  <r>
    <n v="1603"/>
    <s v="Max's First Solo Album!"/>
    <s v="An exercise in the wild and dangerous world of solo musicianship by Maxwell D Feinstein."/>
    <n v="2000"/>
    <n v="2000.66"/>
    <x v="0"/>
    <x v="0"/>
    <s v="USD"/>
    <d v="2012-01-28T04:04:19"/>
    <n v="1327723459"/>
    <x v="2114"/>
    <n v="1322539459"/>
    <b v="0"/>
    <n v="30"/>
    <b v="1"/>
    <s v="music/rock"/>
    <x v="2"/>
    <x v="2"/>
    <n v="6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d v="2014-10-05T13:39:14"/>
    <n v="1412516354"/>
    <x v="2115"/>
    <n v="1409924354"/>
    <b v="0"/>
    <n v="19"/>
    <b v="1"/>
    <s v="film &amp; video/television"/>
    <x v="4"/>
    <x v="16"/>
    <n v="105.2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d v="2014-10-07T02:22:17"/>
    <n v="1412648537"/>
    <x v="2116"/>
    <n v="1408760537"/>
    <b v="0"/>
    <n v="15"/>
    <b v="1"/>
    <s v="film &amp; video/television"/>
    <x v="4"/>
    <x v="16"/>
    <n v="133.33000000000001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d v="2013-11-16T05:39:33"/>
    <n v="1384580373"/>
    <x v="2117"/>
    <n v="1381984773"/>
    <b v="0"/>
    <n v="7"/>
    <b v="1"/>
    <s v="music/electronic music"/>
    <x v="2"/>
    <x v="10"/>
    <n v="285.7099999999999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d v="2012-11-10T18:57:49"/>
    <n v="1352573869"/>
    <x v="2118"/>
    <n v="1349978269"/>
    <b v="0"/>
    <n v="47"/>
    <b v="1"/>
    <s v="music/indie rock"/>
    <x v="2"/>
    <x v="13"/>
    <n v="42.5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d v="2015-10-10T22:28:04"/>
    <n v="1444516084"/>
    <x v="2119"/>
    <n v="1439332084"/>
    <b v="0"/>
    <n v="8"/>
    <b v="1"/>
    <s v="music/indie rock"/>
    <x v="2"/>
    <x v="13"/>
    <n v="25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d v="2014-12-10T20:49:12"/>
    <n v="1418244552"/>
    <x v="2120"/>
    <n v="1415652552"/>
    <b v="0"/>
    <n v="15"/>
    <b v="1"/>
    <s v="theater/plays"/>
    <x v="3"/>
    <x v="4"/>
    <n v="133.3300000000000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d v="2015-06-25T11:05:24"/>
    <n v="1435230324"/>
    <x v="2121"/>
    <n v="1432638324"/>
    <b v="0"/>
    <n v="17"/>
    <b v="1"/>
    <s v="theater/plays"/>
    <x v="3"/>
    <x v="4"/>
    <n v="117.6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d v="2014-08-18T17:32:33"/>
    <n v="1408383153"/>
    <x v="2122"/>
    <n v="1405791153"/>
    <b v="0"/>
    <n v="21"/>
    <b v="1"/>
    <s v="theater/plays"/>
    <x v="3"/>
    <x v="4"/>
    <n v="95.2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d v="2015-10-23T12:43:56"/>
    <n v="1445604236"/>
    <x v="2123"/>
    <n v="1443185036"/>
    <b v="0"/>
    <n v="31"/>
    <b v="1"/>
    <s v="theater/plays"/>
    <x v="3"/>
    <x v="4"/>
    <n v="64.52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d v="2016-05-21T03:59:00"/>
    <n v="1463803140"/>
    <x v="2124"/>
    <n v="1459446487"/>
    <b v="0"/>
    <n v="29"/>
    <b v="1"/>
    <s v="theater/plays"/>
    <x v="3"/>
    <x v="4"/>
    <n v="68.9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d v="2015-06-13T22:20:10"/>
    <n v="1434234010"/>
    <x v="2125"/>
    <n v="1431642010"/>
    <b v="0"/>
    <n v="20"/>
    <b v="1"/>
    <s v="theater/musical"/>
    <x v="3"/>
    <x v="20"/>
    <n v="1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d v="2015-02-09T04:30:00"/>
    <n v="1423456200"/>
    <x v="2126"/>
    <n v="1421183271"/>
    <b v="1"/>
    <n v="12"/>
    <b v="1"/>
    <s v="theater/plays"/>
    <x v="3"/>
    <x v="4"/>
    <n v="150.4199999999999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d v="2012-03-03T15:39:25"/>
    <n v="1330789165"/>
    <x v="2127"/>
    <n v="1328197165"/>
    <b v="0"/>
    <n v="19"/>
    <b v="1"/>
    <s v="music/rock"/>
    <x v="2"/>
    <x v="2"/>
    <n v="94.7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d v="2014-10-26T00:43:00"/>
    <n v="1414284180"/>
    <x v="2128"/>
    <n v="1410558948"/>
    <b v="0"/>
    <n v="45"/>
    <b v="1"/>
    <s v="theater/plays"/>
    <x v="3"/>
    <x v="4"/>
    <n v="37.78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d v="2015-06-04T12:59:53"/>
    <n v="1433422793"/>
    <x v="2129"/>
    <n v="1430830793"/>
    <b v="0"/>
    <n v="39"/>
    <b v="1"/>
    <s v="theater/plays"/>
    <x v="3"/>
    <x v="4"/>
    <n v="38.59000000000000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d v="2011-10-14T23:00:00"/>
    <n v="1318633200"/>
    <x v="2130"/>
    <n v="1314947317"/>
    <b v="0"/>
    <n v="32"/>
    <b v="1"/>
    <s v="music/rock"/>
    <x v="2"/>
    <x v="2"/>
    <n v="46.9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d v="2013-09-06T03:59:00"/>
    <n v="1378439940"/>
    <x v="2131"/>
    <n v="1376003254"/>
    <b v="0"/>
    <n v="14"/>
    <b v="1"/>
    <s v="music/rock"/>
    <x v="2"/>
    <x v="2"/>
    <n v="107.21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d v="2012-05-27T01:59:57"/>
    <n v="1338083997"/>
    <x v="2132"/>
    <n v="1335491997"/>
    <b v="0"/>
    <n v="38"/>
    <b v="1"/>
    <s v="music/indie rock"/>
    <x v="2"/>
    <x v="13"/>
    <n v="39.49"/>
  </r>
  <r>
    <n v="3578"/>
    <s v="Home"/>
    <s v="An unsparing, slightly surreal look at the effects of the private rented sector on two young women. Based on real events."/>
    <n v="1500"/>
    <n v="1500.2"/>
    <x v="0"/>
    <x v="1"/>
    <s v="GBP"/>
    <d v="2016-04-30T17:36:17"/>
    <n v="1462037777"/>
    <x v="2133"/>
    <n v="1459445777"/>
    <b v="0"/>
    <n v="37"/>
    <b v="1"/>
    <s v="theater/plays"/>
    <x v="3"/>
    <x v="4"/>
    <n v="40.54999999999999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d v="2016-10-14T21:10:47"/>
    <n v="1476479447"/>
    <x v="2134"/>
    <n v="1471295447"/>
    <b v="0"/>
    <n v="29"/>
    <b v="1"/>
    <s v="theater/spaces"/>
    <x v="3"/>
    <x v="12"/>
    <n v="51.7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d v="2014-07-02T15:29:12"/>
    <n v="1404314952"/>
    <x v="2135"/>
    <n v="1401722952"/>
    <b v="0"/>
    <n v="29"/>
    <b v="1"/>
    <s v="theater/plays"/>
    <x v="3"/>
    <x v="4"/>
    <n v="51.7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d v="2014-08-17T05:11:00"/>
    <n v="1408252260"/>
    <x v="2136"/>
    <n v="1406580436"/>
    <b v="0"/>
    <n v="29"/>
    <b v="1"/>
    <s v="theater/plays"/>
    <x v="3"/>
    <x v="4"/>
    <n v="51.7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d v="2014-07-30T11:18:30"/>
    <n v="1406719110"/>
    <x v="2137"/>
    <n v="1405509510"/>
    <b v="0"/>
    <n v="45"/>
    <b v="1"/>
    <s v="theater/plays"/>
    <x v="3"/>
    <x v="4"/>
    <n v="33.33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d v="2016-05-29T00:36:00"/>
    <n v="1464482160"/>
    <x v="2138"/>
    <n v="1462824832"/>
    <b v="0"/>
    <n v="27"/>
    <b v="1"/>
    <s v="theater/musical"/>
    <x v="3"/>
    <x v="20"/>
    <n v="55.5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d v="2015-09-15T10:06:00"/>
    <n v="1442311560"/>
    <x v="2139"/>
    <n v="1439924246"/>
    <b v="0"/>
    <n v="34"/>
    <b v="1"/>
    <s v="theater/plays"/>
    <x v="3"/>
    <x v="4"/>
    <n v="41.0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d v="2014-07-28T01:00:00"/>
    <n v="1406509200"/>
    <x v="2140"/>
    <n v="1404769538"/>
    <b v="0"/>
    <n v="26"/>
    <b v="1"/>
    <s v="music/rock"/>
    <x v="2"/>
    <x v="2"/>
    <n v="50.04"/>
  </r>
  <r>
    <n v="3613"/>
    <s v="HIS NAME IS ARTHUR HOLMBERG"/>
    <s v="a woman walks into a bar except she looks like a man and no one's serving drinks. one night only"/>
    <n v="1250"/>
    <n v="1250"/>
    <x v="0"/>
    <x v="0"/>
    <s v="USD"/>
    <d v="2014-06-28T14:09:34"/>
    <n v="1403964574"/>
    <x v="2141"/>
    <n v="1401372574"/>
    <b v="0"/>
    <n v="20"/>
    <b v="1"/>
    <s v="theater/plays"/>
    <x v="3"/>
    <x v="4"/>
    <n v="62.5"/>
  </r>
  <r>
    <n v="857"/>
    <s v="A Reason To Breathe - DEBUT ALBUM"/>
    <s v="Modern Post-Hardcore/Electro music (Hardstyle, EDM, Trap, Dubstep, Dembow, House)."/>
    <n v="1200"/>
    <n v="1200"/>
    <x v="0"/>
    <x v="8"/>
    <s v="EUR"/>
    <d v="2015-11-25T14:57:11"/>
    <n v="1448463431"/>
    <x v="2142"/>
    <n v="1444831031"/>
    <b v="0"/>
    <n v="24"/>
    <b v="1"/>
    <s v="music/metal"/>
    <x v="2"/>
    <x v="17"/>
    <n v="5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d v="2011-06-14T00:35:27"/>
    <n v="1308011727"/>
    <x v="2143"/>
    <n v="1306283727"/>
    <b v="0"/>
    <n v="28"/>
    <b v="1"/>
    <s v="music/pop"/>
    <x v="2"/>
    <x v="7"/>
    <n v="42.86"/>
  </r>
  <r>
    <n v="3666"/>
    <s v="Israel LÃ³pez @ Ojai Playwrights Conference"/>
    <s v="Artistic Internship @ Ojai Playwrights Conference"/>
    <n v="1200"/>
    <n v="1200"/>
    <x v="0"/>
    <x v="0"/>
    <s v="USD"/>
    <d v="2014-07-24T07:00:00"/>
    <n v="1406185200"/>
    <x v="2144"/>
    <n v="1404337382"/>
    <b v="0"/>
    <n v="38"/>
    <b v="1"/>
    <s v="theater/plays"/>
    <x v="3"/>
    <x v="4"/>
    <n v="31.5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d v="2016-04-15T14:21:19"/>
    <n v="1460730079"/>
    <x v="2145"/>
    <n v="1458138079"/>
    <b v="0"/>
    <n v="15"/>
    <b v="1"/>
    <s v="theater/musical"/>
    <x v="3"/>
    <x v="20"/>
    <n v="73.33"/>
  </r>
  <r>
    <n v="2993"/>
    <s v="TRUE WEST: Think, Dog! Productions"/>
    <s v="Help us build the Kitchen from Hell!"/>
    <n v="1000"/>
    <n v="1003"/>
    <x v="0"/>
    <x v="0"/>
    <s v="USD"/>
    <d v="2016-02-20T20:07:47"/>
    <n v="1455998867"/>
    <x v="2146"/>
    <n v="1453406867"/>
    <b v="0"/>
    <n v="22"/>
    <b v="1"/>
    <s v="theater/spaces"/>
    <x v="3"/>
    <x v="12"/>
    <n v="45.59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d v="2011-10-01T03:00:00"/>
    <n v="1317438000"/>
    <x v="2147"/>
    <n v="1314989557"/>
    <b v="0"/>
    <n v="28"/>
    <b v="1"/>
    <s v="music/rock"/>
    <x v="2"/>
    <x v="2"/>
    <n v="35.77000000000000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d v="2012-06-26T18:00:00"/>
    <n v="1340733600"/>
    <x v="2148"/>
    <n v="1339098689"/>
    <b v="0"/>
    <n v="25"/>
    <b v="1"/>
    <s v="music/rock"/>
    <x v="2"/>
    <x v="2"/>
    <n v="40.0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d v="2011-08-01T18:46:23"/>
    <n v="1312224383"/>
    <x v="2149"/>
    <n v="1308336383"/>
    <b v="0"/>
    <n v="25"/>
    <b v="1"/>
    <s v="music/indie rock"/>
    <x v="2"/>
    <x v="13"/>
    <n v="40.04"/>
  </r>
  <r>
    <n v="3622"/>
    <s v="Shakespeare's Pericles, Prince of Tyre"/>
    <s v="5 actors. 39 characters. 1 epic adventure. Presented by the Cradle Theatre Company."/>
    <n v="1000"/>
    <n v="1000.99"/>
    <x v="0"/>
    <x v="0"/>
    <s v="USD"/>
    <d v="2014-09-28T03:23:00"/>
    <n v="1411874580"/>
    <x v="2150"/>
    <n v="1409030371"/>
    <b v="0"/>
    <n v="21"/>
    <b v="1"/>
    <s v="theater/plays"/>
    <x v="3"/>
    <x v="4"/>
    <n v="47.67"/>
  </r>
  <r>
    <n v="3815"/>
    <s v="The Canterbury Shakespeare Festival - first season"/>
    <s v="Come and help us make the Canterbury Shakespeare Festival a reality"/>
    <n v="1000"/>
    <n v="1000.01"/>
    <x v="0"/>
    <x v="1"/>
    <s v="GBP"/>
    <d v="2015-08-20T23:00:00"/>
    <n v="1440111600"/>
    <x v="2151"/>
    <n v="1437545657"/>
    <b v="0"/>
    <n v="20"/>
    <b v="1"/>
    <s v="theater/plays"/>
    <x v="3"/>
    <x v="4"/>
    <n v="5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d v="2015-05-08T00:52:52"/>
    <n v="1431046372"/>
    <x v="2152"/>
    <n v="1429318372"/>
    <b v="0"/>
    <n v="14"/>
    <b v="1"/>
    <s v="film &amp; video/documentary"/>
    <x v="4"/>
    <x v="14"/>
    <n v="71.43000000000000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d v="2016-06-17T04:55:00"/>
    <n v="1466139300"/>
    <x v="2153"/>
    <n v="1464854398"/>
    <b v="0"/>
    <n v="19"/>
    <b v="1"/>
    <s v="music/rock"/>
    <x v="2"/>
    <x v="2"/>
    <n v="52.63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d v="2015-04-18T13:55:20"/>
    <n v="1429365320"/>
    <x v="2154"/>
    <n v="1426773320"/>
    <b v="0"/>
    <n v="13"/>
    <b v="1"/>
    <s v="music/rock"/>
    <x v="2"/>
    <x v="2"/>
    <n v="76.9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d v="2014-09-23T22:08:55"/>
    <n v="1411510135"/>
    <x v="2155"/>
    <n v="1408918135"/>
    <b v="0"/>
    <n v="35"/>
    <b v="1"/>
    <s v="theater/plays"/>
    <x v="3"/>
    <x v="4"/>
    <n v="28.57"/>
  </r>
  <r>
    <n v="2928"/>
    <s v="Music Theatre of Idaho Presents &quot;A Year with Frog and Toad"/>
    <s v="This is a touring production for schools in the Treasure Valley!"/>
    <n v="1000"/>
    <n v="1000"/>
    <x v="0"/>
    <x v="0"/>
    <s v="USD"/>
    <d v="2016-03-04T23:57:26"/>
    <n v="1457135846"/>
    <x v="2156"/>
    <n v="1454543846"/>
    <b v="0"/>
    <n v="24"/>
    <b v="1"/>
    <s v="theater/musical"/>
    <x v="3"/>
    <x v="20"/>
    <n v="41.6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d v="2016-06-20T08:41:21"/>
    <n v="1466412081"/>
    <x v="2157"/>
    <n v="1463820081"/>
    <b v="0"/>
    <n v="28"/>
    <b v="1"/>
    <s v="theater/spaces"/>
    <x v="3"/>
    <x v="12"/>
    <n v="35.7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d v="2014-07-16T23:27:21"/>
    <n v="1405553241"/>
    <x v="2158"/>
    <n v="1404948441"/>
    <b v="1"/>
    <n v="24"/>
    <b v="1"/>
    <s v="theater/plays"/>
    <x v="3"/>
    <x v="4"/>
    <n v="41.67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d v="2015-11-19T18:58:11"/>
    <n v="1447959491"/>
    <x v="2159"/>
    <n v="1445363891"/>
    <b v="0"/>
    <n v="8"/>
    <b v="1"/>
    <s v="theater/plays"/>
    <x v="3"/>
    <x v="4"/>
    <n v="125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d v="2015-04-23T11:53:12"/>
    <n v="1429789992"/>
    <x v="2160"/>
    <n v="1424609592"/>
    <b v="0"/>
    <n v="17"/>
    <b v="1"/>
    <s v="theater/plays"/>
    <x v="3"/>
    <x v="4"/>
    <n v="58.8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d v="2015-04-25T09:53:39"/>
    <n v="1429955619"/>
    <x v="2161"/>
    <n v="1424775219"/>
    <b v="0"/>
    <n v="24"/>
    <b v="1"/>
    <s v="theater/plays"/>
    <x v="3"/>
    <x v="4"/>
    <n v="41.6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d v="2011-05-03T03:59:00"/>
    <n v="1304395140"/>
    <x v="2162"/>
    <n v="1297620584"/>
    <b v="0"/>
    <n v="18"/>
    <b v="1"/>
    <s v="film &amp; video/shorts"/>
    <x v="4"/>
    <x v="6"/>
    <n v="5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d v="2015-12-09T22:48:04"/>
    <n v="1449701284"/>
    <x v="2163"/>
    <n v="1446241684"/>
    <b v="0"/>
    <n v="21"/>
    <b v="1"/>
    <s v="theater/plays"/>
    <x v="3"/>
    <x v="4"/>
    <n v="40.479999999999997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d v="2016-06-17T14:00:00"/>
    <n v="1466172000"/>
    <x v="2164"/>
    <n v="1463418090"/>
    <b v="0"/>
    <n v="27"/>
    <b v="1"/>
    <s v="theater/plays"/>
    <x v="3"/>
    <x v="4"/>
    <n v="29.6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d v="2014-06-28T14:05:24"/>
    <n v="1403964324"/>
    <x v="2165"/>
    <n v="1401372324"/>
    <b v="0"/>
    <n v="20"/>
    <b v="1"/>
    <s v="theater/plays"/>
    <x v="3"/>
    <x v="4"/>
    <n v="38.65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d v="2012-08-25T18:11:42"/>
    <n v="1345918302"/>
    <x v="2166"/>
    <n v="1343326302"/>
    <b v="0"/>
    <n v="14"/>
    <b v="1"/>
    <s v="music/rock"/>
    <x v="2"/>
    <x v="2"/>
    <n v="5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d v="2015-08-10T22:49:51"/>
    <n v="1439246991"/>
    <x v="2167"/>
    <n v="1437950991"/>
    <b v="0"/>
    <n v="13"/>
    <b v="1"/>
    <s v="film &amp; video/documentary"/>
    <x v="4"/>
    <x v="14"/>
    <n v="46.23"/>
  </r>
  <r>
    <n v="50"/>
    <s v="The Love Lounge"/>
    <s v="A brand new dating show which helps one lucky lady find her Mr Right with difficult decisions to make along the way."/>
    <n v="600"/>
    <n v="600"/>
    <x v="0"/>
    <x v="1"/>
    <s v="GBP"/>
    <d v="2015-01-30T17:00:00"/>
    <n v="1422637200"/>
    <x v="2168"/>
    <n v="1419271458"/>
    <b v="0"/>
    <n v="22"/>
    <b v="1"/>
    <s v="film &amp; video/television"/>
    <x v="4"/>
    <x v="16"/>
    <n v="27.27"/>
  </r>
  <r>
    <n v="90"/>
    <s v="Help Get the Short Film Interior Design into Film Festivals!"/>
    <s v="We're looking for funding to help submit a short film to film festivals."/>
    <n v="500"/>
    <n v="502"/>
    <x v="0"/>
    <x v="0"/>
    <s v="USD"/>
    <d v="2011-07-12T07:08:19"/>
    <n v="1310454499"/>
    <x v="2169"/>
    <n v="1307862499"/>
    <b v="0"/>
    <n v="16"/>
    <b v="1"/>
    <s v="film &amp; video/shorts"/>
    <x v="4"/>
    <x v="6"/>
    <n v="31.3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d v="2016-08-31T20:46:11"/>
    <n v="1472676371"/>
    <x v="2170"/>
    <n v="1470948371"/>
    <b v="0"/>
    <n v="8"/>
    <b v="1"/>
    <s v="theater/plays"/>
    <x v="3"/>
    <x v="4"/>
    <n v="62.63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d v="2011-05-15T18:11:26"/>
    <n v="1305483086"/>
    <x v="2171"/>
    <n v="1302891086"/>
    <b v="0"/>
    <n v="7"/>
    <b v="1"/>
    <s v="film &amp; video/shorts"/>
    <x v="4"/>
    <x v="6"/>
    <n v="71.430000000000007"/>
  </r>
  <r>
    <n v="139"/>
    <s v="Roman Dead (Canceled)"/>
    <s v="When  Rome is infected with a zombie plague, Lucius Agrippa and a small group fights for survival"/>
    <n v="500"/>
    <n v="500"/>
    <x v="1"/>
    <x v="0"/>
    <s v="USD"/>
    <d v="2015-07-12T22:06:12"/>
    <n v="1436738772"/>
    <x v="2172"/>
    <n v="1435874772"/>
    <b v="0"/>
    <n v="1"/>
    <b v="0"/>
    <s v="film &amp; video/science fiction"/>
    <x v="4"/>
    <x v="22"/>
    <n v="5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d v="2015-05-18T20:58:47"/>
    <n v="1431982727"/>
    <x v="2173"/>
    <n v="1428094727"/>
    <b v="0"/>
    <n v="6"/>
    <b v="1"/>
    <s v="theater/musical"/>
    <x v="3"/>
    <x v="20"/>
    <n v="83.33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d v="2017-01-31T18:00:00"/>
    <n v="1485885600"/>
    <x v="2174"/>
    <n v="1484682670"/>
    <b v="0"/>
    <n v="8"/>
    <b v="1"/>
    <s v="theater/spaces"/>
    <x v="3"/>
    <x v="12"/>
    <n v="62.5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d v="2016-05-06T20:17:35"/>
    <n v="1462565855"/>
    <x v="2175"/>
    <n v="1458245855"/>
    <b v="0"/>
    <n v="12"/>
    <b v="1"/>
    <s v="theater/plays"/>
    <x v="3"/>
    <x v="4"/>
    <n v="41.67"/>
  </r>
  <r>
    <n v="3572"/>
    <s v="Monster"/>
    <s v="A darkly comic one woman show by Abram Rooney as part of The Camden Fringe 2015."/>
    <n v="500"/>
    <n v="500"/>
    <x v="0"/>
    <x v="1"/>
    <s v="GBP"/>
    <d v="2015-06-21T13:41:22"/>
    <n v="1434894082"/>
    <x v="2176"/>
    <n v="1432302082"/>
    <b v="0"/>
    <n v="9"/>
    <b v="1"/>
    <s v="theater/plays"/>
    <x v="3"/>
    <x v="4"/>
    <n v="55.5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d v="2016-03-31T17:17:36"/>
    <n v="1459444656"/>
    <x v="2177"/>
    <n v="1456856256"/>
    <b v="0"/>
    <n v="14"/>
    <b v="1"/>
    <s v="theater/plays"/>
    <x v="3"/>
    <x v="4"/>
    <n v="35.7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d v="2016-02-02T11:29:44"/>
    <n v="1454412584"/>
    <x v="2178"/>
    <n v="1452598184"/>
    <b v="0"/>
    <n v="17"/>
    <b v="1"/>
    <s v="theater/plays"/>
    <x v="3"/>
    <x v="4"/>
    <n v="29.4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d v="2015-08-10T23:00:00"/>
    <n v="1439247600"/>
    <x v="2179"/>
    <n v="1434625937"/>
    <b v="0"/>
    <n v="3"/>
    <b v="1"/>
    <s v="theater/musical"/>
    <x v="3"/>
    <x v="20"/>
    <n v="166.67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d v="2016-11-26T06:00:00"/>
    <n v="1480140000"/>
    <x v="2180"/>
    <n v="1479186575"/>
    <b v="0"/>
    <n v="13"/>
    <b v="1"/>
    <s v="theater/plays"/>
    <x v="3"/>
    <x v="4"/>
    <n v="30.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d v="2015-07-11T03:59:00"/>
    <n v="1436587140"/>
    <x v="2181"/>
    <n v="1434113406"/>
    <b v="0"/>
    <n v="10"/>
    <b v="1"/>
    <s v="theater/musical"/>
    <x v="3"/>
    <x v="20"/>
    <n v="35.1"/>
  </r>
  <r>
    <n v="1849"/>
    <s v="Release the Skyline Album"/>
    <s v="Release the Skylines is a small, local Cleveland metal band looking to record an album."/>
    <n v="300"/>
    <n v="301"/>
    <x v="0"/>
    <x v="0"/>
    <s v="USD"/>
    <d v="2012-10-17T20:17:39"/>
    <n v="1350505059"/>
    <x v="2182"/>
    <n v="1347913059"/>
    <b v="0"/>
    <n v="8"/>
    <b v="1"/>
    <s v="music/rock"/>
    <x v="2"/>
    <x v="2"/>
    <n v="37.630000000000003"/>
  </r>
  <r>
    <n v="848"/>
    <s v="God Am"/>
    <s v="God Am, a Grunge/Doom metal band, who have been trying to fund the production of our EP to bring you a unique aural assault."/>
    <n v="300"/>
    <n v="300"/>
    <x v="0"/>
    <x v="0"/>
    <s v="USD"/>
    <d v="2015-04-14T19:00:33"/>
    <n v="1429038033"/>
    <x v="2183"/>
    <n v="1426446033"/>
    <b v="0"/>
    <n v="16"/>
    <b v="1"/>
    <s v="music/metal"/>
    <x v="2"/>
    <x v="17"/>
    <n v="18.75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d v="2015-02-16T19:58:29"/>
    <n v="1424116709"/>
    <x v="2184"/>
    <n v="1421524709"/>
    <b v="0"/>
    <n v="10"/>
    <b v="1"/>
    <s v="music/metal"/>
    <x v="2"/>
    <x v="17"/>
    <n v="30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d v="2014-01-31T19:01:00"/>
    <n v="1391194860"/>
    <x v="2185"/>
    <n v="1388084862"/>
    <b v="0"/>
    <n v="11"/>
    <b v="1"/>
    <s v="music/rock"/>
    <x v="2"/>
    <x v="2"/>
    <n v="27.27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d v="2013-04-15T22:16:33"/>
    <n v="1366064193"/>
    <x v="2186"/>
    <n v="1364854593"/>
    <b v="0"/>
    <n v="11"/>
    <b v="1"/>
    <s v="music/indie rock"/>
    <x v="2"/>
    <x v="13"/>
    <n v="27.2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d v="2015-01-24T03:00:00"/>
    <n v="1422068400"/>
    <x v="2187"/>
    <n v="1420774779"/>
    <b v="0"/>
    <n v="10"/>
    <b v="1"/>
    <s v="theater/musical"/>
    <x v="3"/>
    <x v="20"/>
    <n v="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d v="2015-04-11T19:22:39"/>
    <n v="1428780159"/>
    <x v="2188"/>
    <n v="1426188159"/>
    <b v="0"/>
    <n v="8"/>
    <b v="1"/>
    <s v="theater/plays"/>
    <x v="3"/>
    <x v="4"/>
    <n v="31.38"/>
  </r>
  <r>
    <n v="3336"/>
    <s v="WILDE TALES"/>
    <s v="A theatrical adaptation of Oscar Wilde's short stories, presented by Suitcase Civilians at The Space, April 5-10 2016."/>
    <n v="250"/>
    <n v="250"/>
    <x v="0"/>
    <x v="1"/>
    <s v="GBP"/>
    <d v="2016-04-05T08:34:06"/>
    <n v="1459845246"/>
    <x v="2189"/>
    <n v="1457429646"/>
    <b v="0"/>
    <n v="9"/>
    <b v="1"/>
    <s v="theater/plays"/>
    <x v="3"/>
    <x v="4"/>
    <n v="27.78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d v="2015-05-30T20:11:12"/>
    <n v="1433016672"/>
    <x v="2190"/>
    <n v="1430424672"/>
    <b v="0"/>
    <n v="8"/>
    <b v="1"/>
    <s v="theater/plays"/>
    <x v="3"/>
    <x v="4"/>
    <n v="31.2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d v="2014-12-23T21:08:45"/>
    <n v="1419368925"/>
    <x v="2191"/>
    <n v="1417208925"/>
    <b v="0"/>
    <n v="22"/>
    <b v="1"/>
    <s v="theater/plays"/>
    <x v="3"/>
    <x v="4"/>
    <n v="11.36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d v="2016-02-15T07:59:00"/>
    <n v="1455523140"/>
    <x v="2192"/>
    <n v="1453925727"/>
    <b v="0"/>
    <n v="5"/>
    <b v="1"/>
    <s v="publishing/nonfiction"/>
    <x v="5"/>
    <x v="15"/>
    <n v="40"/>
  </r>
  <r>
    <n v="3415"/>
    <s v="Balm in Gilead at Columbia"/>
    <s v="We are raising funds to allow for enhanced scenic, costume, and lighting design. Every dollar helps!"/>
    <n v="200"/>
    <n v="200"/>
    <x v="0"/>
    <x v="0"/>
    <s v="USD"/>
    <d v="2016-04-17T23:30:00"/>
    <n v="1460935800"/>
    <x v="2193"/>
    <n v="1459999656"/>
    <b v="0"/>
    <n v="9"/>
    <b v="1"/>
    <s v="theater/plays"/>
    <x v="3"/>
    <x v="4"/>
    <n v="22.22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d v="2017-03-02T16:49:11"/>
    <n v="1488473351"/>
    <x v="2194"/>
    <n v="1488214151"/>
    <b v="0"/>
    <n v="7"/>
    <b v="1"/>
    <s v="music/rock"/>
    <x v="2"/>
    <x v="2"/>
    <n v="21.8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d v="2016-12-05T14:10:54"/>
    <n v="1480947054"/>
    <x v="2195"/>
    <n v="1475759454"/>
    <b v="0"/>
    <n v="5"/>
    <b v="1"/>
    <s v="theater/plays"/>
    <x v="3"/>
    <x v="4"/>
    <n v="2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d v="2016-01-25T19:00:34"/>
    <n v="1453748434"/>
    <x v="2196"/>
    <n v="1452193234"/>
    <b v="0"/>
    <n v="1"/>
    <b v="1"/>
    <s v="film &amp; video/television"/>
    <x v="4"/>
    <x v="16"/>
    <n v="13"/>
  </r>
  <r>
    <n v="847"/>
    <s v="CENTROPYMUSIC"/>
    <s v="MUSIC WITH MEANING!  MUSIC THAT MATTERS!!!"/>
    <n v="10"/>
    <n v="10"/>
    <x v="0"/>
    <x v="0"/>
    <s v="USD"/>
    <d v="2015-07-10T19:09:36"/>
    <n v="1436555376"/>
    <x v="2197"/>
    <n v="1433963376"/>
    <b v="0"/>
    <n v="1"/>
    <b v="1"/>
    <s v="music/metal"/>
    <x v="2"/>
    <x v="17"/>
    <n v="10"/>
  </r>
  <r>
    <n v="1062"/>
    <s v="RETURNING AT A LATER DATE"/>
    <s v="SEE US ON PATREON www.badgirlartwork.com"/>
    <n v="199"/>
    <n v="190"/>
    <x v="1"/>
    <x v="0"/>
    <s v="USD"/>
    <d v="2016-07-12T19:22:21"/>
    <n v="1468351341"/>
    <x v="2198"/>
    <n v="1467746541"/>
    <b v="0"/>
    <n v="4"/>
    <b v="0"/>
    <s v="journalism/audio"/>
    <x v="8"/>
    <x v="23"/>
    <n v="47.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d v="2015-04-20T21:09:25"/>
    <n v="1429564165"/>
    <x v="2199"/>
    <n v="1426972165"/>
    <b v="0"/>
    <n v="37"/>
    <b v="0"/>
    <s v="theater/musical"/>
    <x v="3"/>
    <x v="20"/>
    <n v="145.41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d v="2016-07-11T15:09:20"/>
    <n v="1468249760"/>
    <x v="2200"/>
    <n v="1465830560"/>
    <b v="0"/>
    <n v="10"/>
    <b v="0"/>
    <s v="theater/plays"/>
    <x v="3"/>
    <x v="4"/>
    <n v="248.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d v="2014-12-17T20:43:48"/>
    <n v="1418849028"/>
    <x v="2201"/>
    <n v="1415825028"/>
    <b v="0"/>
    <n v="224"/>
    <b v="0"/>
    <s v="technology/wearables"/>
    <x v="0"/>
    <x v="3"/>
    <n v="379.2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d v="2016-06-20T18:59:00"/>
    <n v="1466449140"/>
    <x v="2202"/>
    <n v="1463392828"/>
    <b v="0"/>
    <n v="96"/>
    <b v="0"/>
    <s v="technology/wearables"/>
    <x v="0"/>
    <x v="3"/>
    <n v="301.9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d v="2013-11-22T16:00:00"/>
    <n v="1385136000"/>
    <x v="2203"/>
    <n v="1381923548"/>
    <b v="0"/>
    <n v="890"/>
    <b v="0"/>
    <s v="technology/wearables"/>
    <x v="0"/>
    <x v="3"/>
    <n v="120.39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d v="2016-02-18T17:00:27"/>
    <n v="1455814827"/>
    <x v="2204"/>
    <n v="1453222827"/>
    <b v="0"/>
    <n v="95"/>
    <b v="0"/>
    <s v="technology/wearables"/>
    <x v="0"/>
    <x v="3"/>
    <n v="216.3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d v="2017-01-01T15:55:27"/>
    <n v="1483286127"/>
    <x v="2205"/>
    <n v="1479830127"/>
    <b v="0"/>
    <n v="456"/>
    <b v="0"/>
    <s v="technology/wearables"/>
    <x v="0"/>
    <x v="3"/>
    <n v="117.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d v="2016-12-25T11:00:00"/>
    <n v="1482663600"/>
    <x v="2206"/>
    <n v="1480800568"/>
    <b v="0"/>
    <n v="12"/>
    <b v="0"/>
    <s v="photography/places"/>
    <x v="6"/>
    <x v="24"/>
    <n v="131.6699999999999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d v="2016-05-09T04:00:00"/>
    <n v="1462766400"/>
    <x v="2207"/>
    <n v="1460219110"/>
    <b v="0"/>
    <n v="37"/>
    <b v="0"/>
    <s v="theater/plays"/>
    <x v="3"/>
    <x v="4"/>
    <n v="105.5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d v="2015-10-30T14:59:43"/>
    <n v="1446217183"/>
    <x v="2208"/>
    <n v="1443538783"/>
    <b v="0"/>
    <n v="161"/>
    <b v="0"/>
    <s v="technology/wearables"/>
    <x v="0"/>
    <x v="3"/>
    <n v="932.31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d v="2017-03-19T06:00:00"/>
    <n v="1489903200"/>
    <x v="2209"/>
    <n v="1488459307"/>
    <b v="0"/>
    <n v="30"/>
    <b v="0"/>
    <s v="theater/plays"/>
    <x v="3"/>
    <x v="4"/>
    <n v="251.3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d v="2016-12-30T22:35:11"/>
    <n v="1483137311"/>
    <x v="2210"/>
    <n v="1481322911"/>
    <b v="0"/>
    <n v="21"/>
    <b v="0"/>
    <s v="music/indie rock"/>
    <x v="2"/>
    <x v="13"/>
    <n v="35.7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d v="2015-10-15T02:30:53"/>
    <n v="1444876253"/>
    <x v="2211"/>
    <n v="1442284253"/>
    <b v="0"/>
    <n v="36"/>
    <b v="0"/>
    <s v="technology/wearables"/>
    <x v="0"/>
    <x v="3"/>
    <n v="405.5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d v="2014-11-20T19:48:21"/>
    <n v="1416512901"/>
    <x v="2212"/>
    <n v="1413053301"/>
    <b v="0"/>
    <n v="95"/>
    <b v="0"/>
    <s v="games/mobile games"/>
    <x v="1"/>
    <x v="25"/>
    <n v="49.12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d v="2015-04-02T01:00:00"/>
    <n v="1427936400"/>
    <x v="2213"/>
    <n v="1424221866"/>
    <b v="0"/>
    <n v="33"/>
    <b v="0"/>
    <s v="theater/plays"/>
    <x v="3"/>
    <x v="4"/>
    <n v="106.9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d v="2016-10-01T14:58:37"/>
    <n v="1475333917"/>
    <x v="2214"/>
    <n v="1472569117"/>
    <b v="0"/>
    <n v="46"/>
    <b v="0"/>
    <s v="technology/wearables"/>
    <x v="0"/>
    <x v="3"/>
    <n v="382.39"/>
  </r>
  <r>
    <n v="4022"/>
    <s v="The Merchant of Venice as Shakespeare Heard It"/>
    <s v="Help us produce a video of the first Original Pronunciation Merchant of Venice."/>
    <n v="18000"/>
    <n v="12521"/>
    <x v="3"/>
    <x v="0"/>
    <s v="USD"/>
    <d v="2015-02-01T02:54:00"/>
    <n v="1422759240"/>
    <x v="2215"/>
    <n v="1418824867"/>
    <b v="0"/>
    <n v="197"/>
    <b v="0"/>
    <s v="theater/plays"/>
    <x v="3"/>
    <x v="4"/>
    <n v="63.5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d v="2014-02-23T18:43:38"/>
    <n v="1393181018"/>
    <x v="2216"/>
    <n v="1390589018"/>
    <b v="0"/>
    <n v="9"/>
    <b v="0"/>
    <s v="publishing/fiction"/>
    <x v="5"/>
    <x v="26"/>
    <n v="3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d v="2016-07-09T23:49:58"/>
    <n v="1468108198"/>
    <x v="2217"/>
    <n v="1465516198"/>
    <b v="0"/>
    <n v="348"/>
    <b v="0"/>
    <s v="theater/spaces"/>
    <x v="3"/>
    <x v="12"/>
    <n v="244.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d v="2016-12-15T13:39:49"/>
    <n v="1481809189"/>
    <x v="2218"/>
    <n v="1479217189"/>
    <b v="1"/>
    <n v="140"/>
    <b v="0"/>
    <s v="photography/photobooks"/>
    <x v="6"/>
    <x v="9"/>
    <n v="48.25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d v="2013-12-19T18:56:00"/>
    <n v="1387479360"/>
    <x v="2219"/>
    <n v="1384887360"/>
    <b v="0"/>
    <n v="29"/>
    <b v="0"/>
    <s v="music/jazz"/>
    <x v="2"/>
    <x v="27"/>
    <n v="46.59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d v="2015-10-21T15:01:14"/>
    <n v="1445439674"/>
    <x v="2220"/>
    <n v="1442847674"/>
    <b v="0"/>
    <n v="7"/>
    <b v="0"/>
    <s v="music/faith"/>
    <x v="2"/>
    <x v="21"/>
    <n v="122.1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d v="2015-09-30T18:00:00"/>
    <n v="1443636000"/>
    <x v="2221"/>
    <n v="1441111892"/>
    <b v="0"/>
    <n v="67"/>
    <b v="0"/>
    <s v="theater/spaces"/>
    <x v="3"/>
    <x v="12"/>
    <n v="99.76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d v="2015-06-26T13:25:00"/>
    <n v="1435325100"/>
    <x v="2222"/>
    <n v="1432072893"/>
    <b v="0"/>
    <n v="16"/>
    <b v="0"/>
    <s v="theater/plays"/>
    <x v="3"/>
    <x v="4"/>
    <n v="63.1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d v="2014-12-04T10:58:54"/>
    <n v="1417690734"/>
    <x v="2223"/>
    <n v="1415098734"/>
    <b v="0"/>
    <n v="356"/>
    <b v="0"/>
    <s v="technology/wearables"/>
    <x v="0"/>
    <x v="3"/>
    <n v="201.6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d v="2014-10-24T23:26:00"/>
    <n v="1414193160"/>
    <x v="2224"/>
    <n v="1410305160"/>
    <b v="1"/>
    <n v="124"/>
    <b v="0"/>
    <s v="photography/photobooks"/>
    <x v="6"/>
    <x v="9"/>
    <n v="170.63"/>
  </r>
  <r>
    <n v="1704"/>
    <s v="Jericho Down Worship Album"/>
    <s v="We want to record an album of popular praise &amp; worship songs with our own influence and style."/>
    <n v="2000"/>
    <n v="1302"/>
    <x v="3"/>
    <x v="0"/>
    <s v="USD"/>
    <d v="2015-02-16T03:21:13"/>
    <n v="1424056873"/>
    <x v="2225"/>
    <n v="1421464873"/>
    <b v="0"/>
    <n v="11"/>
    <b v="0"/>
    <s v="music/faith"/>
    <x v="2"/>
    <x v="21"/>
    <n v="118.36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d v="2015-06-10T09:58:22"/>
    <n v="1433930302"/>
    <x v="2226"/>
    <n v="1432115902"/>
    <b v="0"/>
    <n v="9"/>
    <b v="0"/>
    <s v="theater/musical"/>
    <x v="3"/>
    <x v="20"/>
    <n v="14.44"/>
  </r>
  <r>
    <n v="452"/>
    <s v="Lost in the Shadows"/>
    <s v="A man must find his way out of the depths of the shadows by using the aid of a little girl."/>
    <n v="750"/>
    <n v="480"/>
    <x v="3"/>
    <x v="0"/>
    <s v="USD"/>
    <d v="2015-05-13T16:53:35"/>
    <n v="1431536015"/>
    <x v="2227"/>
    <n v="1428944015"/>
    <b v="0"/>
    <n v="12"/>
    <b v="0"/>
    <s v="film &amp; video/animation"/>
    <x v="4"/>
    <x v="28"/>
    <n v="40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d v="2014-09-11T09:04:10"/>
    <n v="1410426250"/>
    <x v="2228"/>
    <n v="1405674250"/>
    <b v="0"/>
    <n v="975"/>
    <b v="0"/>
    <s v="games/video games"/>
    <x v="1"/>
    <x v="29"/>
    <n v="48.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d v="2016-07-05T04:59:00"/>
    <n v="1467694740"/>
    <x v="2229"/>
    <n v="1465398670"/>
    <b v="1"/>
    <n v="171"/>
    <b v="0"/>
    <s v="technology/makerspaces"/>
    <x v="0"/>
    <x v="19"/>
    <n v="128.6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d v="2014-08-09T05:37:12"/>
    <n v="1407562632"/>
    <x v="2230"/>
    <n v="1404970632"/>
    <b v="0"/>
    <n v="7"/>
    <b v="0"/>
    <s v="theater/plays"/>
    <x v="3"/>
    <x v="4"/>
    <n v="486.43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d v="2015-08-10T06:59:00"/>
    <n v="1439189940"/>
    <x v="2231"/>
    <n v="1435970682"/>
    <b v="1"/>
    <n v="139"/>
    <b v="0"/>
    <s v="photography/photobooks"/>
    <x v="6"/>
    <x v="9"/>
    <n v="109.9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d v="2015-09-28T02:49:10"/>
    <n v="1443408550"/>
    <x v="2232"/>
    <n v="1439952550"/>
    <b v="0"/>
    <n v="17"/>
    <b v="0"/>
    <s v="theater/plays"/>
    <x v="3"/>
    <x v="4"/>
    <n v="179.12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d v="2016-03-16T08:33:10"/>
    <n v="1458117190"/>
    <x v="2233"/>
    <n v="1455528790"/>
    <b v="0"/>
    <n v="3"/>
    <b v="0"/>
    <s v="theater/plays"/>
    <x v="3"/>
    <x v="4"/>
    <n v="203.67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d v="2015-04-21T05:59:00"/>
    <n v="1429595940"/>
    <x v="2234"/>
    <n v="1428082481"/>
    <b v="0"/>
    <n v="117"/>
    <b v="0"/>
    <s v="theater/spaces"/>
    <x v="3"/>
    <x v="12"/>
    <n v="61.3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d v="2014-12-16T22:32:09"/>
    <n v="1418769129"/>
    <x v="2235"/>
    <n v="1416954729"/>
    <b v="0"/>
    <n v="24"/>
    <b v="0"/>
    <s v="theater/musical"/>
    <x v="3"/>
    <x v="20"/>
    <n v="174"/>
  </r>
  <r>
    <n v="166"/>
    <s v="Pressure"/>
    <s v="A young teen makes a bad decision after joining gang and the film expresses his choices that led him to that point."/>
    <n v="5000"/>
    <n v="3000"/>
    <x v="3"/>
    <x v="0"/>
    <s v="USD"/>
    <d v="2017-01-16T01:49:22"/>
    <n v="1484531362"/>
    <x v="2236"/>
    <n v="1481939362"/>
    <b v="0"/>
    <n v="1"/>
    <b v="0"/>
    <s v="film &amp; video/drama"/>
    <x v="4"/>
    <x v="30"/>
    <n v="300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d v="2015-06-16T17:47:29"/>
    <n v="1434476849"/>
    <x v="2237"/>
    <n v="1431884849"/>
    <b v="0"/>
    <n v="11"/>
    <b v="0"/>
    <s v="theater/spaces"/>
    <x v="3"/>
    <x v="12"/>
    <n v="65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d v="2015-12-01T05:59:00"/>
    <n v="1448949540"/>
    <x v="2238"/>
    <n v="1446048367"/>
    <b v="0"/>
    <n v="5"/>
    <b v="0"/>
    <s v="theater/plays"/>
    <x v="3"/>
    <x v="4"/>
    <n v="6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d v="2015-11-19T05:03:21"/>
    <n v="1447909401"/>
    <x v="2239"/>
    <n v="1444017801"/>
    <b v="0"/>
    <n v="229"/>
    <b v="0"/>
    <s v="technology/wearables"/>
    <x v="0"/>
    <x v="3"/>
    <n v="153.4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d v="2014-08-13T23:31:52"/>
    <n v="1407972712"/>
    <x v="2240"/>
    <n v="1405380712"/>
    <b v="1"/>
    <n v="103"/>
    <b v="0"/>
    <s v="photography/photobooks"/>
    <x v="6"/>
    <x v="9"/>
    <n v="72.17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d v="2015-06-04T05:26:00"/>
    <n v="1433395560"/>
    <x v="2241"/>
    <n v="1430803560"/>
    <b v="0"/>
    <n v="42"/>
    <b v="0"/>
    <s v="technology/gadgets"/>
    <x v="0"/>
    <x v="31"/>
    <n v="70.599999999999994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d v="2015-02-12T14:15:42"/>
    <n v="1423750542"/>
    <x v="2242"/>
    <n v="1421158542"/>
    <b v="0"/>
    <n v="39"/>
    <b v="0"/>
    <s v="theater/musical"/>
    <x v="3"/>
    <x v="20"/>
    <n v="53.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d v="2016-12-08T04:59:00"/>
    <n v="1481173140"/>
    <x v="2243"/>
    <n v="1478016097"/>
    <b v="0"/>
    <n v="336"/>
    <b v="0"/>
    <s v="technology/wearables"/>
    <x v="0"/>
    <x v="3"/>
    <n v="343.15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d v="2015-02-08T19:38:49"/>
    <n v="1423424329"/>
    <x v="2244"/>
    <n v="1421696329"/>
    <b v="0"/>
    <n v="7"/>
    <b v="0"/>
    <s v="film &amp; video/drama"/>
    <x v="4"/>
    <x v="30"/>
    <n v="54.29"/>
  </r>
  <r>
    <n v="3122"/>
    <s v="be back soon (Canceled)"/>
    <s v="cancelled until further notice"/>
    <n v="199"/>
    <n v="116"/>
    <x v="1"/>
    <x v="0"/>
    <s v="USD"/>
    <d v="2016-11-09T23:22:12"/>
    <n v="1478733732"/>
    <x v="2245"/>
    <n v="1478298132"/>
    <b v="0"/>
    <n v="2"/>
    <b v="0"/>
    <s v="theater/spaces"/>
    <x v="3"/>
    <x v="12"/>
    <n v="5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d v="2014-10-14T18:43:14"/>
    <n v="1413312194"/>
    <x v="2246"/>
    <n v="1410288194"/>
    <b v="1"/>
    <n v="92"/>
    <b v="0"/>
    <s v="photography/photobooks"/>
    <x v="6"/>
    <x v="9"/>
    <n v="150.5"/>
  </r>
  <r>
    <n v="3998"/>
    <s v="Forsaken Angels-A New Play"/>
    <s v="Forsaken Angels, a powerful new play by William Leary, author of DCMTA's Best Of 2014 Play Masquerade."/>
    <n v="1250"/>
    <n v="715"/>
    <x v="3"/>
    <x v="0"/>
    <s v="USD"/>
    <d v="2015-03-28T22:07:06"/>
    <n v="1427580426"/>
    <x v="2247"/>
    <n v="1424992026"/>
    <b v="0"/>
    <n v="12"/>
    <b v="0"/>
    <s v="theater/plays"/>
    <x v="3"/>
    <x v="4"/>
    <n v="59.58"/>
  </r>
  <r>
    <n v="3116"/>
    <s v="CoreCon Asylum"/>
    <s v="Creating a consuite for CoreCon. A focus on the insanity of asylums and early medical practices from history."/>
    <n v="750"/>
    <n v="430"/>
    <x v="3"/>
    <x v="0"/>
    <s v="USD"/>
    <d v="2015-04-01T12:22:05"/>
    <n v="1427890925"/>
    <x v="2248"/>
    <n v="1426681325"/>
    <b v="0"/>
    <n v="10"/>
    <b v="0"/>
    <s v="theater/spaces"/>
    <x v="3"/>
    <x v="12"/>
    <n v="43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d v="2016-02-25T07:25:01"/>
    <n v="1456385101"/>
    <x v="2249"/>
    <n v="1453793101"/>
    <b v="0"/>
    <n v="123"/>
    <b v="0"/>
    <s v="technology/wearables"/>
    <x v="0"/>
    <x v="3"/>
    <n v="790.8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d v="2015-04-22T22:00:37"/>
    <n v="1429740037"/>
    <x v="2250"/>
    <n v="1425423637"/>
    <b v="0"/>
    <n v="84"/>
    <b v="0"/>
    <s v="film &amp; video/drama"/>
    <x v="4"/>
    <x v="30"/>
    <n v="331.54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d v="2015-12-14T05:59:00"/>
    <n v="1450072740"/>
    <x v="2251"/>
    <n v="1445027346"/>
    <b v="0"/>
    <n v="25"/>
    <b v="0"/>
    <s v="theater/musical"/>
    <x v="3"/>
    <x v="20"/>
    <n v="109.04"/>
  </r>
  <r>
    <n v="1917"/>
    <s v="Chronovisor:The MOST innovative watch for night time reading"/>
    <s v="Let's build a legendary brand altogether"/>
    <n v="390000"/>
    <n v="205025"/>
    <x v="3"/>
    <x v="20"/>
    <s v="HKD"/>
    <d v="2017-02-10T06:28:53"/>
    <n v="1486708133"/>
    <x v="2252"/>
    <n v="1484116133"/>
    <b v="0"/>
    <n v="70"/>
    <b v="0"/>
    <s v="technology/gadgets"/>
    <x v="0"/>
    <x v="31"/>
    <n v="2928.9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d v="2016-02-02T14:58:48"/>
    <n v="1454425128"/>
    <x v="2253"/>
    <n v="1451833128"/>
    <b v="0"/>
    <n v="46"/>
    <b v="0"/>
    <s v="theater/musical"/>
    <x v="3"/>
    <x v="20"/>
    <n v="44.76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d v="2016-07-03T19:59:00"/>
    <n v="1467575940"/>
    <x v="2254"/>
    <n v="1465856639"/>
    <b v="0"/>
    <n v="9"/>
    <b v="0"/>
    <s v="theater/plays"/>
    <x v="3"/>
    <x v="4"/>
    <n v="88.33"/>
  </r>
  <r>
    <n v="1817"/>
    <s v="Through the Lens of Jerry Gustafson"/>
    <s v="Hundreds of breathtaking rodeo photographs collected in a beautiful coffee table book."/>
    <n v="18000"/>
    <n v="9419"/>
    <x v="3"/>
    <x v="0"/>
    <s v="USD"/>
    <d v="2017-01-30T06:59:00"/>
    <n v="1485759540"/>
    <x v="2255"/>
    <n v="1480607607"/>
    <b v="0"/>
    <n v="100"/>
    <b v="0"/>
    <s v="photography/photobooks"/>
    <x v="6"/>
    <x v="9"/>
    <n v="94.1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d v="2014-09-06T21:00:00"/>
    <n v="1410037200"/>
    <x v="2256"/>
    <n v="1407435418"/>
    <b v="0"/>
    <n v="53"/>
    <b v="0"/>
    <s v="theater/musical"/>
    <x v="3"/>
    <x v="20"/>
    <n v="49.21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d v="2015-04-08T18:58:47"/>
    <n v="1428519527"/>
    <x v="2257"/>
    <n v="1425927527"/>
    <b v="0"/>
    <n v="15"/>
    <b v="0"/>
    <s v="publishing/children's books"/>
    <x v="5"/>
    <x v="32"/>
    <n v="17.329999999999998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d v="2017-04-16T20:00:00"/>
    <n v="1492372800"/>
    <x v="2258"/>
    <n v="1488823488"/>
    <b v="0"/>
    <n v="8"/>
    <b v="0"/>
    <s v="theater/plays"/>
    <x v="3"/>
    <x v="4"/>
    <n v="32.25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d v="2016-08-04T14:00:03"/>
    <n v="1470319203"/>
    <x v="2259"/>
    <n v="1467727203"/>
    <b v="0"/>
    <n v="1293"/>
    <b v="0"/>
    <s v="film &amp; video/drama"/>
    <x v="4"/>
    <x v="30"/>
    <n v="117.68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d v="2014-09-23T03:59:00"/>
    <n v="1411444740"/>
    <x v="2260"/>
    <n v="1409335497"/>
    <b v="0"/>
    <n v="59"/>
    <b v="0"/>
    <s v="theater/musical"/>
    <x v="3"/>
    <x v="20"/>
    <n v="147.88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d v="2015-10-11T05:00:00"/>
    <n v="1444539600"/>
    <x v="2261"/>
    <n v="1441297645"/>
    <b v="0"/>
    <n v="57"/>
    <b v="0"/>
    <s v="publishing/fiction"/>
    <x v="5"/>
    <x v="26"/>
    <n v="63.1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d v="2014-11-03T05:59:00"/>
    <n v="1414994340"/>
    <x v="2262"/>
    <n v="1413057980"/>
    <b v="0"/>
    <n v="34"/>
    <b v="0"/>
    <s v="music/world music"/>
    <x v="2"/>
    <x v="33"/>
    <n v="74.6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d v="2013-01-29T04:44:32"/>
    <n v="1359434672"/>
    <x v="2263"/>
    <n v="1354250672"/>
    <b v="0"/>
    <n v="147"/>
    <b v="0"/>
    <s v="film &amp; video/animation"/>
    <x v="4"/>
    <x v="28"/>
    <n v="51.22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d v="2016-05-22T14:59:34"/>
    <n v="1463929174"/>
    <x v="2264"/>
    <n v="1461337174"/>
    <b v="0"/>
    <n v="9"/>
    <b v="0"/>
    <s v="technology/makerspaces"/>
    <x v="0"/>
    <x v="19"/>
    <n v="117.56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d v="2016-01-29T23:34:00"/>
    <n v="1454110440"/>
    <x v="2265"/>
    <n v="1451607071"/>
    <b v="0"/>
    <n v="5"/>
    <b v="0"/>
    <s v="theater/plays"/>
    <x v="3"/>
    <x v="4"/>
    <n v="6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d v="2017-03-03T13:51:19"/>
    <n v="1488549079"/>
    <x v="2266"/>
    <n v="1485957079"/>
    <b v="0"/>
    <n v="140"/>
    <b v="0"/>
    <s v="technology/wearables"/>
    <x v="0"/>
    <x v="3"/>
    <n v="176.36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d v="2015-02-28T07:32:16"/>
    <n v="1425108736"/>
    <x v="2267"/>
    <n v="1422516736"/>
    <b v="0"/>
    <n v="140"/>
    <b v="0"/>
    <s v="photography/photobooks"/>
    <x v="6"/>
    <x v="9"/>
    <n v="42.1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d v="2014-10-01T03:59:00"/>
    <n v="1412135940"/>
    <x v="2268"/>
    <n v="1410366708"/>
    <b v="0"/>
    <n v="16"/>
    <b v="0"/>
    <s v="photography/nature"/>
    <x v="6"/>
    <x v="34"/>
    <n v="132.1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d v="2016-11-14T12:14:02"/>
    <n v="1479125642"/>
    <x v="2269"/>
    <n v="1476962042"/>
    <b v="0"/>
    <n v="31"/>
    <b v="0"/>
    <s v="theater/plays"/>
    <x v="3"/>
    <x v="4"/>
    <n v="47.26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d v="2017-03-26T23:59:00"/>
    <n v="1490572740"/>
    <x v="2270"/>
    <n v="1487734667"/>
    <b v="0"/>
    <n v="15"/>
    <b v="0"/>
    <s v="music/faith"/>
    <x v="2"/>
    <x v="21"/>
    <n v="159.33000000000001"/>
  </r>
  <r>
    <n v="1802"/>
    <s v="Out Of The Dark"/>
    <s v="Inner Darkness turned into a photobook. Personal work i shot during my recovery...in Berlin."/>
    <n v="3500"/>
    <n v="1697"/>
    <x v="3"/>
    <x v="2"/>
    <s v="EUR"/>
    <d v="2015-06-27T21:59:00"/>
    <n v="1435442340"/>
    <x v="2271"/>
    <n v="1433416830"/>
    <b v="1"/>
    <n v="18"/>
    <b v="0"/>
    <s v="photography/photobooks"/>
    <x v="6"/>
    <x v="9"/>
    <n v="94.28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d v="2014-12-15T13:12:57"/>
    <n v="1418649177"/>
    <x v="2272"/>
    <n v="1416057177"/>
    <b v="1"/>
    <n v="29"/>
    <b v="0"/>
    <s v="photography/photobooks"/>
    <x v="6"/>
    <x v="9"/>
    <n v="31.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d v="2014-08-01T07:00:00"/>
    <n v="1406876400"/>
    <x v="2273"/>
    <n v="1405024561"/>
    <b v="0"/>
    <n v="10"/>
    <b v="0"/>
    <s v="theater/plays"/>
    <x v="3"/>
    <x v="4"/>
    <n v="62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d v="2017-03-20T18:07:27"/>
    <n v="1490033247"/>
    <x v="2274"/>
    <n v="1489428447"/>
    <b v="0"/>
    <n v="4"/>
    <b v="0"/>
    <s v="food/small batch"/>
    <x v="7"/>
    <x v="11"/>
    <n v="3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d v="2015-02-04T23:22:29"/>
    <n v="1423092149"/>
    <x v="2275"/>
    <n v="1420500149"/>
    <b v="0"/>
    <n v="400"/>
    <b v="0"/>
    <s v="technology/wearables"/>
    <x v="0"/>
    <x v="3"/>
    <n v="53.25"/>
  </r>
  <r>
    <n v="969"/>
    <s v="Make 100 | Geek &amp; Chic: Smart Safety Jewelry."/>
    <s v="Geek &amp; Chic Smart Jewelry Collection, Wearables Meet Style!"/>
    <n v="30000"/>
    <n v="14000"/>
    <x v="3"/>
    <x v="18"/>
    <s v="MXN"/>
    <d v="2017-02-09T07:16:47"/>
    <n v="1486624607"/>
    <x v="2276"/>
    <n v="1483773407"/>
    <b v="0"/>
    <n v="11"/>
    <b v="0"/>
    <s v="technology/wearables"/>
    <x v="0"/>
    <x v="3"/>
    <n v="1272.7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d v="2014-07-01T22:30:00"/>
    <n v="1404253800"/>
    <x v="2277"/>
    <n v="1402784964"/>
    <b v="0"/>
    <n v="17"/>
    <b v="0"/>
    <s v="theater/plays"/>
    <x v="3"/>
    <x v="4"/>
    <n v="166.06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d v="2017-01-27T18:29:51"/>
    <n v="1485541791"/>
    <x v="2278"/>
    <n v="1480357791"/>
    <b v="0"/>
    <n v="41"/>
    <b v="0"/>
    <s v="technology/gadgets"/>
    <x v="0"/>
    <x v="31"/>
    <n v="34.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d v="2015-05-19T21:00:49"/>
    <n v="1432069249"/>
    <x v="2279"/>
    <n v="1429477249"/>
    <b v="0"/>
    <n v="8"/>
    <b v="0"/>
    <s v="technology/gadgets"/>
    <x v="0"/>
    <x v="31"/>
    <n v="29.6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d v="2017-03-14T14:02:35"/>
    <n v="1489500155"/>
    <x v="2280"/>
    <n v="1485874955"/>
    <b v="0"/>
    <n v="188"/>
    <b v="0"/>
    <s v="technology/wearables"/>
    <x v="0"/>
    <x v="3"/>
    <n v="136.4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d v="2015-04-23T05:40:07"/>
    <n v="1429767607"/>
    <x v="2281"/>
    <n v="1424587207"/>
    <b v="0"/>
    <n v="36"/>
    <b v="0"/>
    <s v="theater/musical"/>
    <x v="3"/>
    <x v="20"/>
    <n v="70.8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d v="2016-02-03T12:33:09"/>
    <n v="1454502789"/>
    <x v="2282"/>
    <n v="1453206789"/>
    <b v="0"/>
    <n v="114"/>
    <b v="0"/>
    <s v="technology/wearables"/>
    <x v="0"/>
    <x v="3"/>
    <n v="20.3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d v="2017-01-23T04:59:00"/>
    <n v="1485147540"/>
    <x v="2283"/>
    <n v="1481951853"/>
    <b v="0"/>
    <n v="14"/>
    <b v="0"/>
    <s v="technology/wearables"/>
    <x v="0"/>
    <x v="3"/>
    <n v="164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d v="2014-08-03T15:48:04"/>
    <n v="1407080884"/>
    <x v="2284"/>
    <n v="1404488884"/>
    <b v="1"/>
    <n v="39"/>
    <b v="0"/>
    <s v="photography/photobooks"/>
    <x v="6"/>
    <x v="9"/>
    <n v="58.6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d v="2017-04-07T17:35:34"/>
    <n v="1491586534"/>
    <x v="2285"/>
    <n v="1488911734"/>
    <b v="0"/>
    <n v="46"/>
    <b v="0"/>
    <s v="theater/spaces"/>
    <x v="3"/>
    <x v="12"/>
    <n v="34.13000000000000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d v="2014-11-29T14:59:00"/>
    <n v="1417273140"/>
    <x v="2286"/>
    <n v="1413609292"/>
    <b v="1"/>
    <n v="13"/>
    <b v="0"/>
    <s v="photography/photobooks"/>
    <x v="6"/>
    <x v="9"/>
    <n v="88.3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d v="2015-09-19T03:50:17"/>
    <n v="1442634617"/>
    <x v="2287"/>
    <n v="1440042617"/>
    <b v="0"/>
    <n v="12"/>
    <b v="0"/>
    <s v="film &amp; video/drama"/>
    <x v="4"/>
    <x v="30"/>
    <n v="185.83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d v="2016-07-04T03:40:24"/>
    <n v="1467603624"/>
    <x v="2288"/>
    <n v="1465011624"/>
    <b v="0"/>
    <n v="12"/>
    <b v="0"/>
    <s v="photography/nature"/>
    <x v="6"/>
    <x v="34"/>
    <n v="56.4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d v="2016-12-14T15:00:23"/>
    <n v="1481727623"/>
    <x v="2289"/>
    <n v="1478095223"/>
    <b v="0"/>
    <n v="76"/>
    <b v="0"/>
    <s v="technology/wearables"/>
    <x v="0"/>
    <x v="3"/>
    <n v="174.95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d v="2017-04-09T11:49:54"/>
    <n v="1491738594"/>
    <x v="2290"/>
    <n v="1489150194"/>
    <b v="0"/>
    <n v="7"/>
    <b v="0"/>
    <s v="music/faith"/>
    <x v="2"/>
    <x v="21"/>
    <n v="253.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d v="2015-10-04T15:45:46"/>
    <n v="1443973546"/>
    <x v="2291"/>
    <n v="1438789546"/>
    <b v="0"/>
    <n v="23"/>
    <b v="0"/>
    <s v="theater/plays"/>
    <x v="3"/>
    <x v="4"/>
    <n v="57.1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d v="2016-06-23T16:06:23"/>
    <n v="1466697983"/>
    <x v="2292"/>
    <n v="1464105983"/>
    <b v="0"/>
    <n v="99"/>
    <b v="0"/>
    <s v="technology/gadgets"/>
    <x v="0"/>
    <x v="31"/>
    <n v="215.9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d v="2015-08-20T20:00:39"/>
    <n v="1440100839"/>
    <x v="2293"/>
    <n v="1436472039"/>
    <b v="0"/>
    <n v="73"/>
    <b v="0"/>
    <s v="technology/wearables"/>
    <x v="0"/>
    <x v="3"/>
    <n v="89.19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d v="2015-10-21T23:00:00"/>
    <n v="1445468400"/>
    <x v="2294"/>
    <n v="1443042061"/>
    <b v="0"/>
    <n v="105"/>
    <b v="0"/>
    <s v="technology/gadgets"/>
    <x v="0"/>
    <x v="31"/>
    <n v="40.9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d v="2014-05-04T17:11:40"/>
    <n v="1399223500"/>
    <x v="2295"/>
    <n v="1396631500"/>
    <b v="0"/>
    <n v="48"/>
    <b v="0"/>
    <s v="games/mobile games"/>
    <x v="1"/>
    <x v="25"/>
    <n v="58.08"/>
  </r>
  <r>
    <n v="1717"/>
    <s v="Shift Records A New EP!"/>
    <s v="Our first record created to reach, inspire, and ultimately express the love of Jesus to our generation."/>
    <n v="3265"/>
    <n v="1395"/>
    <x v="3"/>
    <x v="0"/>
    <s v="USD"/>
    <d v="2016-04-21T04:00:00"/>
    <n v="1461211200"/>
    <x v="2296"/>
    <n v="1459467238"/>
    <b v="0"/>
    <n v="41"/>
    <b v="0"/>
    <s v="music/faith"/>
    <x v="2"/>
    <x v="21"/>
    <n v="34.020000000000003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d v="2017-02-20T19:00:00"/>
    <n v="1487617200"/>
    <x v="2297"/>
    <n v="1483634335"/>
    <b v="0"/>
    <n v="110"/>
    <b v="0"/>
    <s v="technology/wearables"/>
    <x v="0"/>
    <x v="3"/>
    <n v="364.35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d v="2016-10-05T19:50:54"/>
    <n v="1475697054"/>
    <x v="2298"/>
    <n v="1473105054"/>
    <b v="0"/>
    <n v="60"/>
    <b v="0"/>
    <s v="theater/plays"/>
    <x v="3"/>
    <x v="4"/>
    <n v="105.0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d v="2013-10-16T09:59:00"/>
    <n v="1381917540"/>
    <x v="2299"/>
    <n v="1379990038"/>
    <b v="0"/>
    <n v="79"/>
    <b v="0"/>
    <s v="music/jazz"/>
    <x v="2"/>
    <x v="27"/>
    <n v="34.18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d v="2014-10-19T05:00:00"/>
    <n v="1413694800"/>
    <x v="2300"/>
    <n v="1408986916"/>
    <b v="0"/>
    <n v="31"/>
    <b v="0"/>
    <s v="theater/spaces"/>
    <x v="3"/>
    <x v="12"/>
    <n v="79.87"/>
  </r>
  <r>
    <n v="1987"/>
    <s v="Ethiopia: Beheld"/>
    <s v="A collection of images that depicts the beauty and diversity within Ethiopia"/>
    <n v="5500"/>
    <n v="2336"/>
    <x v="3"/>
    <x v="1"/>
    <s v="GBP"/>
    <d v="2015-03-01T15:21:16"/>
    <n v="1425223276"/>
    <x v="2301"/>
    <n v="1422631276"/>
    <b v="0"/>
    <n v="28"/>
    <b v="0"/>
    <s v="photography/people"/>
    <x v="6"/>
    <x v="35"/>
    <n v="83.43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d v="2015-10-10T21:00:00"/>
    <n v="1444510800"/>
    <x v="2302"/>
    <n v="1442062898"/>
    <b v="0"/>
    <n v="19"/>
    <b v="0"/>
    <s v="film &amp; video/drama"/>
    <x v="4"/>
    <x v="30"/>
    <n v="77.11"/>
  </r>
  <r>
    <n v="2854"/>
    <s v="Ultimate Political Selfie!"/>
    <s v="Almost Random Theatre's play about a candidate - with no policies - who is seeking election in May 2015"/>
    <n v="1000"/>
    <n v="417"/>
    <x v="3"/>
    <x v="1"/>
    <s v="GBP"/>
    <d v="2015-05-07T17:11:59"/>
    <n v="1431018719"/>
    <x v="2303"/>
    <n v="1429290719"/>
    <b v="0"/>
    <n v="14"/>
    <b v="0"/>
    <s v="theater/plays"/>
    <x v="3"/>
    <x v="4"/>
    <n v="29.79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d v="2017-02-11T16:20:30"/>
    <n v="1486830030"/>
    <x v="2304"/>
    <n v="1483806030"/>
    <b v="1"/>
    <n v="96"/>
    <b v="0"/>
    <s v="photography/photobooks"/>
    <x v="6"/>
    <x v="9"/>
    <n v="120.7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d v="2014-06-03T06:59:00"/>
    <n v="1401778740"/>
    <x v="2305"/>
    <n v="1399474134"/>
    <b v="1"/>
    <n v="50"/>
    <b v="0"/>
    <s v="theater/plays"/>
    <x v="3"/>
    <x v="4"/>
    <n v="81.319999999999993"/>
  </r>
  <r>
    <n v="1570"/>
    <s v="BEAUTIFUL DREAMERS: An Adult Coloring Book (Canceled)"/>
    <s v="A Coloring Book of Breathtaking Beauties_x000a_To Calm the Heart and Soul"/>
    <n v="6000"/>
    <n v="2484"/>
    <x v="1"/>
    <x v="0"/>
    <s v="USD"/>
    <d v="2016-04-08T18:31:22"/>
    <n v="1460140282"/>
    <x v="2306"/>
    <n v="1457551882"/>
    <b v="0"/>
    <n v="52"/>
    <b v="0"/>
    <s v="publishing/art books"/>
    <x v="5"/>
    <x v="36"/>
    <n v="47.7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d v="2010-08-01T04:00:00"/>
    <n v="1280635200"/>
    <x v="2307"/>
    <n v="1273121283"/>
    <b v="0"/>
    <n v="17"/>
    <b v="0"/>
    <s v="music/indie rock"/>
    <x v="2"/>
    <x v="13"/>
    <n v="143.82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d v="2013-12-26T23:54:54"/>
    <n v="1388102094"/>
    <x v="2308"/>
    <n v="1385510094"/>
    <b v="0"/>
    <n v="52"/>
    <b v="0"/>
    <s v="publishing/fiction"/>
    <x v="5"/>
    <x v="26"/>
    <n v="31.85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d v="2015-01-19T02:39:50"/>
    <n v="1421635190"/>
    <x v="2309"/>
    <n v="1418179190"/>
    <b v="0"/>
    <n v="16"/>
    <b v="0"/>
    <s v="food/food trucks"/>
    <x v="7"/>
    <x v="37"/>
    <n v="84.06"/>
  </r>
  <r>
    <n v="876"/>
    <s v="Sound Of Dobells"/>
    <s v="What was the greatest record shop ever?  DOBELLS!"/>
    <n v="3152"/>
    <n v="1286"/>
    <x v="3"/>
    <x v="1"/>
    <s v="GBP"/>
    <d v="2013-02-04T11:55:27"/>
    <n v="1359978927"/>
    <x v="2310"/>
    <n v="1357127727"/>
    <b v="0"/>
    <n v="45"/>
    <b v="0"/>
    <s v="music/jazz"/>
    <x v="2"/>
    <x v="27"/>
    <n v="28.58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d v="2016-09-15T20:53:33"/>
    <n v="1473972813"/>
    <x v="2311"/>
    <n v="1471812813"/>
    <b v="0"/>
    <n v="7"/>
    <b v="0"/>
    <s v="music/indie rock"/>
    <x v="2"/>
    <x v="13"/>
    <n v="29.29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d v="2012-04-04T16:46:15"/>
    <n v="1333557975"/>
    <x v="2312"/>
    <n v="1330969575"/>
    <b v="0"/>
    <n v="7"/>
    <b v="0"/>
    <s v="games/video games"/>
    <x v="1"/>
    <x v="29"/>
    <n v="23.5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d v="2015-11-06T01:00:00"/>
    <n v="1446771600"/>
    <x v="2313"/>
    <n v="1443700648"/>
    <b v="0"/>
    <n v="248"/>
    <b v="0"/>
    <s v="technology/wearables"/>
    <x v="0"/>
    <x v="3"/>
    <n v="162.91999999999999"/>
  </r>
  <r>
    <n v="952"/>
    <s v="Audionoggin - Join the Earvolution"/>
    <s v="Audionoggin: Wireless personal surround sound for the athlete in everyone."/>
    <n v="49000"/>
    <n v="19572"/>
    <x v="3"/>
    <x v="0"/>
    <s v="USD"/>
    <d v="2016-11-18T15:43:32"/>
    <n v="1479483812"/>
    <x v="2314"/>
    <n v="1476888212"/>
    <b v="0"/>
    <n v="196"/>
    <b v="0"/>
    <s v="technology/wearables"/>
    <x v="0"/>
    <x v="3"/>
    <n v="99.8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d v="2017-03-13T03:40:05"/>
    <n v="1489376405"/>
    <x v="2315"/>
    <n v="1484196005"/>
    <b v="0"/>
    <n v="104"/>
    <b v="0"/>
    <s v="technology/wearables"/>
    <x v="0"/>
    <x v="3"/>
    <n v="152.41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d v="2016-07-02T14:25:10"/>
    <n v="1467469510"/>
    <x v="2316"/>
    <n v="1462285510"/>
    <b v="1"/>
    <n v="152"/>
    <b v="0"/>
    <s v="photography/photobooks"/>
    <x v="6"/>
    <x v="9"/>
    <n v="78.4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d v="2016-04-23T19:40:21"/>
    <n v="1461440421"/>
    <x v="2317"/>
    <n v="1458848421"/>
    <b v="0"/>
    <n v="39"/>
    <b v="0"/>
    <s v="games/mobile games"/>
    <x v="1"/>
    <x v="25"/>
    <n v="253.21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d v="2015-08-28T04:00:00"/>
    <n v="1440734400"/>
    <x v="2318"/>
    <n v="1438549026"/>
    <b v="0"/>
    <n v="72"/>
    <b v="0"/>
    <s v="music/indie rock"/>
    <x v="2"/>
    <x v="13"/>
    <n v="44.44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d v="2016-03-02T22:27:15"/>
    <n v="1456957635"/>
    <x v="2319"/>
    <n v="1451773635"/>
    <b v="0"/>
    <n v="24"/>
    <b v="0"/>
    <s v="music/indie rock"/>
    <x v="2"/>
    <x v="13"/>
    <n v="83.3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d v="2015-01-31T03:25:00"/>
    <n v="1422674700"/>
    <x v="2320"/>
    <n v="1419954240"/>
    <b v="1"/>
    <n v="33"/>
    <b v="0"/>
    <s v="photography/photobooks"/>
    <x v="6"/>
    <x v="9"/>
    <n v="60.24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d v="2015-06-21T00:50:59"/>
    <n v="1434847859"/>
    <x v="2321"/>
    <n v="1431391859"/>
    <b v="0"/>
    <n v="5"/>
    <b v="0"/>
    <s v="film &amp; video/drama"/>
    <x v="4"/>
    <x v="30"/>
    <n v="80.2"/>
  </r>
  <r>
    <n v="177"/>
    <s v="The Good Samaritan"/>
    <s v="I'm making a modern day version of the bible story &quot; The Good Samaritan&quot;"/>
    <n v="450"/>
    <n v="180"/>
    <x v="3"/>
    <x v="0"/>
    <s v="USD"/>
    <d v="2015-03-24T00:08:46"/>
    <n v="1427155726"/>
    <x v="2322"/>
    <n v="1425690526"/>
    <b v="0"/>
    <n v="7"/>
    <b v="0"/>
    <s v="film &amp; video/drama"/>
    <x v="4"/>
    <x v="30"/>
    <n v="25.71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d v="2015-10-31T22:45:00"/>
    <n v="1446331500"/>
    <x v="2323"/>
    <n v="1442531217"/>
    <b v="0"/>
    <n v="285"/>
    <b v="0"/>
    <s v="technology/gadgets"/>
    <x v="0"/>
    <x v="31"/>
    <n v="117.49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d v="2015-01-19T04:11:05"/>
    <n v="1421640665"/>
    <x v="2324"/>
    <n v="1419048665"/>
    <b v="0"/>
    <n v="171"/>
    <b v="0"/>
    <s v="technology/wearables"/>
    <x v="0"/>
    <x v="3"/>
    <n v="113.6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d v="2015-01-14T04:00:00"/>
    <n v="1421208000"/>
    <x v="2325"/>
    <n v="1418315852"/>
    <b v="0"/>
    <n v="15"/>
    <b v="0"/>
    <s v="technology/wearables"/>
    <x v="0"/>
    <x v="3"/>
    <n v="788.53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d v="2016-10-14T16:00:00"/>
    <n v="1476460800"/>
    <x v="2326"/>
    <n v="1473922541"/>
    <b v="1"/>
    <n v="81"/>
    <b v="0"/>
    <s v="photography/photobooks"/>
    <x v="6"/>
    <x v="9"/>
    <n v="133.9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d v="2016-06-05T23:33:30"/>
    <n v="1465169610"/>
    <x v="2327"/>
    <n v="1462577610"/>
    <b v="0"/>
    <n v="53"/>
    <b v="0"/>
    <s v="music/indie rock"/>
    <x v="2"/>
    <x v="13"/>
    <n v="147.81"/>
  </r>
  <r>
    <n v="442"/>
    <s v="The Paranormal Idiot"/>
    <s v="Doomsday is here"/>
    <n v="17000"/>
    <n v="6691"/>
    <x v="3"/>
    <x v="0"/>
    <s v="USD"/>
    <d v="2015-02-19T21:19:43"/>
    <n v="1424380783"/>
    <x v="2328"/>
    <n v="1421788783"/>
    <b v="0"/>
    <n v="17"/>
    <b v="0"/>
    <s v="film &amp; video/animation"/>
    <x v="4"/>
    <x v="28"/>
    <n v="393.59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d v="2016-08-23T08:10:18"/>
    <n v="1471939818"/>
    <x v="2329"/>
    <n v="1467619818"/>
    <b v="0"/>
    <n v="90"/>
    <b v="0"/>
    <s v="theater/spaces"/>
    <x v="3"/>
    <x v="12"/>
    <n v="69.53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d v="2017-04-04T05:15:01"/>
    <n v="1491282901"/>
    <x v="2330"/>
    <n v="1488694501"/>
    <b v="0"/>
    <n v="64"/>
    <b v="0"/>
    <s v="food/small batch"/>
    <x v="7"/>
    <x v="11"/>
    <n v="64.53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d v="2015-09-23T20:10:01"/>
    <n v="1443039001"/>
    <x v="2331"/>
    <n v="1440447001"/>
    <b v="0"/>
    <n v="14"/>
    <b v="0"/>
    <s v="food/food trucks"/>
    <x v="7"/>
    <x v="37"/>
    <n v="83.57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d v="2013-11-26T06:30:59"/>
    <n v="1385447459"/>
    <x v="2332"/>
    <n v="1382679059"/>
    <b v="0"/>
    <n v="21"/>
    <b v="0"/>
    <s v="games/video games"/>
    <x v="1"/>
    <x v="29"/>
    <n v="40.479999999999997"/>
  </r>
  <r>
    <n v="951"/>
    <s v="Smart Harness"/>
    <s v="Revolutionizing the way we walk our dogs!"/>
    <n v="50000"/>
    <n v="19195"/>
    <x v="3"/>
    <x v="0"/>
    <s v="USD"/>
    <d v="2016-06-04T15:41:12"/>
    <n v="1465054872"/>
    <x v="2333"/>
    <n v="1461166872"/>
    <b v="0"/>
    <n v="121"/>
    <b v="0"/>
    <s v="technology/wearables"/>
    <x v="0"/>
    <x v="3"/>
    <n v="158.63999999999999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d v="2014-08-29T20:43:05"/>
    <n v="1409344985"/>
    <x v="2334"/>
    <n v="1406752985"/>
    <b v="0"/>
    <n v="14"/>
    <b v="0"/>
    <s v="theater/plays"/>
    <x v="3"/>
    <x v="4"/>
    <n v="81.569999999999993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d v="2014-10-13T21:05:16"/>
    <n v="1413234316"/>
    <x v="2335"/>
    <n v="1408050316"/>
    <b v="0"/>
    <n v="13"/>
    <b v="0"/>
    <s v="theater/plays"/>
    <x v="3"/>
    <x v="4"/>
    <n v="86.6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d v="2015-01-28T19:37:11"/>
    <n v="1422473831"/>
    <x v="2336"/>
    <n v="1419881831"/>
    <b v="0"/>
    <n v="8"/>
    <b v="0"/>
    <s v="theater/plays"/>
    <x v="3"/>
    <x v="4"/>
    <n v="119.1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d v="2017-03-01T19:00:00"/>
    <n v="1488394800"/>
    <x v="2337"/>
    <n v="1486681708"/>
    <b v="0"/>
    <n v="14"/>
    <b v="0"/>
    <s v="theater/plays"/>
    <x v="3"/>
    <x v="4"/>
    <n v="32.3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d v="2010-06-25T21:32:00"/>
    <n v="1277501520"/>
    <x v="2338"/>
    <n v="1273874306"/>
    <b v="0"/>
    <n v="5"/>
    <b v="0"/>
    <s v="music/jazz"/>
    <x v="2"/>
    <x v="27"/>
    <n v="69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d v="2015-04-10T05:00:00"/>
    <n v="1428642000"/>
    <x v="2339"/>
    <n v="1426050982"/>
    <b v="0"/>
    <n v="4"/>
    <b v="0"/>
    <s v="theater/plays"/>
    <x v="3"/>
    <x v="4"/>
    <n v="56.25"/>
  </r>
  <r>
    <n v="3987"/>
    <s v="Write Now 5"/>
    <s v="Write Now 5 is a new writing festival in south east London promoting new work from emerging playwrights."/>
    <n v="400"/>
    <n v="151"/>
    <x v="3"/>
    <x v="1"/>
    <s v="GBP"/>
    <d v="2014-05-16T22:11:30"/>
    <n v="1400278290"/>
    <x v="2340"/>
    <n v="1399414290"/>
    <b v="0"/>
    <n v="13"/>
    <b v="0"/>
    <s v="theater/plays"/>
    <x v="3"/>
    <x v="4"/>
    <n v="11.62"/>
  </r>
  <r>
    <n v="4035"/>
    <s v="The Lost Boy"/>
    <s v="&quot;Stories are where you go to look for the truth of your own life.&quot; (Frank Delaney)"/>
    <n v="10000"/>
    <n v="3685"/>
    <x v="3"/>
    <x v="0"/>
    <s v="USD"/>
    <d v="2014-10-21T21:11:27"/>
    <n v="1413925887"/>
    <x v="2341"/>
    <n v="1411333887"/>
    <b v="0"/>
    <n v="25"/>
    <b v="0"/>
    <s v="theater/plays"/>
    <x v="3"/>
    <x v="4"/>
    <n v="147.4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d v="2014-11-26T20:29:37"/>
    <n v="1417033777"/>
    <x v="2342"/>
    <n v="1414438177"/>
    <b v="0"/>
    <n v="36"/>
    <b v="0"/>
    <s v="theater/plays"/>
    <x v="3"/>
    <x v="4"/>
    <n v="83.1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d v="2014-10-19T16:26:12"/>
    <n v="1413735972"/>
    <x v="2343"/>
    <n v="1411143972"/>
    <b v="0"/>
    <n v="22"/>
    <b v="0"/>
    <s v="technology/web"/>
    <x v="0"/>
    <x v="38"/>
    <n v="64.36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d v="2014-10-22T04:59:00"/>
    <n v="1413953940"/>
    <x v="2344"/>
    <n v="1410141900"/>
    <b v="0"/>
    <n v="8"/>
    <b v="0"/>
    <s v="theater/plays"/>
    <x v="3"/>
    <x v="4"/>
    <n v="91.2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d v="2015-06-27T18:27:06"/>
    <n v="1435429626"/>
    <x v="2345"/>
    <n v="1431973626"/>
    <b v="0"/>
    <n v="14"/>
    <b v="0"/>
    <s v="theater/plays"/>
    <x v="3"/>
    <x v="4"/>
    <n v="46.93"/>
  </r>
  <r>
    <n v="899"/>
    <s v="Lets get 48/14 pressed!!!"/>
    <s v="Lets get 48/14 pressed and in your cd players,ipods,blogs, and facebook status'. Lets get it everywhere!"/>
    <n v="750"/>
    <n v="280"/>
    <x v="3"/>
    <x v="0"/>
    <s v="USD"/>
    <d v="2011-05-28T02:22:42"/>
    <n v="1306549362"/>
    <x v="2346"/>
    <n v="1302661362"/>
    <b v="0"/>
    <n v="8"/>
    <b v="0"/>
    <s v="music/indie rock"/>
    <x v="2"/>
    <x v="13"/>
    <n v="3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d v="2015-01-19T08:30:00"/>
    <n v="1421656200"/>
    <x v="2347"/>
    <n v="1416507211"/>
    <b v="0"/>
    <n v="312"/>
    <b v="0"/>
    <s v="games/video games"/>
    <x v="1"/>
    <x v="29"/>
    <n v="100.23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d v="2015-10-02T18:00:00"/>
    <n v="1443808800"/>
    <x v="2348"/>
    <n v="1441048658"/>
    <b v="1"/>
    <n v="122"/>
    <b v="0"/>
    <s v="photography/photobooks"/>
    <x v="6"/>
    <x v="9"/>
    <n v="67.14"/>
  </r>
  <r>
    <n v="183"/>
    <s v="Three Little Words"/>
    <s v="Don't kill me until I meet my Dad"/>
    <n v="12500"/>
    <n v="4482"/>
    <x v="3"/>
    <x v="1"/>
    <s v="GBP"/>
    <d v="2014-11-26T20:26:50"/>
    <n v="1417033610"/>
    <x v="2349"/>
    <n v="1414438010"/>
    <b v="0"/>
    <n v="12"/>
    <b v="0"/>
    <s v="film &amp; video/drama"/>
    <x v="4"/>
    <x v="30"/>
    <n v="373.5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d v="2016-09-02T16:36:20"/>
    <n v="1472834180"/>
    <x v="2350"/>
    <n v="1470242180"/>
    <b v="1"/>
    <n v="38"/>
    <b v="0"/>
    <s v="photography/photobooks"/>
    <x v="6"/>
    <x v="9"/>
    <n v="104.89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d v="2014-10-19T13:01:24"/>
    <n v="1413723684"/>
    <x v="2351"/>
    <n v="1411131684"/>
    <b v="0"/>
    <n v="44"/>
    <b v="0"/>
    <s v="publishing/fiction"/>
    <x v="5"/>
    <x v="26"/>
    <n v="57.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d v="2015-11-02T16:50:00"/>
    <n v="1446483000"/>
    <x v="2352"/>
    <n v="1443811268"/>
    <b v="0"/>
    <n v="13"/>
    <b v="0"/>
    <s v="theater/plays"/>
    <x v="3"/>
    <x v="4"/>
    <n v="137.08000000000001"/>
  </r>
  <r>
    <n v="3635"/>
    <s v="Mary's Son"/>
    <s v="Mary's Son is a pop opera about Jesus and the hope he brings to all people."/>
    <n v="3500"/>
    <n v="1276"/>
    <x v="3"/>
    <x v="0"/>
    <s v="USD"/>
    <d v="2016-04-20T21:11:16"/>
    <n v="1461186676"/>
    <x v="2353"/>
    <n v="1458594676"/>
    <b v="0"/>
    <n v="10"/>
    <b v="0"/>
    <s v="theater/musical"/>
    <x v="3"/>
    <x v="20"/>
    <n v="127.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d v="2015-05-10T22:59:00"/>
    <n v="1431298740"/>
    <x v="2354"/>
    <n v="1429558756"/>
    <b v="0"/>
    <n v="27"/>
    <b v="0"/>
    <s v="theater/plays"/>
    <x v="3"/>
    <x v="4"/>
    <n v="33.67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d v="2015-04-30T19:23:47"/>
    <n v="1430421827"/>
    <x v="2355"/>
    <n v="1427829827"/>
    <b v="0"/>
    <n v="296"/>
    <b v="0"/>
    <s v="technology/wearables"/>
    <x v="0"/>
    <x v="3"/>
    <n v="119.39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d v="2015-12-29T20:00:00"/>
    <n v="1451419200"/>
    <x v="2356"/>
    <n v="1449000056"/>
    <b v="0"/>
    <n v="90"/>
    <b v="0"/>
    <s v="technology/wearables"/>
    <x v="0"/>
    <x v="3"/>
    <n v="95.9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d v="2014-09-04T06:59:00"/>
    <n v="1409813940"/>
    <x v="2357"/>
    <n v="1407271598"/>
    <b v="0"/>
    <n v="45"/>
    <b v="0"/>
    <s v="technology/wearables"/>
    <x v="0"/>
    <x v="3"/>
    <n v="153.88999999999999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d v="2015-11-14T17:16:44"/>
    <n v="1447521404"/>
    <x v="2358"/>
    <n v="1444061804"/>
    <b v="1"/>
    <n v="52"/>
    <b v="0"/>
    <s v="photography/photobooks"/>
    <x v="6"/>
    <x v="9"/>
    <n v="104.8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d v="2014-05-20T06:59:00"/>
    <n v="1400569140"/>
    <x v="2359"/>
    <n v="1397854356"/>
    <b v="0"/>
    <n v="46"/>
    <b v="0"/>
    <s v="theater/plays"/>
    <x v="3"/>
    <x v="4"/>
    <n v="84.28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d v="2016-11-19T01:00:00"/>
    <n v="1479517200"/>
    <x v="2360"/>
    <n v="1475765867"/>
    <b v="0"/>
    <n v="31"/>
    <b v="0"/>
    <s v="theater/musical"/>
    <x v="3"/>
    <x v="20"/>
    <n v="56.8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d v="2015-02-14T11:27:00"/>
    <n v="1423913220"/>
    <x v="2361"/>
    <n v="1421339077"/>
    <b v="0"/>
    <n v="4"/>
    <b v="0"/>
    <s v="theater/plays"/>
    <x v="3"/>
    <x v="4"/>
    <n v="17.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d v="2016-12-21T07:59:00"/>
    <n v="1482307140"/>
    <x v="2362"/>
    <n v="1479218315"/>
    <b v="1"/>
    <n v="1501"/>
    <b v="0"/>
    <s v="technology/space exploration"/>
    <x v="0"/>
    <x v="5"/>
    <n v="223.58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d v="2016-12-14T12:01:08"/>
    <n v="1481716868"/>
    <x v="2363"/>
    <n v="1478257268"/>
    <b v="0"/>
    <n v="338"/>
    <b v="0"/>
    <s v="technology/wearables"/>
    <x v="0"/>
    <x v="3"/>
    <n v="99.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d v="2017-04-05T18:14:37"/>
    <n v="1491416077"/>
    <x v="2364"/>
    <n v="1488827677"/>
    <b v="1"/>
    <n v="26"/>
    <b v="0"/>
    <s v="theater/spaces"/>
    <x v="3"/>
    <x v="12"/>
    <n v="132.35"/>
  </r>
  <r>
    <n v="1726"/>
    <s v="&quot;Every Day&quot; CD by Amanda Joy Hall"/>
    <s v="Amanda Joy Hall's sophomore album, &quot;Every Day&quot;. Release expected July 2014"/>
    <n v="6500"/>
    <n v="2196"/>
    <x v="3"/>
    <x v="0"/>
    <s v="USD"/>
    <d v="2014-06-27T22:04:24"/>
    <n v="1403906664"/>
    <x v="2365"/>
    <n v="1401401064"/>
    <b v="0"/>
    <n v="16"/>
    <b v="0"/>
    <s v="music/faith"/>
    <x v="2"/>
    <x v="21"/>
    <n v="137.2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d v="2016-02-21T22:36:37"/>
    <n v="1456094197"/>
    <x v="2366"/>
    <n v="1453502197"/>
    <b v="0"/>
    <n v="12"/>
    <b v="0"/>
    <s v="technology/wearables"/>
    <x v="0"/>
    <x v="3"/>
    <n v="75.75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d v="2015-07-17T10:32:59"/>
    <n v="1437129179"/>
    <x v="2367"/>
    <n v="1434537179"/>
    <b v="1"/>
    <n v="24"/>
    <b v="0"/>
    <s v="theater/plays"/>
    <x v="3"/>
    <x v="4"/>
    <n v="35.5"/>
  </r>
  <r>
    <n v="598"/>
    <s v="Goals not creeds"/>
    <s v="This is a project to create a crowd-funding site for Urantia Book readers worldwide."/>
    <n v="2500"/>
    <n v="850"/>
    <x v="3"/>
    <x v="0"/>
    <s v="USD"/>
    <d v="2014-12-05T00:03:01"/>
    <n v="1417737781"/>
    <x v="2368"/>
    <n v="1415145781"/>
    <b v="0"/>
    <n v="7"/>
    <b v="0"/>
    <s v="technology/web"/>
    <x v="0"/>
    <x v="38"/>
    <n v="121.43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d v="2015-02-28T12:00:00"/>
    <n v="1425124800"/>
    <x v="2369"/>
    <n v="1421596356"/>
    <b v="0"/>
    <n v="13"/>
    <b v="0"/>
    <s v="theater/plays"/>
    <x v="3"/>
    <x v="4"/>
    <n v="33.08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d v="2016-05-01T14:18:38"/>
    <n v="1462112318"/>
    <x v="2370"/>
    <n v="1459520318"/>
    <b v="0"/>
    <n v="4"/>
    <b v="0"/>
    <s v="theater/plays"/>
    <x v="3"/>
    <x v="4"/>
    <n v="63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d v="2015-11-03T04:15:59"/>
    <n v="1446524159"/>
    <x v="2371"/>
    <n v="1443928559"/>
    <b v="0"/>
    <n v="6"/>
    <b v="0"/>
    <s v="photography/nature"/>
    <x v="6"/>
    <x v="34"/>
    <n v="28.33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d v="2017-04-03T01:00:00"/>
    <n v="1491181200"/>
    <x v="2372"/>
    <n v="1488387008"/>
    <b v="0"/>
    <n v="38"/>
    <b v="0"/>
    <s v="music/faith"/>
    <x v="2"/>
    <x v="21"/>
    <n v="264.26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d v="2014-11-21T10:47:15"/>
    <n v="1416566835"/>
    <x v="2373"/>
    <n v="1411379235"/>
    <b v="0"/>
    <n v="55"/>
    <b v="0"/>
    <s v="film &amp; video/animation"/>
    <x v="4"/>
    <x v="28"/>
    <n v="88.8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d v="2015-12-28T06:00:00"/>
    <n v="1451282400"/>
    <x v="2374"/>
    <n v="1449436390"/>
    <b v="1"/>
    <n v="47"/>
    <b v="0"/>
    <s v="technology/makerspaces"/>
    <x v="0"/>
    <x v="19"/>
    <n v="70.6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d v="2015-08-17T16:00:00"/>
    <n v="1439827200"/>
    <x v="2375"/>
    <n v="1436355270"/>
    <b v="0"/>
    <n v="16"/>
    <b v="0"/>
    <s v="theater/plays"/>
    <x v="3"/>
    <x v="4"/>
    <n v="50.88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d v="2015-04-13T19:00:00"/>
    <n v="1428951600"/>
    <x v="2376"/>
    <n v="1425512843"/>
    <b v="0"/>
    <n v="13"/>
    <b v="0"/>
    <s v="film &amp; video/drama"/>
    <x v="4"/>
    <x v="30"/>
    <n v="30.85"/>
  </r>
  <r>
    <n v="3891"/>
    <s v="Out of the Box: A Mime Story"/>
    <s v="A comedy about a mime who dreams of becoming a stand up comedian."/>
    <n v="800"/>
    <n v="260"/>
    <x v="3"/>
    <x v="0"/>
    <s v="USD"/>
    <d v="2015-03-23T04:59:00"/>
    <n v="1427086740"/>
    <x v="2377"/>
    <n v="1424488244"/>
    <b v="0"/>
    <n v="7"/>
    <b v="0"/>
    <s v="theater/plays"/>
    <x v="3"/>
    <x v="4"/>
    <n v="37.14"/>
  </r>
  <r>
    <n v="2885"/>
    <s v="The Wedding"/>
    <s v="An historic and proud work of Polish nationalistic literature performed on stage."/>
    <n v="400"/>
    <n v="130"/>
    <x v="3"/>
    <x v="0"/>
    <s v="USD"/>
    <d v="2015-03-14T00:50:01"/>
    <n v="1426294201"/>
    <x v="2378"/>
    <n v="1423705801"/>
    <b v="0"/>
    <n v="5"/>
    <b v="0"/>
    <s v="theater/plays"/>
    <x v="3"/>
    <x v="4"/>
    <n v="2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d v="2016-11-30T20:15:19"/>
    <n v="1480536919"/>
    <x v="2379"/>
    <n v="1477509319"/>
    <b v="0"/>
    <n v="100"/>
    <b v="0"/>
    <s v="technology/wearables"/>
    <x v="0"/>
    <x v="3"/>
    <n v="800.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d v="2015-11-26T06:03:36"/>
    <n v="1448517816"/>
    <x v="2380"/>
    <n v="1445922216"/>
    <b v="0"/>
    <n v="47"/>
    <b v="0"/>
    <s v="publishing/translations"/>
    <x v="5"/>
    <x v="39"/>
    <n v="115.5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d v="2015-06-08T00:23:53"/>
    <n v="1433723033"/>
    <x v="2381"/>
    <n v="1428539033"/>
    <b v="0"/>
    <n v="39"/>
    <b v="0"/>
    <s v="theater/plays"/>
    <x v="3"/>
    <x v="4"/>
    <n v="60.67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d v="2014-08-02T14:00:00"/>
    <n v="1406988000"/>
    <x v="2382"/>
    <n v="1403822912"/>
    <b v="0"/>
    <n v="16"/>
    <b v="0"/>
    <s v="theater/plays"/>
    <x v="3"/>
    <x v="4"/>
    <n v="40.0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d v="2016-02-20T21:05:00"/>
    <n v="1456002300"/>
    <x v="2383"/>
    <n v="1454173120"/>
    <b v="0"/>
    <n v="19"/>
    <b v="0"/>
    <s v="theater/plays"/>
    <x v="3"/>
    <x v="4"/>
    <n v="33.74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d v="2016-06-02T13:07:28"/>
    <n v="1464872848"/>
    <x v="2384"/>
    <n v="1462280848"/>
    <b v="0"/>
    <n v="11"/>
    <b v="0"/>
    <s v="theater/plays"/>
    <x v="3"/>
    <x v="4"/>
    <n v="29.09"/>
  </r>
  <r>
    <n v="2861"/>
    <s v="Julius Caesar"/>
    <s v="The University of Queensland Drama Production Course is putting on an adaptation of William Shakespeares Julius Caesar"/>
    <n v="250"/>
    <n v="80"/>
    <x v="3"/>
    <x v="6"/>
    <s v="AUD"/>
    <d v="2015-09-24T14:10:48"/>
    <n v="1443103848"/>
    <x v="2385"/>
    <n v="1441894248"/>
    <b v="0"/>
    <n v="3"/>
    <b v="0"/>
    <s v="theater/plays"/>
    <x v="3"/>
    <x v="4"/>
    <n v="26.6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d v="2016-03-03T17:01:54"/>
    <n v="1457024514"/>
    <x v="2386"/>
    <n v="1454432514"/>
    <b v="0"/>
    <n v="122"/>
    <b v="0"/>
    <s v="technology/wearables"/>
    <x v="0"/>
    <x v="3"/>
    <n v="102.02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d v="2015-02-14T01:43:02"/>
    <n v="1423878182"/>
    <x v="2387"/>
    <n v="1421199782"/>
    <b v="1"/>
    <n v="75"/>
    <b v="0"/>
    <s v="photography/photobooks"/>
    <x v="6"/>
    <x v="9"/>
    <n v="71.8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d v="2011-12-12T05:06:16"/>
    <n v="1323666376"/>
    <x v="2388"/>
    <n v="1320033976"/>
    <b v="0"/>
    <n v="20"/>
    <b v="0"/>
    <s v="music/jazz"/>
    <x v="2"/>
    <x v="27"/>
    <n v="231.75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d v="2016-11-24T18:26:27"/>
    <n v="1480011987"/>
    <x v="2389"/>
    <n v="1477416387"/>
    <b v="0"/>
    <n v="37"/>
    <b v="0"/>
    <s v="technology/wearables"/>
    <x v="0"/>
    <x v="3"/>
    <n v="124.9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d v="2017-04-10T20:15:00"/>
    <n v="1491855300"/>
    <x v="2390"/>
    <n v="1488935245"/>
    <b v="0"/>
    <n v="39"/>
    <b v="0"/>
    <s v="music/faith"/>
    <x v="2"/>
    <x v="21"/>
    <n v="80.13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d v="2015-01-01T00:03:35"/>
    <n v="1420070615"/>
    <x v="2391"/>
    <n v="1415750615"/>
    <b v="0"/>
    <n v="16"/>
    <b v="0"/>
    <s v="technology/wearables"/>
    <x v="0"/>
    <x v="3"/>
    <n v="191.25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d v="2015-07-18T03:00:00"/>
    <n v="1437188400"/>
    <x v="2392"/>
    <n v="1432100004"/>
    <b v="0"/>
    <n v="2"/>
    <b v="0"/>
    <s v="theater/plays"/>
    <x v="3"/>
    <x v="4"/>
    <n v="1250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d v="2015-01-01T16:48:55"/>
    <n v="1420130935"/>
    <x v="2393"/>
    <n v="1417538935"/>
    <b v="0"/>
    <n v="14"/>
    <b v="0"/>
    <s v="theater/musical"/>
    <x v="3"/>
    <x v="20"/>
    <n v="66.1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d v="2013-10-02T13:27:54"/>
    <n v="1380720474"/>
    <x v="2394"/>
    <n v="1378214874"/>
    <b v="0"/>
    <n v="19"/>
    <b v="0"/>
    <s v="publishing/fiction"/>
    <x v="5"/>
    <x v="26"/>
    <n v="47.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d v="2012-05-29T19:55:05"/>
    <n v="1338321305"/>
    <x v="2395"/>
    <n v="1336506905"/>
    <b v="0"/>
    <n v="30"/>
    <b v="0"/>
    <s v="music/jazz"/>
    <x v="2"/>
    <x v="27"/>
    <n v="21.4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d v="2016-08-23T20:54:00"/>
    <n v="1471985640"/>
    <x v="2396"/>
    <n v="1469289685"/>
    <b v="0"/>
    <n v="179"/>
    <b v="0"/>
    <s v="technology/wearables"/>
    <x v="0"/>
    <x v="3"/>
    <n v="171.7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d v="2013-11-27T06:41:54"/>
    <n v="1385534514"/>
    <x v="2397"/>
    <n v="1382938914"/>
    <b v="0"/>
    <n v="89"/>
    <b v="0"/>
    <s v="games/video games"/>
    <x v="1"/>
    <x v="29"/>
    <n v="51.2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d v="2015-12-17T05:59:00"/>
    <n v="1450331940"/>
    <x v="2398"/>
    <n v="1447777514"/>
    <b v="0"/>
    <n v="22"/>
    <b v="0"/>
    <s v="technology/wearables"/>
    <x v="0"/>
    <x v="3"/>
    <n v="134.55000000000001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d v="2014-05-04T06:00:00"/>
    <n v="1399183200"/>
    <x v="2399"/>
    <n v="1396633284"/>
    <b v="0"/>
    <n v="30"/>
    <b v="0"/>
    <s v="music/jazz"/>
    <x v="2"/>
    <x v="27"/>
    <n v="50.67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d v="2015-02-03T02:00:00"/>
    <n v="1422928800"/>
    <x v="2400"/>
    <n v="1420235311"/>
    <b v="0"/>
    <n v="5"/>
    <b v="0"/>
    <s v="theater/spaces"/>
    <x v="3"/>
    <x v="12"/>
    <n v="237"/>
  </r>
  <r>
    <n v="203"/>
    <s v="TheM"/>
    <s v="We are aiming to make a Web Series based on Youth Culture and the misrepresentation of socially stereotyped people."/>
    <n v="2500"/>
    <n v="746"/>
    <x v="3"/>
    <x v="1"/>
    <s v="GBP"/>
    <d v="2015-01-29T20:21:04"/>
    <n v="1422562864"/>
    <x v="2401"/>
    <n v="1417378864"/>
    <b v="0"/>
    <n v="8"/>
    <b v="0"/>
    <s v="film &amp; video/drama"/>
    <x v="4"/>
    <x v="30"/>
    <n v="93.2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d v="2015-04-03T21:48:59"/>
    <n v="1428097739"/>
    <x v="2402"/>
    <n v="1427492939"/>
    <b v="0"/>
    <n v="9"/>
    <b v="0"/>
    <s v="theater/musical"/>
    <x v="3"/>
    <x v="20"/>
    <n v="50.5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d v="2016-06-19T08:10:00"/>
    <n v="1466323800"/>
    <x v="2403"/>
    <n v="1463418120"/>
    <b v="0"/>
    <n v="310"/>
    <b v="0"/>
    <s v="technology/wearables"/>
    <x v="0"/>
    <x v="3"/>
    <n v="85"/>
  </r>
  <r>
    <n v="2127"/>
    <s v="Three Monkeys - Part 1: Into the Abyss"/>
    <s v="Three Monkeys is an audio adventure game for PC."/>
    <n v="28000"/>
    <n v="8076"/>
    <x v="3"/>
    <x v="1"/>
    <s v="GBP"/>
    <d v="2015-03-12T11:07:43"/>
    <n v="1426158463"/>
    <x v="2404"/>
    <n v="1423570063"/>
    <b v="0"/>
    <n v="236"/>
    <b v="0"/>
    <s v="games/video games"/>
    <x v="1"/>
    <x v="29"/>
    <n v="34.22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d v="2016-01-14T04:00:11"/>
    <n v="1452744011"/>
    <x v="2405"/>
    <n v="1450152011"/>
    <b v="0"/>
    <n v="167"/>
    <b v="0"/>
    <s v="games/video games"/>
    <x v="1"/>
    <x v="29"/>
    <n v="43.9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d v="2016-04-03T16:25:41"/>
    <n v="1459700741"/>
    <x v="2406"/>
    <n v="1457112341"/>
    <b v="0"/>
    <n v="92"/>
    <b v="0"/>
    <s v="photography/places"/>
    <x v="6"/>
    <x v="24"/>
    <n v="44.4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d v="2011-09-28T17:30:08"/>
    <n v="1317231008"/>
    <x v="2407"/>
    <n v="1312047008"/>
    <b v="0"/>
    <n v="24"/>
    <b v="0"/>
    <s v="music/world music"/>
    <x v="2"/>
    <x v="33"/>
    <n v="61.04"/>
  </r>
  <r>
    <n v="2742"/>
    <s v="What a Zoo!"/>
    <s v="The pachyderms at the Denver Zoo are moving. Follow along on the convoluted journey to their new home."/>
    <n v="2500"/>
    <n v="731"/>
    <x v="3"/>
    <x v="0"/>
    <s v="USD"/>
    <d v="2012-05-15T17:16:27"/>
    <n v="1337102187"/>
    <x v="2408"/>
    <n v="1335892587"/>
    <b v="0"/>
    <n v="18"/>
    <b v="0"/>
    <s v="publishing/children's books"/>
    <x v="5"/>
    <x v="32"/>
    <n v="40.6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d v="2014-06-30T17:28:00"/>
    <n v="1404149280"/>
    <x v="2409"/>
    <n v="1400547969"/>
    <b v="0"/>
    <n v="13"/>
    <b v="0"/>
    <s v="theater/plays"/>
    <x v="3"/>
    <x v="4"/>
    <n v="44.31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d v="2014-09-17T05:06:39"/>
    <n v="1410930399"/>
    <x v="2410"/>
    <n v="1405746399"/>
    <b v="0"/>
    <n v="11"/>
    <b v="0"/>
    <s v="photography/nature"/>
    <x v="6"/>
    <x v="34"/>
    <n v="26.2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d v="2014-12-11T16:31:10"/>
    <n v="1418315470"/>
    <x v="2411"/>
    <n v="1415723470"/>
    <b v="0"/>
    <n v="2"/>
    <b v="0"/>
    <s v="technology/web"/>
    <x v="0"/>
    <x v="38"/>
    <n v="6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d v="2016-07-21T15:02:31"/>
    <n v="1469113351"/>
    <x v="2412"/>
    <n v="1463929351"/>
    <b v="0"/>
    <n v="6"/>
    <b v="0"/>
    <s v="theater/plays"/>
    <x v="3"/>
    <x v="4"/>
    <n v="14.33"/>
  </r>
  <r>
    <n v="2157"/>
    <s v="Nin"/>
    <s v="Gamers and 90's fans unite in this small tale of epic proportions!"/>
    <n v="75000"/>
    <n v="21144"/>
    <x v="3"/>
    <x v="0"/>
    <s v="USD"/>
    <d v="2016-12-23T07:59:00"/>
    <n v="1482479940"/>
    <x v="2413"/>
    <n v="1479684783"/>
    <b v="0"/>
    <n v="57"/>
    <b v="0"/>
    <s v="games/video games"/>
    <x v="1"/>
    <x v="29"/>
    <n v="370.9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d v="2014-12-05T18:30:29"/>
    <n v="1417804229"/>
    <x v="2414"/>
    <n v="1415212229"/>
    <b v="0"/>
    <n v="534"/>
    <b v="0"/>
    <s v="games/video games"/>
    <x v="1"/>
    <x v="29"/>
    <n v="26.6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d v="2014-10-29T22:45:00"/>
    <n v="1414622700"/>
    <x v="2415"/>
    <n v="1412081999"/>
    <b v="1"/>
    <n v="66"/>
    <b v="0"/>
    <s v="technology/makerspaces"/>
    <x v="0"/>
    <x v="19"/>
    <n v="167.15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d v="2015-04-13T17:17:52"/>
    <n v="1428945472"/>
    <x v="2416"/>
    <n v="1423765072"/>
    <b v="0"/>
    <n v="37"/>
    <b v="0"/>
    <s v="film &amp; video/science fiction"/>
    <x v="4"/>
    <x v="22"/>
    <n v="55.95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d v="2014-11-22T05:59:00"/>
    <n v="1416635940"/>
    <x v="2417"/>
    <n v="1413838540"/>
    <b v="0"/>
    <n v="20"/>
    <b v="0"/>
    <s v="food/food trucks"/>
    <x v="7"/>
    <x v="37"/>
    <n v="84.9"/>
  </r>
  <r>
    <n v="950"/>
    <s v="EZC Smartlight"/>
    <s v="Rider worn tail light brake light. Adheres to virtually any coat, jacket or vest. Stays on even when you get off."/>
    <n v="5000"/>
    <n v="1402"/>
    <x v="3"/>
    <x v="7"/>
    <s v="CAD"/>
    <d v="2016-01-17T18:01:01"/>
    <n v="1453053661"/>
    <x v="2418"/>
    <n v="1450461661"/>
    <b v="0"/>
    <n v="24"/>
    <b v="0"/>
    <s v="technology/wearables"/>
    <x v="0"/>
    <x v="3"/>
    <n v="58.4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d v="2016-02-11T17:05:53"/>
    <n v="1455210353"/>
    <x v="2419"/>
    <n v="1451927153"/>
    <b v="0"/>
    <n v="37"/>
    <b v="0"/>
    <s v="technology/wearables"/>
    <x v="0"/>
    <x v="3"/>
    <n v="19.239999999999998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d v="2014-06-05T22:31:40"/>
    <n v="1402007500"/>
    <x v="2420"/>
    <n v="1399415500"/>
    <b v="0"/>
    <n v="11"/>
    <b v="0"/>
    <s v="theater/plays"/>
    <x v="3"/>
    <x v="4"/>
    <n v="5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d v="2015-01-12T20:47:52"/>
    <n v="1421095672"/>
    <x v="2421"/>
    <n v="1417207672"/>
    <b v="0"/>
    <n v="10"/>
    <b v="0"/>
    <s v="technology/wearables"/>
    <x v="0"/>
    <x v="3"/>
    <n v="55.3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d v="2015-05-25T21:38:16"/>
    <n v="1432589896"/>
    <x v="2422"/>
    <n v="1427405896"/>
    <b v="0"/>
    <n v="7"/>
    <b v="0"/>
    <s v="theater/plays"/>
    <x v="3"/>
    <x v="4"/>
    <n v="6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d v="2012-06-16T03:10:00"/>
    <n v="1339816200"/>
    <x v="2423"/>
    <n v="1337095997"/>
    <b v="0"/>
    <n v="4"/>
    <b v="0"/>
    <s v="publishing/children's books"/>
    <x v="5"/>
    <x v="32"/>
    <n v="3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d v="2015-11-15T15:13:09"/>
    <n v="1447600389"/>
    <x v="2424"/>
    <n v="1444140789"/>
    <b v="0"/>
    <n v="34"/>
    <b v="0"/>
    <s v="technology/web"/>
    <x v="0"/>
    <x v="38"/>
    <n v="402.7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d v="2014-07-23T15:54:40"/>
    <n v="1406130880"/>
    <x v="2425"/>
    <n v="1403538880"/>
    <b v="0"/>
    <n v="21"/>
    <b v="0"/>
    <s v="technology/wearables"/>
    <x v="0"/>
    <x v="3"/>
    <n v="291.33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d v="2014-10-04T14:17:00"/>
    <n v="1412432220"/>
    <x v="2426"/>
    <n v="1409753820"/>
    <b v="0"/>
    <n v="76"/>
    <b v="0"/>
    <s v="theater/spaces"/>
    <x v="3"/>
    <x v="12"/>
    <n v="70.11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d v="2015-10-29T15:06:47"/>
    <n v="1446131207"/>
    <x v="2427"/>
    <n v="1443712007"/>
    <b v="0"/>
    <n v="20"/>
    <b v="0"/>
    <s v="theater/plays"/>
    <x v="3"/>
    <x v="4"/>
    <n v="68.09999999999999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d v="2014-07-13T04:59:00"/>
    <n v="1405227540"/>
    <x v="2428"/>
    <n v="1402058739"/>
    <b v="0"/>
    <n v="22"/>
    <b v="0"/>
    <s v="publishing/translations"/>
    <x v="5"/>
    <x v="39"/>
    <n v="36.68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d v="2014-08-29T18:45:11"/>
    <n v="1409337911"/>
    <x v="2429"/>
    <n v="1406745911"/>
    <b v="0"/>
    <n v="19"/>
    <b v="0"/>
    <s v="publishing/children's books"/>
    <x v="5"/>
    <x v="32"/>
    <n v="42.16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d v="2015-11-05T14:16:15"/>
    <n v="1446732975"/>
    <x v="2430"/>
    <n v="1444137375"/>
    <b v="0"/>
    <n v="21"/>
    <b v="0"/>
    <s v="theater/plays"/>
    <x v="3"/>
    <x v="4"/>
    <n v="35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d v="2015-03-25T18:01:10"/>
    <n v="1427306470"/>
    <x v="2431"/>
    <n v="1424718070"/>
    <b v="0"/>
    <n v="13"/>
    <b v="0"/>
    <s v="theater/plays"/>
    <x v="3"/>
    <x v="4"/>
    <n v="51.62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d v="2014-08-30T05:30:00"/>
    <n v="1409376600"/>
    <x v="2432"/>
    <n v="1405957098"/>
    <b v="0"/>
    <n v="14"/>
    <b v="0"/>
    <s v="theater/plays"/>
    <x v="3"/>
    <x v="4"/>
    <n v="46.43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d v="2017-02-26T13:05:58"/>
    <n v="1488114358"/>
    <x v="2433"/>
    <n v="1485522358"/>
    <b v="0"/>
    <n v="14"/>
    <b v="0"/>
    <s v="theater/plays"/>
    <x v="3"/>
    <x v="4"/>
    <n v="38.71"/>
  </r>
  <r>
    <n v="465"/>
    <s v="&quot;Amp&quot; A Story About a Robot"/>
    <s v="&quot;Amp&quot; is a short film about a robot with needs."/>
    <n v="512"/>
    <n v="138"/>
    <x v="3"/>
    <x v="0"/>
    <s v="USD"/>
    <d v="2014-06-27T02:52:54"/>
    <n v="1403837574"/>
    <x v="2434"/>
    <n v="1402455174"/>
    <b v="0"/>
    <n v="8"/>
    <b v="0"/>
    <s v="film &amp; video/animation"/>
    <x v="4"/>
    <x v="28"/>
    <n v="17.25"/>
  </r>
  <r>
    <n v="4102"/>
    <s v="4th Wall Theatre Project"/>
    <s v="Local Community theater to get up and running in the Idaho Falls area. Something new, something different!"/>
    <n v="500"/>
    <n v="137"/>
    <x v="3"/>
    <x v="0"/>
    <s v="USD"/>
    <d v="2016-05-15T20:21:13"/>
    <n v="1463343673"/>
    <x v="2435"/>
    <n v="1460751673"/>
    <b v="0"/>
    <n v="6"/>
    <b v="0"/>
    <s v="theater/plays"/>
    <x v="3"/>
    <x v="4"/>
    <n v="22.8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d v="2014-09-17T12:02:11"/>
    <n v="1410955331"/>
    <x v="2436"/>
    <n v="1407931331"/>
    <b v="0"/>
    <n v="129"/>
    <b v="0"/>
    <s v="technology/wearables"/>
    <x v="0"/>
    <x v="3"/>
    <n v="150.65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d v="2016-06-28T09:41:35"/>
    <n v="1467106895"/>
    <x v="2437"/>
    <n v="1463218895"/>
    <b v="0"/>
    <n v="96"/>
    <b v="0"/>
    <s v="technology/wearables"/>
    <x v="0"/>
    <x v="3"/>
    <n v="133.2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d v="2016-07-21T17:30:00"/>
    <n v="1469122200"/>
    <x v="2438"/>
    <n v="1466611108"/>
    <b v="0"/>
    <n v="86"/>
    <b v="0"/>
    <s v="technology/wearables"/>
    <x v="0"/>
    <x v="3"/>
    <n v="90.6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d v="2016-10-02T09:00:00"/>
    <n v="1475398800"/>
    <x v="2439"/>
    <n v="1472711224"/>
    <b v="0"/>
    <n v="94"/>
    <b v="0"/>
    <s v="theater/plays"/>
    <x v="3"/>
    <x v="4"/>
    <n v="65.34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d v="2015-08-02T22:00:00"/>
    <n v="1438552800"/>
    <x v="2440"/>
    <n v="1435876423"/>
    <b v="0"/>
    <n v="52"/>
    <b v="0"/>
    <s v="food/food trucks"/>
    <x v="7"/>
    <x v="37"/>
    <n v="116.56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d v="2017-04-01T04:00:00"/>
    <n v="1491019200"/>
    <x v="2441"/>
    <n v="1488418990"/>
    <b v="0"/>
    <n v="79"/>
    <b v="0"/>
    <s v="music/faith"/>
    <x v="2"/>
    <x v="21"/>
    <n v="65.97"/>
  </r>
  <r>
    <n v="200"/>
    <s v="The Crossing Shore"/>
    <s v="A film dedicated to an AAF Pilot's struggle to survive behind enemy lines during WWII."/>
    <n v="6000"/>
    <n v="1571.55"/>
    <x v="3"/>
    <x v="0"/>
    <s v="USD"/>
    <d v="2014-09-15T02:00:03"/>
    <n v="1410746403"/>
    <x v="2442"/>
    <n v="1408154403"/>
    <b v="0"/>
    <n v="18"/>
    <b v="0"/>
    <s v="film &amp; video/drama"/>
    <x v="4"/>
    <x v="30"/>
    <n v="87.3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d v="2016-09-15T14:49:05"/>
    <n v="1473950945"/>
    <x v="2443"/>
    <n v="1471272545"/>
    <b v="1"/>
    <n v="24"/>
    <b v="0"/>
    <s v="photography/photobooks"/>
    <x v="6"/>
    <x v="9"/>
    <n v="59.0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d v="2014-08-25T23:28:26"/>
    <n v="1409009306"/>
    <x v="2444"/>
    <n v="1406417306"/>
    <b v="0"/>
    <n v="15"/>
    <b v="0"/>
    <s v="publishing/children's books"/>
    <x v="5"/>
    <x v="32"/>
    <n v="93.67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d v="2014-08-01T02:50:38"/>
    <n v="1406861438"/>
    <x v="2445"/>
    <n v="1402973438"/>
    <b v="0"/>
    <n v="3"/>
    <b v="0"/>
    <s v="photography/people"/>
    <x v="6"/>
    <x v="35"/>
    <n v="218.33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d v="2013-12-21T20:32:11"/>
    <n v="1387657931"/>
    <x v="2446"/>
    <n v="1385065931"/>
    <b v="0"/>
    <n v="10"/>
    <b v="0"/>
    <s v="games/video games"/>
    <x v="1"/>
    <x v="29"/>
    <n v="13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d v="2015-12-29T11:46:41"/>
    <n v="1451389601"/>
    <x v="2447"/>
    <n v="1447933601"/>
    <b v="0"/>
    <n v="34"/>
    <b v="0"/>
    <s v="film &amp; video/animation"/>
    <x v="4"/>
    <x v="28"/>
    <n v="725.0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d v="2016-11-12T05:00:00"/>
    <n v="1478926800"/>
    <x v="2448"/>
    <n v="1476054568"/>
    <b v="0"/>
    <n v="196"/>
    <b v="0"/>
    <s v="technology/wearables"/>
    <x v="0"/>
    <x v="3"/>
    <n v="89.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d v="2014-08-28T03:00:10"/>
    <n v="1409194810"/>
    <x v="2449"/>
    <n v="1406170810"/>
    <b v="0"/>
    <n v="114"/>
    <b v="0"/>
    <s v="theater/spaces"/>
    <x v="3"/>
    <x v="12"/>
    <n v="58.1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d v="2015-04-11T06:00:00"/>
    <n v="1428732000"/>
    <x v="2450"/>
    <n v="1426772928"/>
    <b v="0"/>
    <n v="33"/>
    <b v="0"/>
    <s v="food/food trucks"/>
    <x v="7"/>
    <x v="37"/>
    <n v="168.39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d v="2015-10-01T05:00:00"/>
    <n v="1443675600"/>
    <x v="2451"/>
    <n v="1441157592"/>
    <b v="0"/>
    <n v="33"/>
    <b v="0"/>
    <s v="film &amp; video/drama"/>
    <x v="4"/>
    <x v="30"/>
    <n v="91.8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d v="2013-05-01T21:42:37"/>
    <n v="1367444557"/>
    <x v="2452"/>
    <n v="1364852557"/>
    <b v="0"/>
    <n v="15"/>
    <b v="0"/>
    <s v="publishing/fiction"/>
    <x v="5"/>
    <x v="26"/>
    <n v="46.73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d v="2017-04-06T09:20:42"/>
    <n v="1491470442"/>
    <x v="2453"/>
    <n v="1488882042"/>
    <b v="0"/>
    <n v="11"/>
    <b v="0"/>
    <s v="music/faith"/>
    <x v="2"/>
    <x v="21"/>
    <n v="57.73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d v="2015-11-08T12:00:00"/>
    <n v="1446984000"/>
    <x v="2454"/>
    <n v="1445308730"/>
    <b v="0"/>
    <n v="5"/>
    <b v="0"/>
    <s v="film &amp; video/drama"/>
    <x v="4"/>
    <x v="30"/>
    <n v="5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d v="2015-09-25T23:43:42"/>
    <n v="1443224622"/>
    <x v="2455"/>
    <n v="1440632622"/>
    <b v="0"/>
    <n v="6"/>
    <b v="0"/>
    <s v="theater/musical"/>
    <x v="3"/>
    <x v="20"/>
    <n v="41.67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d v="2015-05-21T22:47:58"/>
    <n v="1432248478"/>
    <x v="2456"/>
    <n v="1429656478"/>
    <b v="1"/>
    <n v="185"/>
    <b v="0"/>
    <s v="photography/photobooks"/>
    <x v="6"/>
    <x v="9"/>
    <n v="51.23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d v="2014-08-07T15:56:49"/>
    <n v="1407427009"/>
    <x v="2457"/>
    <n v="1404835009"/>
    <b v="0"/>
    <n v="27"/>
    <b v="0"/>
    <s v="food/food trucks"/>
    <x v="7"/>
    <x v="37"/>
    <n v="305.77999999999997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d v="2014-10-26T18:29:26"/>
    <n v="1414348166"/>
    <x v="2458"/>
    <n v="1412879366"/>
    <b v="0"/>
    <n v="38"/>
    <b v="0"/>
    <s v="theater/plays"/>
    <x v="3"/>
    <x v="4"/>
    <n v="45.8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d v="2009-12-01T04:59:00"/>
    <n v="1259643540"/>
    <x v="2459"/>
    <n v="1254450706"/>
    <b v="0"/>
    <n v="11"/>
    <b v="0"/>
    <s v="music/jazz"/>
    <x v="2"/>
    <x v="27"/>
    <n v="109.18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d v="2017-02-08T09:59:05"/>
    <n v="1486547945"/>
    <x v="2460"/>
    <n v="1483955945"/>
    <b v="1"/>
    <n v="35"/>
    <b v="0"/>
    <s v="theater/spaces"/>
    <x v="3"/>
    <x v="12"/>
    <n v="23.6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d v="2013-05-04T14:00:34"/>
    <n v="1367676034"/>
    <x v="2461"/>
    <n v="1365084034"/>
    <b v="0"/>
    <n v="21"/>
    <b v="0"/>
    <s v="music/jazz"/>
    <x v="2"/>
    <x v="27"/>
    <n v="34.7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d v="2015-11-28T21:22:21"/>
    <n v="1448745741"/>
    <x v="2462"/>
    <n v="1446150141"/>
    <b v="0"/>
    <n v="8"/>
    <b v="0"/>
    <s v="theater/plays"/>
    <x v="3"/>
    <x v="4"/>
    <n v="53.1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d v="2017-03-06T06:58:27"/>
    <n v="1488783507"/>
    <x v="2463"/>
    <n v="1486191507"/>
    <b v="0"/>
    <n v="10"/>
    <b v="0"/>
    <s v="theater/plays"/>
    <x v="3"/>
    <x v="4"/>
    <n v="4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d v="2014-09-28T18:55:56"/>
    <n v="1411930556"/>
    <x v="2464"/>
    <n v="1409338556"/>
    <b v="0"/>
    <n v="12"/>
    <b v="0"/>
    <s v="theater/plays"/>
    <x v="3"/>
    <x v="4"/>
    <n v="24.3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d v="2015-11-21T17:12:15"/>
    <n v="1448125935"/>
    <x v="2465"/>
    <n v="1444666335"/>
    <b v="0"/>
    <n v="355"/>
    <b v="0"/>
    <s v="technology/wearables"/>
    <x v="0"/>
    <x v="3"/>
    <n v="161.1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d v="2015-05-26T03:53:02"/>
    <n v="1432612382"/>
    <x v="2466"/>
    <n v="1427428382"/>
    <b v="0"/>
    <n v="67"/>
    <b v="0"/>
    <s v="film &amp; video/science fiction"/>
    <x v="4"/>
    <x v="22"/>
    <n v="449.43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d v="2016-07-09T01:59:00"/>
    <n v="1468029540"/>
    <x v="2467"/>
    <n v="1465304483"/>
    <b v="0"/>
    <n v="45"/>
    <b v="0"/>
    <s v="theater/spaces"/>
    <x v="3"/>
    <x v="12"/>
    <n v="130.09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d v="2015-08-20T17:05:00"/>
    <n v="1440090300"/>
    <x v="2468"/>
    <n v="1436305452"/>
    <b v="0"/>
    <n v="29"/>
    <b v="0"/>
    <s v="theater/plays"/>
    <x v="3"/>
    <x v="4"/>
    <n v="96.5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d v="2012-12-05T09:23:41"/>
    <n v="1354699421"/>
    <x v="2469"/>
    <n v="1352107421"/>
    <b v="0"/>
    <n v="70"/>
    <b v="0"/>
    <s v="film &amp; video/animation"/>
    <x v="4"/>
    <x v="28"/>
    <n v="39.229999999999997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d v="2014-07-09T12:34:56"/>
    <n v="1404909296"/>
    <x v="2470"/>
    <n v="1402317296"/>
    <b v="0"/>
    <n v="35"/>
    <b v="0"/>
    <s v="publishing/art books"/>
    <x v="5"/>
    <x v="36"/>
    <n v="65.459999999999994"/>
  </r>
  <r>
    <n v="2405"/>
    <s v="JoyShtick Food Truck"/>
    <s v="We are the first gaming-themed food truck, bringing gourmet pub fare to the Jacksonville area."/>
    <n v="5000"/>
    <n v="1126"/>
    <x v="3"/>
    <x v="0"/>
    <s v="USD"/>
    <d v="2016-09-03T14:02:55"/>
    <n v="1472911375"/>
    <x v="2471"/>
    <n v="1471096975"/>
    <b v="0"/>
    <n v="20"/>
    <b v="0"/>
    <s v="food/food trucks"/>
    <x v="7"/>
    <x v="37"/>
    <n v="56.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d v="2014-06-01T03:59:00"/>
    <n v="1401595140"/>
    <x v="2472"/>
    <n v="1398980941"/>
    <b v="0"/>
    <n v="17"/>
    <b v="0"/>
    <s v="theater/spaces"/>
    <x v="3"/>
    <x v="12"/>
    <n v="53.5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d v="2017-03-27T16:16:59"/>
    <n v="1490631419"/>
    <x v="2473"/>
    <n v="1488820619"/>
    <b v="0"/>
    <n v="12"/>
    <b v="0"/>
    <s v="theater/plays"/>
    <x v="3"/>
    <x v="4"/>
    <n v="18.75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d v="2015-04-06T15:15:45"/>
    <n v="1428333345"/>
    <x v="2474"/>
    <n v="1425744945"/>
    <b v="0"/>
    <n v="7"/>
    <b v="0"/>
    <s v="technology/web"/>
    <x v="0"/>
    <x v="38"/>
    <n v="16.43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d v="2016-07-06T15:00:58"/>
    <n v="1467817258"/>
    <x v="2475"/>
    <n v="1465225258"/>
    <b v="0"/>
    <n v="28"/>
    <b v="0"/>
    <s v="technology/wearables"/>
    <x v="0"/>
    <x v="3"/>
    <n v="1536.2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d v="2015-01-01T04:59:00"/>
    <n v="1420088340"/>
    <x v="2476"/>
    <n v="1417410964"/>
    <b v="0"/>
    <n v="215"/>
    <b v="0"/>
    <s v="technology/wearables"/>
    <x v="0"/>
    <x v="3"/>
    <n v="50.3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d v="2014-07-01T06:00:00"/>
    <n v="1404194400"/>
    <x v="2477"/>
    <n v="1400600840"/>
    <b v="0"/>
    <n v="84"/>
    <b v="0"/>
    <s v="theater/plays"/>
    <x v="3"/>
    <x v="4"/>
    <n v="128.2700000000000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d v="2014-09-13T13:56:40"/>
    <n v="1410616600"/>
    <x v="2478"/>
    <n v="1405432600"/>
    <b v="0"/>
    <n v="369"/>
    <b v="0"/>
    <s v="technology/wearables"/>
    <x v="0"/>
    <x v="3"/>
    <n v="23.95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d v="2013-05-17T12:08:19"/>
    <n v="1368792499"/>
    <x v="2479"/>
    <n v="1366200499"/>
    <b v="0"/>
    <n v="125"/>
    <b v="0"/>
    <s v="film &amp; video/animation"/>
    <x v="4"/>
    <x v="28"/>
    <n v="66.5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d v="2016-07-02T04:00:00"/>
    <n v="1467432000"/>
    <x v="2480"/>
    <n v="1464763109"/>
    <b v="0"/>
    <n v="50"/>
    <b v="0"/>
    <s v="technology/wearables"/>
    <x v="0"/>
    <x v="3"/>
    <n v="157.4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d v="2012-09-28T16:18:54"/>
    <n v="1348849134"/>
    <x v="2481"/>
    <n v="1344961134"/>
    <b v="0"/>
    <n v="39"/>
    <b v="0"/>
    <s v="film &amp; video/animation"/>
    <x v="4"/>
    <x v="28"/>
    <n v="110.64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d v="2016-07-24T10:32:46"/>
    <n v="1469356366"/>
    <x v="2482"/>
    <n v="1464172366"/>
    <b v="1"/>
    <n v="86"/>
    <b v="0"/>
    <s v="photography/photobooks"/>
    <x v="6"/>
    <x v="9"/>
    <n v="48.72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d v="2012-07-14T23:42:48"/>
    <n v="1342309368"/>
    <x v="2483"/>
    <n v="1337125368"/>
    <b v="0"/>
    <n v="49"/>
    <b v="0"/>
    <s v="publishing/children's books"/>
    <x v="5"/>
    <x v="32"/>
    <n v="35.72999999999999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d v="2014-05-11T11:50:52"/>
    <n v="1399809052"/>
    <x v="2484"/>
    <n v="1397217052"/>
    <b v="1"/>
    <n v="23"/>
    <b v="0"/>
    <s v="theater/plays"/>
    <x v="3"/>
    <x v="4"/>
    <n v="47.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d v="2015-11-25T23:00:00"/>
    <n v="1448492400"/>
    <x v="2485"/>
    <n v="1446506080"/>
    <b v="0"/>
    <n v="6"/>
    <b v="0"/>
    <s v="theater/plays"/>
    <x v="3"/>
    <x v="4"/>
    <n v="129.16999999999999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d v="2017-04-07T18:45:38"/>
    <n v="1491590738"/>
    <x v="2486"/>
    <n v="1489517138"/>
    <b v="0"/>
    <n v="10"/>
    <b v="0"/>
    <s v="music/faith"/>
    <x v="2"/>
    <x v="21"/>
    <n v="76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d v="2016-01-14T18:16:56"/>
    <n v="1452795416"/>
    <x v="2487"/>
    <n v="1450203416"/>
    <b v="0"/>
    <n v="6"/>
    <b v="0"/>
    <s v="theater/plays"/>
    <x v="3"/>
    <x v="4"/>
    <n v="126.5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d v="2014-10-18T12:07:39"/>
    <n v="1413634059"/>
    <x v="2488"/>
    <n v="1411042059"/>
    <b v="0"/>
    <n v="10"/>
    <b v="0"/>
    <s v="film &amp; video/drama"/>
    <x v="4"/>
    <x v="30"/>
    <n v="56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d v="2015-09-16T05:37:27"/>
    <n v="1442381847"/>
    <x v="2489"/>
    <n v="1440826647"/>
    <b v="0"/>
    <n v="9"/>
    <b v="0"/>
    <s v="theater/plays"/>
    <x v="3"/>
    <x v="4"/>
    <n v="48.56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d v="2017-03-03T13:05:19"/>
    <n v="1488546319"/>
    <x v="2490"/>
    <n v="1483362319"/>
    <b v="0"/>
    <n v="5"/>
    <b v="0"/>
    <s v="music/jazz"/>
    <x v="2"/>
    <x v="27"/>
    <n v="24.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d v="2014-11-15T20:00:00"/>
    <n v="1416081600"/>
    <x v="2491"/>
    <n v="1413477228"/>
    <b v="0"/>
    <n v="2"/>
    <b v="0"/>
    <s v="theater/plays"/>
    <x v="3"/>
    <x v="4"/>
    <n v="5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d v="2015-10-01T04:59:00"/>
    <n v="1443675540"/>
    <x v="2492"/>
    <n v="1441022120"/>
    <b v="0"/>
    <n v="121"/>
    <b v="0"/>
    <s v="technology/web"/>
    <x v="0"/>
    <x v="38"/>
    <n v="105.93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d v="2016-07-27T22:00:00"/>
    <n v="1469656800"/>
    <x v="2493"/>
    <n v="1467151204"/>
    <b v="0"/>
    <n v="59"/>
    <b v="0"/>
    <s v="publishing/art books"/>
    <x v="5"/>
    <x v="36"/>
    <n v="108.05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d v="2014-10-01T12:43:13"/>
    <n v="1412167393"/>
    <x v="2494"/>
    <n v="1409143393"/>
    <b v="0"/>
    <n v="30"/>
    <b v="0"/>
    <s v="music/jazz"/>
    <x v="2"/>
    <x v="27"/>
    <n v="189.3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d v="2014-11-30T19:58:01"/>
    <n v="1417377481"/>
    <x v="2495"/>
    <n v="1412189881"/>
    <b v="0"/>
    <n v="7"/>
    <b v="0"/>
    <s v="photography/people"/>
    <x v="6"/>
    <x v="35"/>
    <n v="453.14"/>
  </r>
  <r>
    <n v="2655"/>
    <s v="Balloons (Canceled)"/>
    <s v="Thank you for your support!"/>
    <n v="15000"/>
    <n v="3155"/>
    <x v="1"/>
    <x v="0"/>
    <s v="USD"/>
    <d v="2016-02-09T20:00:00"/>
    <n v="1455048000"/>
    <x v="2496"/>
    <n v="1452631647"/>
    <b v="0"/>
    <n v="43"/>
    <b v="0"/>
    <s v="technology/space exploration"/>
    <x v="0"/>
    <x v="5"/>
    <n v="73.3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d v="2014-07-06T05:08:50"/>
    <n v="1404623330"/>
    <x v="2497"/>
    <n v="1401685730"/>
    <b v="0"/>
    <n v="25"/>
    <b v="0"/>
    <s v="food/food trucks"/>
    <x v="7"/>
    <x v="37"/>
    <n v="82.82"/>
  </r>
  <r>
    <n v="2324"/>
    <s v="Pies not Lies"/>
    <s v="A city centre shop selling great locally made food with room to chat and learn about eachother."/>
    <n v="7500"/>
    <n v="1555"/>
    <x v="2"/>
    <x v="1"/>
    <s v="GBP"/>
    <d v="2017-03-26T20:14:45"/>
    <n v="1490559285"/>
    <x v="2498"/>
    <n v="1487970885"/>
    <b v="0"/>
    <n v="61"/>
    <b v="0"/>
    <s v="food/small batch"/>
    <x v="7"/>
    <x v="11"/>
    <n v="25.49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d v="2014-06-01T01:44:24"/>
    <n v="1401587064"/>
    <x v="2499"/>
    <n v="1399427064"/>
    <b v="1"/>
    <n v="19"/>
    <b v="0"/>
    <s v="theater/plays"/>
    <x v="3"/>
    <x v="4"/>
    <n v="56.05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d v="2014-10-23T23:30:40"/>
    <n v="1414107040"/>
    <x v="2500"/>
    <n v="1411515040"/>
    <b v="1"/>
    <n v="25"/>
    <b v="0"/>
    <s v="photography/photobooks"/>
    <x v="6"/>
    <x v="9"/>
    <n v="35.799999999999997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d v="2015-07-20T22:46:32"/>
    <n v="1437432392"/>
    <x v="2501"/>
    <n v="1434840392"/>
    <b v="0"/>
    <n v="15"/>
    <b v="0"/>
    <s v="music/faith"/>
    <x v="2"/>
    <x v="21"/>
    <n v="56.67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d v="2015-06-22T17:48:15"/>
    <n v="1434995295"/>
    <x v="2502"/>
    <n v="1432403295"/>
    <b v="0"/>
    <n v="4"/>
    <b v="0"/>
    <s v="film &amp; video/drama"/>
    <x v="4"/>
    <x v="30"/>
    <n v="180.5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d v="2016-10-27T06:40:34"/>
    <n v="1477550434"/>
    <x v="2503"/>
    <n v="1474958434"/>
    <b v="0"/>
    <n v="14"/>
    <b v="0"/>
    <s v="theater/plays"/>
    <x v="3"/>
    <x v="4"/>
    <n v="45.79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d v="2016-12-12T06:00:00"/>
    <n v="1481522400"/>
    <x v="2504"/>
    <n v="1480283321"/>
    <b v="0"/>
    <n v="12"/>
    <b v="0"/>
    <s v="theater/plays"/>
    <x v="3"/>
    <x v="4"/>
    <n v="52.08"/>
  </r>
  <r>
    <n v="3972"/>
    <s v="Valkyrie Theatre Company"/>
    <s v="We're a horror based theatre company in Oklahoma City beginning our first season of shows."/>
    <n v="1000"/>
    <n v="211"/>
    <x v="3"/>
    <x v="0"/>
    <s v="USD"/>
    <d v="2015-02-06T01:37:14"/>
    <n v="1423186634"/>
    <x v="2505"/>
    <n v="1418002634"/>
    <b v="0"/>
    <n v="8"/>
    <b v="0"/>
    <s v="theater/plays"/>
    <x v="3"/>
    <x v="4"/>
    <n v="26.38"/>
  </r>
  <r>
    <n v="1594"/>
    <s v="Scenes and Things from New Orleans"/>
    <s v="I photograph my love of New Orleans, create canvases and share those memories with you."/>
    <n v="1000"/>
    <n v="205"/>
    <x v="3"/>
    <x v="0"/>
    <s v="USD"/>
    <d v="2016-05-15T16:21:00"/>
    <n v="1463329260"/>
    <x v="2506"/>
    <n v="1458147982"/>
    <b v="0"/>
    <n v="10"/>
    <b v="0"/>
    <s v="photography/places"/>
    <x v="6"/>
    <x v="24"/>
    <n v="20.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d v="2017-04-04T03:38:41"/>
    <n v="1491277121"/>
    <x v="2507"/>
    <n v="1489376321"/>
    <b v="0"/>
    <n v="7"/>
    <b v="0"/>
    <s v="theater/plays"/>
    <x v="3"/>
    <x v="4"/>
    <n v="23.14"/>
  </r>
  <r>
    <n v="3737"/>
    <s v="Measure For Measure"/>
    <s v="The ASU Theatre and Shakespeare Club presents Measure For Measure directed by Jordyn Ochser."/>
    <n v="700"/>
    <n v="150"/>
    <x v="3"/>
    <x v="0"/>
    <s v="USD"/>
    <d v="2015-11-12T06:59:00"/>
    <n v="1447311540"/>
    <x v="2508"/>
    <n v="1445358903"/>
    <b v="0"/>
    <n v="4"/>
    <b v="0"/>
    <s v="theater/plays"/>
    <x v="3"/>
    <x v="4"/>
    <n v="37.5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d v="2015-12-16T20:18:00"/>
    <n v="1450297080"/>
    <x v="2509"/>
    <n v="1448565459"/>
    <b v="0"/>
    <n v="202"/>
    <b v="0"/>
    <s v="theater/spaces"/>
    <x v="3"/>
    <x v="12"/>
    <n v="202.23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d v="2016-10-10T14:32:50"/>
    <n v="1476109970"/>
    <x v="2510"/>
    <n v="1473517970"/>
    <b v="1"/>
    <n v="113"/>
    <b v="0"/>
    <s v="photography/photobooks"/>
    <x v="6"/>
    <x v="9"/>
    <n v="83.72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d v="2015-05-11T19:32:31"/>
    <n v="1431372751"/>
    <x v="2511"/>
    <n v="1430767951"/>
    <b v="0"/>
    <n v="29"/>
    <b v="0"/>
    <s v="theater/spaces"/>
    <x v="3"/>
    <x v="12"/>
    <n v="272.58999999999997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d v="2017-02-20T18:00:00"/>
    <n v="1487613600"/>
    <x v="2512"/>
    <n v="1482444295"/>
    <b v="0"/>
    <n v="15"/>
    <b v="0"/>
    <s v="theater/plays"/>
    <x v="3"/>
    <x v="4"/>
    <n v="50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d v="2015-12-05T22:28:22"/>
    <n v="1449354502"/>
    <x v="2513"/>
    <n v="1446762502"/>
    <b v="0"/>
    <n v="16"/>
    <b v="0"/>
    <s v="technology/wearables"/>
    <x v="0"/>
    <x v="3"/>
    <n v="308.7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d v="2014-10-16T00:00:00"/>
    <n v="1413417600"/>
    <x v="2514"/>
    <n v="1410750855"/>
    <b v="1"/>
    <n v="108"/>
    <b v="0"/>
    <s v="photography/photobooks"/>
    <x v="6"/>
    <x v="9"/>
    <n v="44.9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d v="2017-04-09T23:47:28"/>
    <n v="1491781648"/>
    <x v="2515"/>
    <n v="1489193248"/>
    <b v="0"/>
    <n v="22"/>
    <b v="0"/>
    <s v="music/faith"/>
    <x v="2"/>
    <x v="21"/>
    <n v="114.82"/>
  </r>
  <r>
    <n v="3803"/>
    <s v="Benjamin Button the Musical Concept Album"/>
    <s v="A fully orchestrated concept album of Benjamin Button the Musical!"/>
    <n v="12000"/>
    <n v="2358"/>
    <x v="3"/>
    <x v="0"/>
    <s v="USD"/>
    <d v="2016-03-04T23:19:28"/>
    <n v="1457133568"/>
    <x v="2516"/>
    <n v="1454541568"/>
    <b v="0"/>
    <n v="40"/>
    <b v="0"/>
    <s v="theater/musical"/>
    <x v="3"/>
    <x v="20"/>
    <n v="58.9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d v="2014-08-03T11:39:39"/>
    <n v="1407065979"/>
    <x v="2517"/>
    <n v="1404560379"/>
    <b v="1"/>
    <n v="39"/>
    <b v="0"/>
    <s v="photography/photobooks"/>
    <x v="6"/>
    <x v="9"/>
    <n v="55.28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d v="2016-11-15T18:13:22"/>
    <n v="1479233602"/>
    <x v="2518"/>
    <n v="1478106802"/>
    <b v="0"/>
    <n v="14"/>
    <b v="0"/>
    <s v="publishing/translations"/>
    <x v="5"/>
    <x v="39"/>
    <n v="109.07"/>
  </r>
  <r>
    <n v="1880"/>
    <s v="Sim Betting Football"/>
    <s v="Sim Betting Football is the only football (soccer) betting simulation  game."/>
    <n v="5000"/>
    <n v="1004"/>
    <x v="3"/>
    <x v="1"/>
    <s v="GBP"/>
    <d v="2016-03-30T12:36:20"/>
    <n v="1459341380"/>
    <x v="2519"/>
    <n v="1456839380"/>
    <b v="0"/>
    <n v="24"/>
    <b v="0"/>
    <s v="games/mobile games"/>
    <x v="1"/>
    <x v="25"/>
    <n v="41.8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d v="2016-07-17T10:47:48"/>
    <n v="1468752468"/>
    <x v="2520"/>
    <n v="1467024468"/>
    <b v="0"/>
    <n v="8"/>
    <b v="0"/>
    <s v="theater/plays"/>
    <x v="3"/>
    <x v="4"/>
    <n v="100.63"/>
  </r>
  <r>
    <n v="3063"/>
    <s v="Spec Haus"/>
    <s v="Members of the local Miami music scene are putting together a venue/creative space in Kendall!"/>
    <n v="3000"/>
    <n v="587"/>
    <x v="3"/>
    <x v="0"/>
    <s v="USD"/>
    <d v="2016-10-22T22:08:58"/>
    <n v="1477174138"/>
    <x v="2521"/>
    <n v="1474150138"/>
    <b v="0"/>
    <n v="23"/>
    <b v="0"/>
    <s v="theater/spaces"/>
    <x v="3"/>
    <x v="12"/>
    <n v="25.52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d v="2016-07-04T04:00:00"/>
    <n v="1467604800"/>
    <x v="2522"/>
    <n v="1465533672"/>
    <b v="0"/>
    <n v="10"/>
    <b v="0"/>
    <s v="theater/plays"/>
    <x v="3"/>
    <x v="4"/>
    <n v="50.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d v="2011-09-06T20:39:10"/>
    <n v="1315341550"/>
    <x v="2523"/>
    <n v="1312490350"/>
    <b v="0"/>
    <n v="14"/>
    <b v="0"/>
    <s v="music/indie rock"/>
    <x v="2"/>
    <x v="13"/>
    <n v="21.57"/>
  </r>
  <r>
    <n v="179"/>
    <s v="Sustain: A Film About Survival"/>
    <s v="A feature-length film about how three people survive in a diseased world."/>
    <n v="1000"/>
    <n v="200"/>
    <x v="3"/>
    <x v="0"/>
    <s v="USD"/>
    <d v="2016-03-04T01:55:55"/>
    <n v="1457056555"/>
    <x v="2524"/>
    <n v="1454464555"/>
    <b v="0"/>
    <n v="2"/>
    <b v="0"/>
    <s v="film &amp; video/drama"/>
    <x v="4"/>
    <x v="30"/>
    <n v="10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d v="2015-07-07T19:26:20"/>
    <n v="1436297180"/>
    <x v="2525"/>
    <n v="1431113180"/>
    <b v="0"/>
    <n v="5"/>
    <b v="0"/>
    <s v="theater/plays"/>
    <x v="3"/>
    <x v="4"/>
    <n v="34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d v="2014-11-23T22:29:09"/>
    <n v="1416781749"/>
    <x v="2526"/>
    <n v="1415053749"/>
    <b v="0"/>
    <n v="1"/>
    <b v="0"/>
    <s v="theater/musical"/>
    <x v="3"/>
    <x v="20"/>
    <n v="100"/>
  </r>
  <r>
    <n v="3991"/>
    <s v="NTACTheatre - North Texas Actor's Collaborative Theatre"/>
    <s v="North Texas first actor-driven theatre company needs your help"/>
    <n v="500"/>
    <n v="100"/>
    <x v="3"/>
    <x v="0"/>
    <s v="USD"/>
    <d v="2015-05-31T15:28:02"/>
    <n v="1433086082"/>
    <x v="2527"/>
    <n v="1430494082"/>
    <b v="0"/>
    <n v="1"/>
    <b v="0"/>
    <s v="theater/plays"/>
    <x v="3"/>
    <x v="4"/>
    <n v="100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d v="2013-08-09T12:00:15"/>
    <n v="1376049615"/>
    <x v="2528"/>
    <n v="1373457615"/>
    <b v="0"/>
    <n v="140"/>
    <b v="0"/>
    <s v="film &amp; video/animation"/>
    <x v="4"/>
    <x v="28"/>
    <n v="55.4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d v="2016-08-03T01:30:00"/>
    <n v="1470187800"/>
    <x v="2529"/>
    <n v="1467325053"/>
    <b v="0"/>
    <n v="59"/>
    <b v="0"/>
    <s v="technology/space exploration"/>
    <x v="0"/>
    <x v="5"/>
    <n v="95.28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d v="2015-06-26T04:00:00"/>
    <n v="1435291200"/>
    <x v="2530"/>
    <n v="1432640342"/>
    <b v="0"/>
    <n v="8"/>
    <b v="0"/>
    <s v="food/food trucks"/>
    <x v="7"/>
    <x v="37"/>
    <n v="358.8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d v="2016-02-06T04:59:00"/>
    <n v="1454734740"/>
    <x v="2531"/>
    <n v="1451684437"/>
    <b v="0"/>
    <n v="5"/>
    <b v="0"/>
    <s v="theater/plays"/>
    <x v="3"/>
    <x v="4"/>
    <n v="381.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d v="2017-01-13T17:04:21"/>
    <n v="1484327061"/>
    <x v="2532"/>
    <n v="1479143061"/>
    <b v="0"/>
    <n v="12"/>
    <b v="0"/>
    <s v="technology/wearables"/>
    <x v="0"/>
    <x v="3"/>
    <n v="155.3300000000000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d v="2015-02-22T20:09:13"/>
    <n v="1424635753"/>
    <x v="2533"/>
    <n v="1422043753"/>
    <b v="0"/>
    <n v="12"/>
    <b v="0"/>
    <s v="food/restaurants"/>
    <x v="7"/>
    <x v="40"/>
    <n v="77.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d v="2015-04-29T14:07:06"/>
    <n v="1430316426"/>
    <x v="2534"/>
    <n v="1427724426"/>
    <b v="0"/>
    <n v="6"/>
    <b v="0"/>
    <s v="theater/plays"/>
    <x v="3"/>
    <x v="4"/>
    <n v="64.17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d v="2012-08-26T21:37:03"/>
    <n v="1346017023"/>
    <x v="2535"/>
    <n v="1343425023"/>
    <b v="0"/>
    <n v="8"/>
    <b v="0"/>
    <s v="publishing/children's books"/>
    <x v="5"/>
    <x v="32"/>
    <n v="47.5"/>
  </r>
  <r>
    <n v="219"/>
    <s v="True Colors"/>
    <s v="An hour-long pilot about a group of suburban LGBT teens coming of age in the early 90's."/>
    <n v="50000"/>
    <n v="8815"/>
    <x v="3"/>
    <x v="0"/>
    <s v="USD"/>
    <d v="2016-04-01T06:59:00"/>
    <n v="1459493940"/>
    <x v="2536"/>
    <n v="1456732225"/>
    <b v="0"/>
    <n v="76"/>
    <b v="0"/>
    <s v="film &amp; video/drama"/>
    <x v="4"/>
    <x v="30"/>
    <n v="115.99"/>
  </r>
  <r>
    <n v="967"/>
    <s v="Better Beanie"/>
    <s v="Better Beanie is the new therapeutic wearable designed to assist you while keeping your hands free."/>
    <n v="20000"/>
    <n v="3562"/>
    <x v="3"/>
    <x v="0"/>
    <s v="USD"/>
    <d v="2016-04-22T05:06:14"/>
    <n v="1461301574"/>
    <x v="2537"/>
    <n v="1456121174"/>
    <b v="0"/>
    <n v="81"/>
    <b v="0"/>
    <s v="technology/wearables"/>
    <x v="0"/>
    <x v="3"/>
    <n v="43.98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d v="2014-07-03T00:42:23"/>
    <n v="1404348143"/>
    <x v="2538"/>
    <n v="1401756143"/>
    <b v="0"/>
    <n v="27"/>
    <b v="0"/>
    <s v="technology/makerspaces"/>
    <x v="0"/>
    <x v="19"/>
    <n v="126.48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d v="2011-10-09T17:07:13"/>
    <n v="1318180033"/>
    <x v="2539"/>
    <n v="1315588033"/>
    <b v="0"/>
    <n v="27"/>
    <b v="0"/>
    <s v="games/video games"/>
    <x v="1"/>
    <x v="29"/>
    <n v="122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d v="2016-04-11T11:13:07"/>
    <n v="1460373187"/>
    <x v="2540"/>
    <n v="1457352787"/>
    <b v="0"/>
    <n v="91"/>
    <b v="0"/>
    <s v="theater/plays"/>
    <x v="3"/>
    <x v="4"/>
    <n v="32.979999999999997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d v="2013-11-22T12:35:13"/>
    <n v="1385123713"/>
    <x v="2541"/>
    <n v="1382528113"/>
    <b v="0"/>
    <n v="48"/>
    <b v="0"/>
    <s v="music/jazz"/>
    <x v="2"/>
    <x v="27"/>
    <n v="52.9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d v="2014-10-04T03:30:00"/>
    <n v="1412393400"/>
    <x v="2542"/>
    <n v="1409747154"/>
    <b v="0"/>
    <n v="29"/>
    <b v="0"/>
    <s v="games/video games"/>
    <x v="1"/>
    <x v="29"/>
    <n v="74.20999999999999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d v="2014-08-12T15:51:50"/>
    <n v="1407858710"/>
    <x v="2543"/>
    <n v="1405266710"/>
    <b v="0"/>
    <n v="13"/>
    <b v="0"/>
    <s v="theater/plays"/>
    <x v="3"/>
    <x v="4"/>
    <n v="81.54000000000000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d v="2014-06-19T15:33:51"/>
    <n v="1403192031"/>
    <x v="2544"/>
    <n v="1400600031"/>
    <b v="0"/>
    <n v="21"/>
    <b v="0"/>
    <s v="theater/plays"/>
    <x v="3"/>
    <x v="4"/>
    <n v="41.95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d v="2015-08-16T16:13:11"/>
    <n v="1439741591"/>
    <x v="2545"/>
    <n v="1436285591"/>
    <b v="0"/>
    <n v="9"/>
    <b v="0"/>
    <s v="publishing/translations"/>
    <x v="5"/>
    <x v="39"/>
    <n v="88.89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d v="2015-02-28T15:10:00"/>
    <n v="1425136200"/>
    <x v="2546"/>
    <n v="1421853518"/>
    <b v="0"/>
    <n v="11"/>
    <b v="0"/>
    <s v="music/jazz"/>
    <x v="2"/>
    <x v="27"/>
    <n v="58.18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d v="2016-09-07T01:21:53"/>
    <n v="1473211313"/>
    <x v="2547"/>
    <n v="1472001713"/>
    <b v="0"/>
    <n v="17"/>
    <b v="0"/>
    <s v="theater/plays"/>
    <x v="3"/>
    <x v="4"/>
    <n v="36.59000000000000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d v="2014-07-05T14:22:27"/>
    <n v="1404570147"/>
    <x v="2548"/>
    <n v="1401978147"/>
    <b v="0"/>
    <n v="7"/>
    <b v="0"/>
    <s v="theater/plays"/>
    <x v="3"/>
    <x v="4"/>
    <n v="64.29000000000000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d v="2015-01-08T20:58:03"/>
    <n v="1420750683"/>
    <x v="2549"/>
    <n v="1418158683"/>
    <b v="0"/>
    <n v="10"/>
    <b v="0"/>
    <s v="theater/plays"/>
    <x v="3"/>
    <x v="4"/>
    <n v="4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d v="2014-08-12T01:53:58"/>
    <n v="1407808438"/>
    <x v="2550"/>
    <n v="1405217355"/>
    <b v="0"/>
    <n v="14"/>
    <b v="0"/>
    <s v="theater/plays"/>
    <x v="3"/>
    <x v="4"/>
    <n v="25.57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d v="2014-07-15T22:00:00"/>
    <n v="1405461600"/>
    <x v="2551"/>
    <n v="1403562705"/>
    <b v="0"/>
    <n v="6"/>
    <b v="0"/>
    <s v="theater/plays"/>
    <x v="3"/>
    <x v="4"/>
    <n v="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d v="2011-08-06T14:38:56"/>
    <n v="1312641536"/>
    <x v="2552"/>
    <n v="1310049536"/>
    <b v="0"/>
    <n v="3"/>
    <b v="0"/>
    <s v="music/world music"/>
    <x v="2"/>
    <x v="33"/>
    <n v="59.3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d v="2014-08-23T22:08:38"/>
    <n v="1408831718"/>
    <x v="2553"/>
    <n v="1406239718"/>
    <b v="0"/>
    <n v="5"/>
    <b v="0"/>
    <s v="film &amp; video/animation"/>
    <x v="4"/>
    <x v="28"/>
    <n v="28.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d v="2015-08-15T13:22:00"/>
    <n v="1439644920"/>
    <x v="2554"/>
    <n v="1436793939"/>
    <b v="0"/>
    <n v="39"/>
    <b v="0"/>
    <s v="technology/web"/>
    <x v="0"/>
    <x v="38"/>
    <n v="111.41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d v="2015-08-15T18:12:24"/>
    <n v="1439662344"/>
    <x v="2555"/>
    <n v="1434478344"/>
    <b v="0"/>
    <n v="8"/>
    <b v="0"/>
    <s v="theater/plays"/>
    <x v="3"/>
    <x v="4"/>
    <n v="315.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d v="2016-10-07T14:00:00"/>
    <n v="1475848800"/>
    <x v="2556"/>
    <n v="1474027501"/>
    <b v="0"/>
    <n v="42"/>
    <b v="0"/>
    <s v="theater/spaces"/>
    <x v="3"/>
    <x v="12"/>
    <n v="40.83"/>
  </r>
  <r>
    <n v="989"/>
    <s v="Power Rope"/>
    <s v="The most useful phone charger you will ever buy"/>
    <n v="10000"/>
    <n v="1677"/>
    <x v="3"/>
    <x v="0"/>
    <s v="USD"/>
    <d v="2016-09-28T22:24:55"/>
    <n v="1475101495"/>
    <x v="2557"/>
    <n v="1472509495"/>
    <b v="0"/>
    <n v="32"/>
    <b v="0"/>
    <s v="technology/wearables"/>
    <x v="0"/>
    <x v="3"/>
    <n v="52.4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d v="2015-08-11T00:12:06"/>
    <n v="1439251926"/>
    <x v="2558"/>
    <n v="1435363926"/>
    <b v="0"/>
    <n v="14"/>
    <b v="0"/>
    <s v="technology/wearables"/>
    <x v="0"/>
    <x v="3"/>
    <n v="110.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d v="2016-05-04T23:00:50"/>
    <n v="1462402850"/>
    <x v="2559"/>
    <n v="1459810850"/>
    <b v="0"/>
    <n v="20"/>
    <b v="0"/>
    <s v="theater/spaces"/>
    <x v="3"/>
    <x v="12"/>
    <n v="66.09999999999999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d v="2014-08-31T19:51:49"/>
    <n v="1409514709"/>
    <x v="2560"/>
    <n v="1406058798"/>
    <b v="0"/>
    <n v="14"/>
    <b v="0"/>
    <s v="theater/plays"/>
    <x v="3"/>
    <x v="4"/>
    <n v="82.57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d v="2016-02-13T04:42:12"/>
    <n v="1455338532"/>
    <x v="2561"/>
    <n v="1454042532"/>
    <b v="0"/>
    <n v="5"/>
    <b v="0"/>
    <s v="photography/people"/>
    <x v="6"/>
    <x v="35"/>
    <n v="101.8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d v="2014-11-20T16:04:00"/>
    <n v="1416499440"/>
    <x v="2562"/>
    <n v="1415341464"/>
    <b v="0"/>
    <n v="17"/>
    <b v="0"/>
    <s v="theater/plays"/>
    <x v="3"/>
    <x v="4"/>
    <n v="29.2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d v="2016-03-30T20:10:58"/>
    <n v="1459368658"/>
    <x v="2563"/>
    <n v="1454188258"/>
    <b v="0"/>
    <n v="12"/>
    <b v="0"/>
    <s v="food/food trucks"/>
    <x v="7"/>
    <x v="37"/>
    <n v="16.829999999999998"/>
  </r>
  <r>
    <n v="4070"/>
    <s v="Southern Utah University: V-Day 2015"/>
    <s v="V-Day Southern Utah University 2015 and Second Studio Players presents: The Vagina Monologues"/>
    <n v="1000"/>
    <n v="165"/>
    <x v="3"/>
    <x v="0"/>
    <s v="USD"/>
    <d v="2015-03-01T03:00:00"/>
    <n v="1425178800"/>
    <x v="2564"/>
    <n v="1422374420"/>
    <b v="0"/>
    <n v="6"/>
    <b v="0"/>
    <s v="theater/plays"/>
    <x v="3"/>
    <x v="4"/>
    <n v="27.5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d v="2015-03-24T03:34:59"/>
    <n v="1427168099"/>
    <x v="2565"/>
    <n v="1424579699"/>
    <b v="0"/>
    <n v="3"/>
    <b v="0"/>
    <s v="theater/plays"/>
    <x v="3"/>
    <x v="4"/>
    <n v="33.3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d v="2017-03-16T16:01:01"/>
    <n v="1489680061"/>
    <x v="2566"/>
    <n v="1487091661"/>
    <b v="0"/>
    <n v="15"/>
    <b v="0"/>
    <s v="technology/wearables"/>
    <x v="0"/>
    <x v="3"/>
    <n v="214.07"/>
  </r>
  <r>
    <n v="1310"/>
    <s v="k5-jkt.by kiger (Canceled)"/>
    <s v="An essential hoodie that holds all sized smart phones and keep your headphone wires tangle free."/>
    <n v="20000"/>
    <n v="3100"/>
    <x v="1"/>
    <x v="0"/>
    <s v="USD"/>
    <d v="2016-08-19T16:00:50"/>
    <n v="1471622450"/>
    <x v="2567"/>
    <n v="1467734450"/>
    <b v="0"/>
    <n v="24"/>
    <b v="0"/>
    <s v="technology/wearables"/>
    <x v="0"/>
    <x v="3"/>
    <n v="129.1699999999999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d v="2015-10-18T19:36:29"/>
    <n v="1445196989"/>
    <x v="2568"/>
    <n v="1442604989"/>
    <b v="1"/>
    <n v="43"/>
    <b v="0"/>
    <s v="theater/plays"/>
    <x v="3"/>
    <x v="4"/>
    <n v="49.51"/>
  </r>
  <r>
    <n v="3854"/>
    <s v="The Case Of Soghomon Tehlirian"/>
    <s v="A play dedicated to the 100th anniversary of the Armenian Genocide."/>
    <n v="11000"/>
    <n v="1788"/>
    <x v="3"/>
    <x v="0"/>
    <s v="USD"/>
    <d v="2015-05-09T21:14:18"/>
    <n v="1431206058"/>
    <x v="2569"/>
    <n v="1428614058"/>
    <b v="0"/>
    <n v="20"/>
    <b v="0"/>
    <s v="theater/plays"/>
    <x v="3"/>
    <x v="4"/>
    <n v="89.4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d v="2015-07-19T05:23:11"/>
    <n v="1437283391"/>
    <x v="2570"/>
    <n v="1433395391"/>
    <b v="1"/>
    <n v="9"/>
    <b v="0"/>
    <s v="theater/plays"/>
    <x v="3"/>
    <x v="4"/>
    <n v="188.5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d v="2015-02-11T02:53:41"/>
    <n v="1423623221"/>
    <x v="2571"/>
    <n v="1421031221"/>
    <b v="0"/>
    <n v="32"/>
    <b v="0"/>
    <s v="theater/plays"/>
    <x v="3"/>
    <x v="4"/>
    <n v="49.2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d v="2015-10-06T15:10:22"/>
    <n v="1444144222"/>
    <x v="2572"/>
    <n v="1441120222"/>
    <b v="0"/>
    <n v="17"/>
    <b v="0"/>
    <s v="film &amp; video/drama"/>
    <x v="4"/>
    <x v="30"/>
    <n v="76.47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d v="2016-07-17T00:43:00"/>
    <n v="1468716180"/>
    <x v="2573"/>
    <n v="1466205262"/>
    <b v="0"/>
    <n v="12"/>
    <b v="0"/>
    <s v="theater/plays"/>
    <x v="3"/>
    <x v="4"/>
    <n v="91.83"/>
  </r>
  <r>
    <n v="1772"/>
    <s v="White Mountain"/>
    <s v="A photobook and a short documentary film telling the story of Holocaust in Northwestern Lithuania"/>
    <n v="5500"/>
    <n v="858"/>
    <x v="3"/>
    <x v="1"/>
    <s v="GBP"/>
    <d v="2014-07-06T17:13:56"/>
    <n v="1404666836"/>
    <x v="2574"/>
    <n v="1399482836"/>
    <b v="1"/>
    <n v="19"/>
    <b v="0"/>
    <s v="photography/photobooks"/>
    <x v="6"/>
    <x v="9"/>
    <n v="45.16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d v="2016-03-08T04:59:00"/>
    <n v="1457413140"/>
    <x v="2575"/>
    <n v="1454996887"/>
    <b v="0"/>
    <n v="12"/>
    <b v="0"/>
    <s v="theater/musical"/>
    <x v="3"/>
    <x v="20"/>
    <n v="68.42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d v="2015-07-21T06:59:00"/>
    <n v="1437461940"/>
    <x v="2576"/>
    <n v="1435383457"/>
    <b v="0"/>
    <n v="5"/>
    <b v="0"/>
    <s v="film &amp; video/drama"/>
    <x v="4"/>
    <x v="30"/>
    <n v="160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d v="2016-08-14T22:45:43"/>
    <n v="1471214743"/>
    <x v="2577"/>
    <n v="1468622743"/>
    <b v="0"/>
    <n v="9"/>
    <b v="0"/>
    <s v="theater/spaces"/>
    <x v="3"/>
    <x v="12"/>
    <n v="88.44"/>
  </r>
  <r>
    <n v="3131"/>
    <s v="SNAKE EYES"/>
    <s v="A Staged Reading of &quot;Snake Eyes,&quot; a new play by Alex Rafala"/>
    <n v="4100"/>
    <n v="645"/>
    <x v="2"/>
    <x v="0"/>
    <s v="USD"/>
    <d v="2017-04-08T12:54:05"/>
    <n v="1491656045"/>
    <x v="2578"/>
    <n v="1489067645"/>
    <b v="0"/>
    <n v="12"/>
    <b v="0"/>
    <s v="theater/plays"/>
    <x v="3"/>
    <x v="4"/>
    <n v="53.75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d v="2014-08-16T23:42:00"/>
    <n v="1408232520"/>
    <x v="2579"/>
    <n v="1405393356"/>
    <b v="0"/>
    <n v="10"/>
    <b v="0"/>
    <s v="film &amp; video/drama"/>
    <x v="4"/>
    <x v="30"/>
    <n v="43.5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d v="2016-02-03T18:49:00"/>
    <n v="1454525340"/>
    <x v="2580"/>
    <n v="1452008599"/>
    <b v="0"/>
    <n v="6"/>
    <b v="0"/>
    <s v="theater/plays"/>
    <x v="3"/>
    <x v="4"/>
    <n v="66.67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d v="2015-03-08T12:57:05"/>
    <n v="1425819425"/>
    <x v="2581"/>
    <n v="1423231025"/>
    <b v="0"/>
    <n v="12"/>
    <b v="0"/>
    <s v="theater/plays"/>
    <x v="3"/>
    <x v="4"/>
    <n v="29.1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d v="2014-09-18T02:00:00"/>
    <n v="1411005600"/>
    <x v="2582"/>
    <n v="1408141245"/>
    <b v="0"/>
    <n v="29"/>
    <b v="0"/>
    <s v="technology/wearables"/>
    <x v="0"/>
    <x v="3"/>
    <n v="530.69000000000005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d v="2016-09-03T16:41:49"/>
    <n v="1472920909"/>
    <x v="2583"/>
    <n v="1467736909"/>
    <b v="0"/>
    <n v="94"/>
    <b v="0"/>
    <s v="technology/wearables"/>
    <x v="0"/>
    <x v="3"/>
    <n v="93.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d v="2015-01-11T01:02:52"/>
    <n v="1420938172"/>
    <x v="2584"/>
    <n v="1418346172"/>
    <b v="0"/>
    <n v="135"/>
    <b v="0"/>
    <s v="technology/wearables"/>
    <x v="0"/>
    <x v="3"/>
    <n v="45.4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d v="2016-02-21T13:48:09"/>
    <n v="1456062489"/>
    <x v="2585"/>
    <n v="1453211289"/>
    <b v="1"/>
    <n v="76"/>
    <b v="0"/>
    <s v="photography/photobooks"/>
    <x v="6"/>
    <x v="9"/>
    <n v="71.3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d v="2014-11-10T01:41:35"/>
    <n v="1415583695"/>
    <x v="2586"/>
    <n v="1410396095"/>
    <b v="0"/>
    <n v="36"/>
    <b v="0"/>
    <s v="food/food trucks"/>
    <x v="7"/>
    <x v="37"/>
    <n v="69.4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d v="2014-06-26T23:02:02"/>
    <n v="1403823722"/>
    <x v="2587"/>
    <n v="1401231722"/>
    <b v="0"/>
    <n v="40"/>
    <b v="0"/>
    <s v="theater/plays"/>
    <x v="3"/>
    <x v="4"/>
    <n v="57.25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d v="2017-02-28T18:54:42"/>
    <n v="1488308082"/>
    <x v="2588"/>
    <n v="1483124082"/>
    <b v="0"/>
    <n v="28"/>
    <b v="0"/>
    <s v="technology/wearables"/>
    <x v="0"/>
    <x v="3"/>
    <n v="80.319999999999993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d v="2015-01-04T04:43:58"/>
    <n v="1420346638"/>
    <x v="2589"/>
    <n v="1417754638"/>
    <b v="0"/>
    <n v="13"/>
    <b v="0"/>
    <s v="film &amp; video/drama"/>
    <x v="4"/>
    <x v="30"/>
    <n v="163.8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d v="2014-10-20T14:56:15"/>
    <n v="1413816975"/>
    <x v="2590"/>
    <n v="1411224975"/>
    <b v="0"/>
    <n v="13"/>
    <b v="0"/>
    <s v="theater/spaces"/>
    <x v="3"/>
    <x v="12"/>
    <n v="140.5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d v="2016-10-06T15:15:32"/>
    <n v="1475766932"/>
    <x v="2591"/>
    <n v="1473174932"/>
    <b v="0"/>
    <n v="30"/>
    <b v="0"/>
    <s v="technology/wearables"/>
    <x v="0"/>
    <x v="3"/>
    <n v="59.2"/>
  </r>
  <r>
    <n v="1787"/>
    <s v="Alpamayo to Yerupaja"/>
    <s v="Raising awareness to the effects of global warming through photographs of the high mountains of Peru."/>
    <n v="10000"/>
    <n v="1533"/>
    <x v="3"/>
    <x v="0"/>
    <s v="USD"/>
    <d v="2015-04-04T14:43:57"/>
    <n v="1428158637"/>
    <x v="2592"/>
    <n v="1425570237"/>
    <b v="1"/>
    <n v="24"/>
    <b v="0"/>
    <s v="photography/photobooks"/>
    <x v="6"/>
    <x v="9"/>
    <n v="63.88"/>
  </r>
  <r>
    <n v="3076"/>
    <s v="10,000 Hours"/>
    <s v="Helping female comedians get in their 10,000 Hours of practice!"/>
    <n v="10000"/>
    <n v="1506"/>
    <x v="3"/>
    <x v="0"/>
    <s v="USD"/>
    <d v="2015-10-09T15:38:43"/>
    <n v="1444405123"/>
    <x v="2593"/>
    <n v="1439221123"/>
    <b v="0"/>
    <n v="50"/>
    <b v="0"/>
    <s v="theater/spaces"/>
    <x v="3"/>
    <x v="12"/>
    <n v="30.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d v="2014-07-03T04:07:58"/>
    <n v="1404360478"/>
    <x v="2594"/>
    <n v="1401768478"/>
    <b v="0"/>
    <n v="10"/>
    <b v="0"/>
    <s v="theater/musical"/>
    <x v="3"/>
    <x v="20"/>
    <n v="15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d v="2014-11-30T22:42:02"/>
    <n v="1417387322"/>
    <x v="2595"/>
    <n v="1413495722"/>
    <b v="0"/>
    <n v="31"/>
    <b v="0"/>
    <s v="technology/wearables"/>
    <x v="0"/>
    <x v="3"/>
    <n v="47.94"/>
  </r>
  <r>
    <n v="932"/>
    <s v="Mandy Harvey Christmas Album"/>
    <s v="Help me to create my 3rd album, a Christmas CD with 16 Holiday/Original favorites!"/>
    <n v="9500"/>
    <n v="1381"/>
    <x v="3"/>
    <x v="0"/>
    <s v="USD"/>
    <d v="2013-03-22T22:15:45"/>
    <n v="1363990545"/>
    <x v="2596"/>
    <n v="1360106145"/>
    <b v="0"/>
    <n v="30"/>
    <b v="0"/>
    <s v="music/jazz"/>
    <x v="2"/>
    <x v="27"/>
    <n v="46.0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d v="2015-08-03T15:35:24"/>
    <n v="1438616124"/>
    <x v="2597"/>
    <n v="1433432124"/>
    <b v="0"/>
    <n v="3"/>
    <b v="0"/>
    <s v="technology/web"/>
    <x v="0"/>
    <x v="38"/>
    <n v="36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d v="2015-01-01T06:59:00"/>
    <n v="1420095540"/>
    <x v="2598"/>
    <n v="1417558804"/>
    <b v="0"/>
    <n v="26"/>
    <b v="0"/>
    <s v="technology/wearables"/>
    <x v="0"/>
    <x v="3"/>
    <n v="34.27000000000000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d v="2014-07-11T16:00:00"/>
    <n v="1405094400"/>
    <x v="2599"/>
    <n v="1403810965"/>
    <b v="0"/>
    <n v="9"/>
    <b v="0"/>
    <s v="technology/wearables"/>
    <x v="0"/>
    <x v="3"/>
    <n v="97.3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d v="2014-05-17T04:32:45"/>
    <n v="1400301165"/>
    <x v="2600"/>
    <n v="1397709165"/>
    <b v="0"/>
    <n v="9"/>
    <b v="0"/>
    <s v="theater/plays"/>
    <x v="3"/>
    <x v="4"/>
    <n v="83.3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d v="2014-10-26T20:08:00"/>
    <n v="1414354080"/>
    <x v="2601"/>
    <n v="1411587606"/>
    <b v="0"/>
    <n v="4"/>
    <b v="0"/>
    <s v="theater/plays"/>
    <x v="3"/>
    <x v="4"/>
    <n v="38.25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d v="2015-01-24T12:00:00"/>
    <n v="1422100800"/>
    <x v="2602"/>
    <n v="1416932133"/>
    <b v="0"/>
    <n v="4"/>
    <b v="0"/>
    <s v="theater/plays"/>
    <x v="3"/>
    <x v="4"/>
    <n v="32.75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d v="2016-08-15T07:00:00"/>
    <n v="1471244400"/>
    <x v="2603"/>
    <n v="1467387705"/>
    <b v="0"/>
    <n v="68"/>
    <b v="0"/>
    <s v="film &amp; video/animation"/>
    <x v="4"/>
    <x v="28"/>
    <n v="102.38"/>
  </r>
  <r>
    <n v="1088"/>
    <s v="Still Alive"/>
    <s v="A fresh twist on survival games. Intense, high-stakes 30 minute rounds for up to 10 players."/>
    <n v="45000"/>
    <n v="6382.34"/>
    <x v="3"/>
    <x v="0"/>
    <s v="USD"/>
    <d v="2014-04-24T19:11:07"/>
    <n v="1398366667"/>
    <x v="2604"/>
    <n v="1395774667"/>
    <b v="0"/>
    <n v="147"/>
    <b v="0"/>
    <s v="games/video games"/>
    <x v="1"/>
    <x v="29"/>
    <n v="43.4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d v="2014-10-23T10:17:59"/>
    <n v="1414059479"/>
    <x v="2605"/>
    <n v="1411467479"/>
    <b v="0"/>
    <n v="38"/>
    <b v="0"/>
    <s v="technology/gadgets"/>
    <x v="0"/>
    <x v="31"/>
    <n v="129.9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d v="2014-12-24T01:29:45"/>
    <n v="1419384585"/>
    <x v="2606"/>
    <n v="1416360585"/>
    <b v="0"/>
    <n v="22"/>
    <b v="0"/>
    <s v="publishing/art books"/>
    <x v="5"/>
    <x v="36"/>
    <n v="155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d v="2015-12-15T12:10:00"/>
    <n v="1450181400"/>
    <x v="2607"/>
    <n v="1447429868"/>
    <b v="1"/>
    <n v="37"/>
    <b v="0"/>
    <s v="photography/photobooks"/>
    <x v="6"/>
    <x v="9"/>
    <n v="63.6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d v="2016-02-04T07:50:33"/>
    <n v="1454572233"/>
    <x v="2608"/>
    <n v="1449388233"/>
    <b v="1"/>
    <n v="37"/>
    <b v="0"/>
    <s v="photography/photobooks"/>
    <x v="6"/>
    <x v="9"/>
    <n v="58.97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d v="2016-01-15T03:09:34"/>
    <n v="1452827374"/>
    <x v="2609"/>
    <n v="1450235374"/>
    <b v="0"/>
    <n v="26"/>
    <b v="0"/>
    <s v="theater/plays"/>
    <x v="3"/>
    <x v="4"/>
    <n v="78.0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d v="2011-07-08T21:00:00"/>
    <n v="1310158800"/>
    <x v="2610"/>
    <n v="1304888771"/>
    <b v="0"/>
    <n v="38"/>
    <b v="0"/>
    <s v="music/world music"/>
    <x v="2"/>
    <x v="33"/>
    <n v="44.5"/>
  </r>
  <r>
    <n v="1132"/>
    <s v="One"/>
    <s v="One is a simple mobile game about exploring the connections between all living things. Featuring hand-painted art."/>
    <n v="10000"/>
    <n v="1438"/>
    <x v="3"/>
    <x v="7"/>
    <s v="CAD"/>
    <d v="2017-01-01T02:46:11"/>
    <n v="1483238771"/>
    <x v="2611"/>
    <n v="1480646771"/>
    <b v="0"/>
    <n v="13"/>
    <b v="0"/>
    <s v="games/mobile games"/>
    <x v="1"/>
    <x v="25"/>
    <n v="110.62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d v="2012-03-29T13:45:23"/>
    <n v="1333028723"/>
    <x v="2612"/>
    <n v="1330440323"/>
    <b v="0"/>
    <n v="34"/>
    <b v="0"/>
    <s v="publishing/children's books"/>
    <x v="5"/>
    <x v="32"/>
    <n v="29.47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d v="2015-02-20T08:34:13"/>
    <n v="1424421253"/>
    <x v="2613"/>
    <n v="1421829253"/>
    <b v="1"/>
    <n v="10"/>
    <b v="0"/>
    <s v="photography/photobooks"/>
    <x v="6"/>
    <x v="9"/>
    <n v="65.09999999999999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d v="2013-03-08T03:02:08"/>
    <n v="1362711728"/>
    <x v="2614"/>
    <n v="1360119728"/>
    <b v="0"/>
    <n v="13"/>
    <b v="0"/>
    <s v="publishing/children's books"/>
    <x v="5"/>
    <x v="32"/>
    <n v="43.85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d v="2016-07-05T20:54:43"/>
    <n v="1467752083"/>
    <x v="2615"/>
    <n v="1465160083"/>
    <b v="0"/>
    <n v="8"/>
    <b v="0"/>
    <s v="film &amp; video/animation"/>
    <x v="4"/>
    <x v="28"/>
    <n v="51.8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d v="2016-04-14T04:39:40"/>
    <n v="1460608780"/>
    <x v="2616"/>
    <n v="1455428380"/>
    <b v="0"/>
    <n v="4"/>
    <b v="0"/>
    <s v="theater/plays"/>
    <x v="3"/>
    <x v="4"/>
    <n v="71.25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d v="2016-02-12T04:33:11"/>
    <n v="1455251591"/>
    <x v="2617"/>
    <n v="1452659591"/>
    <b v="0"/>
    <n v="5"/>
    <b v="0"/>
    <s v="theater/spaces"/>
    <x v="3"/>
    <x v="12"/>
    <n v="55.6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d v="2014-12-14T20:00:34"/>
    <n v="1418587234"/>
    <x v="2618"/>
    <n v="1415995234"/>
    <b v="0"/>
    <n v="7"/>
    <b v="0"/>
    <s v="theater/spaces"/>
    <x v="3"/>
    <x v="12"/>
    <n v="20.1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d v="2017-02-03T23:51:20"/>
    <n v="1486165880"/>
    <x v="2619"/>
    <n v="1480981880"/>
    <b v="0"/>
    <n v="6"/>
    <b v="0"/>
    <s v="film &amp; video/science fiction"/>
    <x v="4"/>
    <x v="22"/>
    <n v="11.67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d v="2014-09-17T20:56:40"/>
    <n v="1410987400"/>
    <x v="2620"/>
    <n v="1408395400"/>
    <b v="0"/>
    <n v="7"/>
    <b v="0"/>
    <s v="theater/plays"/>
    <x v="3"/>
    <x v="4"/>
    <n v="1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d v="2016-02-11T23:22:17"/>
    <n v="1455232937"/>
    <x v="2621"/>
    <n v="1453936937"/>
    <b v="0"/>
    <n v="4"/>
    <b v="0"/>
    <s v="games/video games"/>
    <x v="1"/>
    <x v="29"/>
    <n v="10.56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d v="2016-04-18T14:00:00"/>
    <n v="1460988000"/>
    <x v="2622"/>
    <n v="1458050450"/>
    <b v="0"/>
    <n v="96"/>
    <b v="0"/>
    <s v="technology/wearables"/>
    <x v="0"/>
    <x v="3"/>
    <n v="69.41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d v="2014-06-23T07:04:10"/>
    <n v="1403507050"/>
    <x v="2623"/>
    <n v="1400051050"/>
    <b v="0"/>
    <n v="41"/>
    <b v="0"/>
    <s v="technology/wearables"/>
    <x v="0"/>
    <x v="3"/>
    <n v="161.2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d v="2016-06-19T14:30:46"/>
    <n v="1466346646"/>
    <x v="2624"/>
    <n v="1463754646"/>
    <b v="0"/>
    <n v="101"/>
    <b v="0"/>
    <s v="technology/wearables"/>
    <x v="0"/>
    <x v="3"/>
    <n v="6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d v="2016-01-10T00:00:00"/>
    <n v="1452384000"/>
    <x v="2625"/>
    <n v="1447698300"/>
    <b v="0"/>
    <n v="23"/>
    <b v="0"/>
    <s v="technology/wearables"/>
    <x v="0"/>
    <x v="3"/>
    <n v="110.87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d v="2014-07-30T23:00:00"/>
    <n v="1406761200"/>
    <x v="2626"/>
    <n v="1403724820"/>
    <b v="0"/>
    <n v="17"/>
    <b v="0"/>
    <s v="theater/musical"/>
    <x v="3"/>
    <x v="20"/>
    <n v="57.6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d v="2016-07-03T07:38:56"/>
    <n v="1467531536"/>
    <x v="2627"/>
    <n v="1464939536"/>
    <b v="0"/>
    <n v="23"/>
    <b v="0"/>
    <s v="photography/photobooks"/>
    <x v="6"/>
    <x v="9"/>
    <n v="37.61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d v="2015-10-16T04:59:00"/>
    <n v="1444971540"/>
    <x v="2628"/>
    <n v="1442593427"/>
    <b v="0"/>
    <n v="7"/>
    <b v="0"/>
    <s v="theater/plays"/>
    <x v="3"/>
    <x v="4"/>
    <n v="9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d v="2015-06-30T21:06:08"/>
    <n v="1435698368"/>
    <x v="2629"/>
    <n v="1431810368"/>
    <b v="0"/>
    <n v="10"/>
    <b v="0"/>
    <s v="publishing/art books"/>
    <x v="5"/>
    <x v="36"/>
    <n v="65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d v="2016-01-06T22:50:13"/>
    <n v="1452120613"/>
    <x v="2630"/>
    <n v="1449528613"/>
    <b v="0"/>
    <n v="25"/>
    <b v="0"/>
    <s v="photography/people"/>
    <x v="6"/>
    <x v="35"/>
    <n v="2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d v="2014-07-01T19:00:00"/>
    <n v="1404241200"/>
    <x v="2631"/>
    <n v="1401354597"/>
    <b v="0"/>
    <n v="5"/>
    <b v="0"/>
    <s v="film &amp; video/science fiction"/>
    <x v="4"/>
    <x v="22"/>
    <n v="80.59999999999999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d v="2016-06-18T19:32:19"/>
    <n v="1466278339"/>
    <x v="2632"/>
    <n v="1463686339"/>
    <b v="0"/>
    <n v="5"/>
    <b v="0"/>
    <s v="theater/plays"/>
    <x v="3"/>
    <x v="4"/>
    <n v="50.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d v="2015-01-16T12:09:11"/>
    <n v="1421410151"/>
    <x v="2633"/>
    <n v="1418818151"/>
    <b v="0"/>
    <n v="8"/>
    <b v="0"/>
    <s v="theater/plays"/>
    <x v="3"/>
    <x v="4"/>
    <n v="25.5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d v="2015-03-27T02:39:00"/>
    <n v="1427423940"/>
    <x v="2634"/>
    <n v="1422383318"/>
    <b v="0"/>
    <n v="2"/>
    <b v="0"/>
    <s v="film &amp; video/drama"/>
    <x v="4"/>
    <x v="30"/>
    <n v="65"/>
  </r>
  <r>
    <n v="2138"/>
    <s v="Tales Of Tameria - Dawning Light"/>
    <s v="A game with a mixture of a few genres from RPG, Simulation and to adventure elements."/>
    <n v="1000"/>
    <n v="128"/>
    <x v="3"/>
    <x v="1"/>
    <s v="GBP"/>
    <d v="2013-11-09T01:18:59"/>
    <n v="1383959939"/>
    <x v="2635"/>
    <n v="1381364339"/>
    <b v="0"/>
    <n v="12"/>
    <b v="0"/>
    <s v="games/video games"/>
    <x v="1"/>
    <x v="29"/>
    <n v="10.6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d v="2016-05-12T10:47:14"/>
    <n v="1463050034"/>
    <x v="2636"/>
    <n v="1460458034"/>
    <b v="0"/>
    <n v="7"/>
    <b v="0"/>
    <s v="photography/nature"/>
    <x v="6"/>
    <x v="34"/>
    <n v="14.4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d v="2016-04-10T18:41:12"/>
    <n v="1460313672"/>
    <x v="2637"/>
    <n v="1457725272"/>
    <b v="0"/>
    <n v="2"/>
    <b v="0"/>
    <s v="games/video games"/>
    <x v="1"/>
    <x v="29"/>
    <n v="12.5"/>
  </r>
  <r>
    <n v="3735"/>
    <s v="Women Beware Women"/>
    <s v="Young Actor's taking on a Jacobean tragedy. Family, betrayal, love, lust, sex and death."/>
    <n v="150"/>
    <n v="20"/>
    <x v="3"/>
    <x v="1"/>
    <s v="GBP"/>
    <d v="2015-05-28T16:38:09"/>
    <n v="1432831089"/>
    <x v="2638"/>
    <n v="1430239089"/>
    <b v="0"/>
    <n v="2"/>
    <b v="0"/>
    <s v="theater/plays"/>
    <x v="3"/>
    <x v="4"/>
    <n v="10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d v="2016-07-10T05:28:57"/>
    <n v="1468128537"/>
    <x v="2639"/>
    <n v="1465536537"/>
    <b v="0"/>
    <n v="15"/>
    <b v="0"/>
    <s v="theater/spaces"/>
    <x v="3"/>
    <x v="12"/>
    <n v="2796.67"/>
  </r>
  <r>
    <n v="217"/>
    <s v="Bitch"/>
    <s v="A roadmovie by paw"/>
    <n v="100000"/>
    <n v="11943"/>
    <x v="3"/>
    <x v="10"/>
    <s v="SEK"/>
    <d v="2014-12-28T15:22:29"/>
    <n v="1419780149"/>
    <x v="2640"/>
    <n v="1417101749"/>
    <b v="0"/>
    <n v="38"/>
    <b v="0"/>
    <s v="film &amp; video/drama"/>
    <x v="4"/>
    <x v="30"/>
    <n v="314.29000000000002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d v="2015-05-24T08:18:52"/>
    <n v="1432455532"/>
    <x v="2641"/>
    <n v="1429863532"/>
    <b v="0"/>
    <n v="19"/>
    <b v="0"/>
    <s v="theater/musical"/>
    <x v="3"/>
    <x v="20"/>
    <n v="356.84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d v="2014-04-19T16:19:39"/>
    <n v="1397924379"/>
    <x v="2642"/>
    <n v="1394039979"/>
    <b v="0"/>
    <n v="170"/>
    <b v="0"/>
    <s v="film &amp; video/animation"/>
    <x v="4"/>
    <x v="28"/>
    <n v="38.479999999999997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d v="2014-06-13T04:00:00"/>
    <n v="1402632000"/>
    <x v="2643"/>
    <n v="1399909127"/>
    <b v="0"/>
    <n v="70"/>
    <b v="0"/>
    <s v="technology/space exploration"/>
    <x v="0"/>
    <x v="5"/>
    <n v="83.94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d v="2014-06-28T19:21:54"/>
    <n v="1403983314"/>
    <x v="2644"/>
    <n v="1400786514"/>
    <b v="0"/>
    <n v="85"/>
    <b v="0"/>
    <s v="food/food trucks"/>
    <x v="7"/>
    <x v="37"/>
    <n v="69.12"/>
  </r>
  <r>
    <n v="1307"/>
    <s v="VR Card - Customized Virtual Reality Viewer (Canceled)"/>
    <s v="Get VR to Everyone with Mailable, Ready to Use Viewers"/>
    <n v="50000"/>
    <n v="5757"/>
    <x v="1"/>
    <x v="0"/>
    <s v="USD"/>
    <d v="2016-02-17T12:04:39"/>
    <n v="1455710679"/>
    <x v="2645"/>
    <n v="1453118679"/>
    <b v="0"/>
    <n v="45"/>
    <b v="0"/>
    <s v="technology/wearables"/>
    <x v="0"/>
    <x v="3"/>
    <n v="127.93"/>
  </r>
  <r>
    <n v="690"/>
    <s v="BLOXSHIELD"/>
    <s v="A radiation shield for your fitness tracker, smartwatch or other wearable smart device"/>
    <n v="20000"/>
    <n v="2468"/>
    <x v="3"/>
    <x v="0"/>
    <s v="USD"/>
    <d v="2016-09-09T06:00:00"/>
    <n v="1473400800"/>
    <x v="2646"/>
    <n v="1469718841"/>
    <b v="0"/>
    <n v="34"/>
    <b v="0"/>
    <s v="technology/wearables"/>
    <x v="0"/>
    <x v="3"/>
    <n v="72.59"/>
  </r>
  <r>
    <n v="2595"/>
    <s v="Food Truck for Little Fox Bakery"/>
    <s v="Looking to put the best baked goods in Bowling Green on wheels"/>
    <n v="15000"/>
    <n v="1825"/>
    <x v="3"/>
    <x v="0"/>
    <s v="USD"/>
    <d v="2017-02-24T05:51:40"/>
    <n v="1487915500"/>
    <x v="2647"/>
    <n v="1485323500"/>
    <b v="0"/>
    <n v="19"/>
    <b v="0"/>
    <s v="food/food trucks"/>
    <x v="7"/>
    <x v="37"/>
    <n v="96.0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d v="2017-04-10T01:00:00"/>
    <n v="1491786000"/>
    <x v="2648"/>
    <n v="1488847514"/>
    <b v="0"/>
    <n v="23"/>
    <b v="0"/>
    <s v="music/faith"/>
    <x v="2"/>
    <x v="21"/>
    <n v="61.09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d v="2015-04-09T23:31:11"/>
    <n v="1428622271"/>
    <x v="2649"/>
    <n v="1426203071"/>
    <b v="0"/>
    <n v="17"/>
    <b v="0"/>
    <s v="theater/plays"/>
    <x v="3"/>
    <x v="4"/>
    <n v="81.4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d v="2016-06-17T23:00:00"/>
    <n v="1466204400"/>
    <x v="2650"/>
    <n v="1463469062"/>
    <b v="0"/>
    <n v="25"/>
    <b v="0"/>
    <s v="technology/web"/>
    <x v="0"/>
    <x v="38"/>
    <n v="49.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d v="2013-04-08T19:17:37"/>
    <n v="1365448657"/>
    <x v="2651"/>
    <n v="1362860257"/>
    <b v="0"/>
    <n v="3"/>
    <b v="0"/>
    <s v="music/jazz"/>
    <x v="2"/>
    <x v="27"/>
    <n v="346.6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d v="2015-02-20T23:14:16"/>
    <n v="1424474056"/>
    <x v="2652"/>
    <n v="1420586056"/>
    <b v="0"/>
    <n v="24"/>
    <b v="0"/>
    <s v="theater/musical"/>
    <x v="3"/>
    <x v="20"/>
    <n v="24.46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d v="2016-03-12T19:52:44"/>
    <n v="1457812364"/>
    <x v="2653"/>
    <n v="1455220364"/>
    <b v="0"/>
    <n v="8"/>
    <b v="0"/>
    <s v="technology/wearables"/>
    <x v="0"/>
    <x v="3"/>
    <n v="6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d v="2015-05-05T18:48:00"/>
    <n v="1430851680"/>
    <x v="2654"/>
    <n v="1428340931"/>
    <b v="0"/>
    <n v="6"/>
    <b v="0"/>
    <s v="theater/spaces"/>
    <x v="3"/>
    <x v="12"/>
    <n v="78.33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d v="2015-06-27T21:44:14"/>
    <n v="1435441454"/>
    <x v="2655"/>
    <n v="1432763054"/>
    <b v="0"/>
    <n v="5"/>
    <b v="0"/>
    <s v="theater/plays"/>
    <x v="3"/>
    <x v="4"/>
    <n v="79.40000000000000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d v="2014-10-17T19:10:10"/>
    <n v="1413573010"/>
    <x v="2656"/>
    <n v="1408389010"/>
    <b v="0"/>
    <n v="4"/>
    <b v="0"/>
    <s v="theater/plays"/>
    <x v="3"/>
    <x v="4"/>
    <n v="75.25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d v="2015-07-16T07:56:00"/>
    <n v="1437033360"/>
    <x v="2657"/>
    <n v="1434445937"/>
    <b v="0"/>
    <n v="12"/>
    <b v="0"/>
    <s v="theater/spaces"/>
    <x v="3"/>
    <x v="12"/>
    <n v="25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d v="2016-03-10T00:35:00"/>
    <n v="1457570100"/>
    <x v="2658"/>
    <n v="1454978100"/>
    <b v="0"/>
    <n v="12"/>
    <b v="0"/>
    <s v="games/video games"/>
    <x v="1"/>
    <x v="29"/>
    <n v="19.67000000000000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d v="2016-10-10T10:36:23"/>
    <n v="1476095783"/>
    <x v="2659"/>
    <n v="1474886183"/>
    <b v="0"/>
    <n v="6"/>
    <b v="0"/>
    <s v="publishing/children's books"/>
    <x v="5"/>
    <x v="32"/>
    <n v="3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d v="2015-06-11T23:00:00"/>
    <n v="1434063600"/>
    <x v="2660"/>
    <n v="1430405903"/>
    <b v="0"/>
    <n v="7"/>
    <b v="0"/>
    <s v="theater/plays"/>
    <x v="3"/>
    <x v="4"/>
    <n v="24.7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d v="2012-02-21T22:46:14"/>
    <n v="1329864374"/>
    <x v="2661"/>
    <n v="1328049974"/>
    <b v="0"/>
    <n v="6"/>
    <b v="0"/>
    <s v="music/world music"/>
    <x v="2"/>
    <x v="33"/>
    <n v="19.329999999999998"/>
  </r>
  <r>
    <n v="2656"/>
    <s v="MoonWatcher: A 24/7 Live Video of the Moon for Everyone (Canceled)"/>
    <s v="MoonWatcher will be bringing the Moon closer to all of us."/>
    <n v="150000"/>
    <n v="17155"/>
    <x v="1"/>
    <x v="0"/>
    <s v="USD"/>
    <d v="2017-03-12T19:00:00"/>
    <n v="1489345200"/>
    <x v="2662"/>
    <n v="1485966688"/>
    <b v="0"/>
    <n v="152"/>
    <b v="0"/>
    <s v="technology/space exploration"/>
    <x v="0"/>
    <x v="5"/>
    <n v="112.86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d v="2016-03-11T18:34:47"/>
    <n v="1457721287"/>
    <x v="2663"/>
    <n v="1455129287"/>
    <b v="0"/>
    <n v="276"/>
    <b v="0"/>
    <s v="technology/wearables"/>
    <x v="0"/>
    <x v="3"/>
    <n v="51.8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d v="2015-06-03T02:31:16"/>
    <n v="1433298676"/>
    <x v="2664"/>
    <n v="1429410676"/>
    <b v="0"/>
    <n v="118"/>
    <b v="0"/>
    <s v="food/food trucks"/>
    <x v="7"/>
    <x v="37"/>
    <n v="72.760000000000005"/>
  </r>
  <r>
    <n v="3064"/>
    <s v="Kickstart the Crossroads Community"/>
    <s v="An epicenter for connection, creation and expression of the community."/>
    <n v="75000"/>
    <n v="8471"/>
    <x v="3"/>
    <x v="0"/>
    <s v="USD"/>
    <d v="2015-11-22T06:59:00"/>
    <n v="1448175540"/>
    <x v="2665"/>
    <n v="1445483246"/>
    <b v="0"/>
    <n v="72"/>
    <b v="0"/>
    <s v="theater/spaces"/>
    <x v="3"/>
    <x v="12"/>
    <n v="117.65"/>
  </r>
  <r>
    <n v="3146"/>
    <s v="SoÃ±Ã© una ciudad amurallada"/>
    <s v="Somos... Podemos... Amamos... Nuestra muralla, nuestra utopÃ­a. Que el amor sea el lÃ­mite"/>
    <n v="50000"/>
    <n v="5250"/>
    <x v="2"/>
    <x v="18"/>
    <s v="MXN"/>
    <d v="2017-04-16T15:22:46"/>
    <n v="1492356166"/>
    <x v="2666"/>
    <n v="1488471766"/>
    <b v="0"/>
    <n v="12"/>
    <b v="0"/>
    <s v="theater/plays"/>
    <x v="3"/>
    <x v="4"/>
    <n v="437.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d v="2014-12-19T19:38:00"/>
    <n v="1419017880"/>
    <x v="2667"/>
    <n v="1416419916"/>
    <b v="1"/>
    <n v="84"/>
    <b v="0"/>
    <s v="technology/makerspaces"/>
    <x v="0"/>
    <x v="19"/>
    <n v="33.7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d v="2015-10-21T12:45:33"/>
    <n v="1445431533"/>
    <x v="2668"/>
    <n v="1442839533"/>
    <b v="0"/>
    <n v="27"/>
    <b v="0"/>
    <s v="technology/web"/>
    <x v="0"/>
    <x v="38"/>
    <n v="97.4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d v="2014-11-08T21:13:23"/>
    <n v="1415481203"/>
    <x v="2669"/>
    <n v="1412885603"/>
    <b v="1"/>
    <n v="23"/>
    <b v="0"/>
    <s v="technology/space exploration"/>
    <x v="0"/>
    <x v="5"/>
    <n v="91.3"/>
  </r>
  <r>
    <n v="2705"/>
    <s v="Fischer Theatre Marquee"/>
    <s v="Help light the lights at the historic Fischer Theatre in Danville, IL."/>
    <n v="16500"/>
    <n v="1739"/>
    <x v="2"/>
    <x v="0"/>
    <s v="USD"/>
    <d v="2017-03-24T20:59:18"/>
    <n v="1490389158"/>
    <x v="2670"/>
    <n v="1486504758"/>
    <b v="0"/>
    <n v="8"/>
    <b v="0"/>
    <s v="theater/spaces"/>
    <x v="3"/>
    <x v="12"/>
    <n v="217.38"/>
  </r>
  <r>
    <n v="928"/>
    <s v="In a Jazzy Motown"/>
    <s v="A real Motown Backup singer on 22 gold and platinum albums headlines her own Jazz CD of Motown songs."/>
    <n v="14500"/>
    <n v="1575"/>
    <x v="3"/>
    <x v="0"/>
    <s v="USD"/>
    <d v="2012-11-18T00:00:00"/>
    <n v="1353196800"/>
    <x v="2671"/>
    <n v="1348864913"/>
    <b v="0"/>
    <n v="28"/>
    <b v="0"/>
    <s v="music/jazz"/>
    <x v="2"/>
    <x v="27"/>
    <n v="56.2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d v="2014-09-05T13:39:00"/>
    <n v="1409924340"/>
    <x v="2672"/>
    <n v="1405181320"/>
    <b v="0"/>
    <n v="7"/>
    <b v="0"/>
    <s v="publishing/translations"/>
    <x v="5"/>
    <x v="39"/>
    <n v="225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d v="2015-05-31T03:40:23"/>
    <n v="1433043623"/>
    <x v="2673"/>
    <n v="1429155623"/>
    <b v="0"/>
    <n v="28"/>
    <b v="0"/>
    <s v="film &amp; video/science fiction"/>
    <x v="4"/>
    <x v="22"/>
    <n v="46.18"/>
  </r>
  <r>
    <n v="3197"/>
    <s v="Mirror, mirror on the wall"/>
    <s v="This years most important stage project for young artists in our region. www.ungespor.no"/>
    <n v="10000"/>
    <n v="1145"/>
    <x v="3"/>
    <x v="12"/>
    <s v="NOK"/>
    <d v="2015-02-04T11:50:18"/>
    <n v="1423050618"/>
    <x v="2674"/>
    <n v="1420458618"/>
    <b v="0"/>
    <n v="4"/>
    <b v="0"/>
    <s v="theater/musical"/>
    <x v="3"/>
    <x v="20"/>
    <n v="286.25"/>
  </r>
  <r>
    <n v="1308"/>
    <s v="Boost Band: Wristband Phone Charger (Canceled)"/>
    <s v="Boost Band, a wristband that charges any device"/>
    <n v="10000"/>
    <n v="1136"/>
    <x v="1"/>
    <x v="0"/>
    <s v="USD"/>
    <d v="2016-10-08T14:43:32"/>
    <n v="1475937812"/>
    <x v="2675"/>
    <n v="1472481812"/>
    <b v="0"/>
    <n v="38"/>
    <b v="0"/>
    <s v="technology/wearables"/>
    <x v="0"/>
    <x v="3"/>
    <n v="29.8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d v="2014-09-01T15:30:34"/>
    <n v="1409585434"/>
    <x v="2676"/>
    <n v="1406907034"/>
    <b v="0"/>
    <n v="2"/>
    <b v="0"/>
    <s v="music/faith"/>
    <x v="2"/>
    <x v="21"/>
    <n v="525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d v="2015-02-11T13:13:42"/>
    <n v="1423660422"/>
    <x v="2677"/>
    <n v="1420636422"/>
    <b v="1"/>
    <n v="18"/>
    <b v="0"/>
    <s v="photography/photobooks"/>
    <x v="6"/>
    <x v="9"/>
    <n v="55.3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d v="2015-04-10T04:59:00"/>
    <n v="1428641940"/>
    <x v="2678"/>
    <n v="1426792563"/>
    <b v="0"/>
    <n v="17"/>
    <b v="0"/>
    <s v="technology/wearables"/>
    <x v="0"/>
    <x v="3"/>
    <n v="51.8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d v="2016-11-30T17:00:00"/>
    <n v="1480525200"/>
    <x v="2679"/>
    <n v="1477781724"/>
    <b v="0"/>
    <n v="6"/>
    <b v="0"/>
    <s v="theater/plays"/>
    <x v="3"/>
    <x v="4"/>
    <n v="108.33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d v="2015-01-10T03:23:00"/>
    <n v="1420860180"/>
    <x v="2680"/>
    <n v="1418234646"/>
    <b v="0"/>
    <n v="12"/>
    <b v="0"/>
    <s v="theater/plays"/>
    <x v="3"/>
    <x v="4"/>
    <n v="51.67"/>
  </r>
  <r>
    <n v="1807"/>
    <s v="Anywhere but Here"/>
    <s v="I want to explore alternative cultures and lifestyles in America."/>
    <n v="5000"/>
    <n v="553"/>
    <x v="3"/>
    <x v="0"/>
    <s v="USD"/>
    <d v="2014-09-28T01:38:33"/>
    <n v="1411868313"/>
    <x v="2681"/>
    <n v="1409276313"/>
    <b v="1"/>
    <n v="8"/>
    <b v="0"/>
    <s v="photography/photobooks"/>
    <x v="6"/>
    <x v="9"/>
    <n v="69.1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d v="2011-12-18T18:21:44"/>
    <n v="1324232504"/>
    <x v="2682"/>
    <n v="1320776504"/>
    <b v="0"/>
    <n v="14"/>
    <b v="0"/>
    <s v="publishing/children's books"/>
    <x v="5"/>
    <x v="32"/>
    <n v="39.29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d v="2015-10-01T13:00:00"/>
    <n v="1443704400"/>
    <x v="2683"/>
    <n v="1439827639"/>
    <b v="0"/>
    <n v="12"/>
    <b v="0"/>
    <s v="theater/plays"/>
    <x v="3"/>
    <x v="4"/>
    <n v="45.83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d v="2015-11-16T16:04:58"/>
    <n v="1447689898"/>
    <x v="2684"/>
    <n v="1445094298"/>
    <b v="0"/>
    <n v="11"/>
    <b v="0"/>
    <s v="food/food trucks"/>
    <x v="7"/>
    <x v="37"/>
    <n v="48.18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d v="2016-05-22T19:34:33"/>
    <n v="1463945673"/>
    <x v="2685"/>
    <n v="1458761673"/>
    <b v="0"/>
    <n v="11"/>
    <b v="0"/>
    <s v="theater/plays"/>
    <x v="3"/>
    <x v="4"/>
    <n v="47.9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d v="2017-02-28T08:51:00"/>
    <n v="1488271860"/>
    <x v="2686"/>
    <n v="1484484219"/>
    <b v="0"/>
    <n v="5"/>
    <b v="0"/>
    <s v="theater/plays"/>
    <x v="3"/>
    <x v="4"/>
    <n v="80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d v="2015-03-01T21:47:19"/>
    <n v="1425246439"/>
    <x v="2687"/>
    <n v="1422222439"/>
    <b v="1"/>
    <n v="9"/>
    <b v="0"/>
    <s v="photography/photobooks"/>
    <x v="6"/>
    <x v="9"/>
    <n v="42.22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d v="2013-02-13T22:37:49"/>
    <n v="1360795069"/>
    <x v="2688"/>
    <n v="1358203069"/>
    <b v="0"/>
    <n v="15"/>
    <b v="0"/>
    <s v="music/jazz"/>
    <x v="2"/>
    <x v="27"/>
    <n v="21.8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d v="2015-12-10T22:12:46"/>
    <n v="1449785566"/>
    <x v="2689"/>
    <n v="1447193566"/>
    <b v="0"/>
    <n v="4"/>
    <b v="0"/>
    <s v="technology/web"/>
    <x v="0"/>
    <x v="38"/>
    <n v="81.5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d v="2010-07-21T19:00:00"/>
    <n v="1279738800"/>
    <x v="2690"/>
    <n v="1275599812"/>
    <b v="0"/>
    <n v="5"/>
    <b v="0"/>
    <s v="games/video games"/>
    <x v="1"/>
    <x v="29"/>
    <n v="45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d v="2015-01-16T10:26:00"/>
    <n v="1421403960"/>
    <x v="2691"/>
    <n v="1418827324"/>
    <b v="0"/>
    <n v="3"/>
    <b v="0"/>
    <s v="theater/plays"/>
    <x v="3"/>
    <x v="4"/>
    <n v="72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d v="2015-01-31T15:25:53"/>
    <n v="1422717953"/>
    <x v="2692"/>
    <n v="1417533953"/>
    <b v="0"/>
    <n v="8"/>
    <b v="0"/>
    <s v="theater/plays"/>
    <x v="3"/>
    <x v="4"/>
    <n v="26.7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d v="2010-09-02T02:00:00"/>
    <n v="1283392800"/>
    <x v="2693"/>
    <n v="1281317691"/>
    <b v="0"/>
    <n v="4"/>
    <b v="0"/>
    <s v="publishing/art books"/>
    <x v="5"/>
    <x v="36"/>
    <n v="51.25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d v="2014-06-17T04:36:18"/>
    <n v="1402979778"/>
    <x v="2694"/>
    <n v="1401770178"/>
    <b v="0"/>
    <n v="4"/>
    <b v="0"/>
    <s v="theater/plays"/>
    <x v="3"/>
    <x v="4"/>
    <n v="42.5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d v="2016-08-07T19:32:25"/>
    <n v="1470598345"/>
    <x v="2695"/>
    <n v="1468006345"/>
    <b v="0"/>
    <n v="2"/>
    <b v="0"/>
    <s v="music/faith"/>
    <x v="2"/>
    <x v="21"/>
    <n v="5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d v="2016-07-16T08:47:46"/>
    <n v="1468658866"/>
    <x v="2696"/>
    <n v="1464943666"/>
    <b v="0"/>
    <n v="2"/>
    <b v="0"/>
    <s v="publishing/children's books"/>
    <x v="5"/>
    <x v="32"/>
    <n v="52.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d v="2016-05-24T14:25:00"/>
    <n v="1464099900"/>
    <x v="2697"/>
    <n v="1462585315"/>
    <b v="0"/>
    <n v="2"/>
    <b v="0"/>
    <s v="theater/plays"/>
    <x v="3"/>
    <x v="4"/>
    <n v="40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d v="2015-06-08T15:00:00"/>
    <n v="1433775600"/>
    <x v="2698"/>
    <n v="1431973478"/>
    <b v="0"/>
    <n v="11"/>
    <b v="0"/>
    <s v="publishing/translations"/>
    <x v="5"/>
    <x v="39"/>
    <n v="744.55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d v="2014-11-07T20:30:07"/>
    <n v="1415392207"/>
    <x v="2699"/>
    <n v="1411500607"/>
    <b v="0"/>
    <n v="81"/>
    <b v="0"/>
    <s v="film &amp; video/science fiction"/>
    <x v="4"/>
    <x v="22"/>
    <n v="94.51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d v="2016-10-29T08:57:43"/>
    <n v="1477731463"/>
    <x v="2700"/>
    <n v="1474275463"/>
    <b v="0"/>
    <n v="28"/>
    <b v="0"/>
    <s v="technology/wearables"/>
    <x v="0"/>
    <x v="3"/>
    <n v="178.9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d v="2016-10-13T15:12:32"/>
    <n v="1476371552"/>
    <x v="2701"/>
    <n v="1473779552"/>
    <b v="0"/>
    <n v="90"/>
    <b v="0"/>
    <s v="technology/wearables"/>
    <x v="0"/>
    <x v="3"/>
    <n v="54.67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d v="2014-03-18T15:55:30"/>
    <n v="1395158130"/>
    <x v="2702"/>
    <n v="1392569730"/>
    <b v="0"/>
    <n v="33"/>
    <b v="0"/>
    <s v="publishing/children's books"/>
    <x v="5"/>
    <x v="32"/>
    <n v="63.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d v="2009-10-12T20:59:00"/>
    <n v="1255381140"/>
    <x v="2703"/>
    <n v="1250630968"/>
    <b v="0"/>
    <n v="26"/>
    <b v="0"/>
    <s v="film &amp; video/animation"/>
    <x v="4"/>
    <x v="28"/>
    <n v="73.459999999999994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d v="2015-03-19T18:15:30"/>
    <n v="1426788930"/>
    <x v="2704"/>
    <n v="1424200530"/>
    <b v="0"/>
    <n v="33"/>
    <b v="0"/>
    <s v="food/restaurants"/>
    <x v="7"/>
    <x v="40"/>
    <n v="53.55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d v="2014-01-11T21:36:41"/>
    <n v="1389476201"/>
    <x v="2705"/>
    <n v="1386884201"/>
    <b v="0"/>
    <n v="33"/>
    <b v="0"/>
    <s v="publishing/children's books"/>
    <x v="5"/>
    <x v="32"/>
    <n v="31.7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d v="2015-11-30T06:04:09"/>
    <n v="1448863449"/>
    <x v="2706"/>
    <n v="1446267849"/>
    <b v="0"/>
    <n v="7"/>
    <b v="0"/>
    <s v="theater/plays"/>
    <x v="3"/>
    <x v="4"/>
    <n v="142.86000000000001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d v="2014-12-01T00:00:00"/>
    <n v="1417392000"/>
    <x v="2707"/>
    <n v="1414511307"/>
    <b v="0"/>
    <n v="16"/>
    <b v="0"/>
    <s v="technology/wearables"/>
    <x v="0"/>
    <x v="3"/>
    <n v="44.69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d v="2015-10-21T17:26:21"/>
    <n v="1445448381"/>
    <x v="2708"/>
    <n v="1440264381"/>
    <b v="0"/>
    <n v="8"/>
    <b v="0"/>
    <s v="film &amp; video/animation"/>
    <x v="4"/>
    <x v="28"/>
    <n v="71.25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d v="2014-08-24T23:14:09"/>
    <n v="1408922049"/>
    <x v="2709"/>
    <n v="1406330049"/>
    <b v="0"/>
    <n v="9"/>
    <b v="0"/>
    <s v="music/faith"/>
    <x v="2"/>
    <x v="21"/>
    <n v="62.22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d v="2016-05-06T13:04:00"/>
    <n v="1462539840"/>
    <x v="2710"/>
    <n v="1460034594"/>
    <b v="0"/>
    <n v="13"/>
    <b v="0"/>
    <s v="theater/plays"/>
    <x v="3"/>
    <x v="4"/>
    <n v="37.5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d v="2016-03-28T16:18:15"/>
    <n v="1459181895"/>
    <x v="2711"/>
    <n v="1456593495"/>
    <b v="0"/>
    <n v="9"/>
    <b v="0"/>
    <s v="music/faith"/>
    <x v="2"/>
    <x v="21"/>
    <n v="54.11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d v="2012-10-04T23:07:13"/>
    <n v="1349392033"/>
    <x v="2712"/>
    <n v="1346800033"/>
    <b v="0"/>
    <n v="22"/>
    <b v="0"/>
    <s v="games/video games"/>
    <x v="1"/>
    <x v="29"/>
    <n v="21.73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d v="2016-01-31T04:17:00"/>
    <n v="1454213820"/>
    <x v="2713"/>
    <n v="1451723535"/>
    <b v="0"/>
    <n v="11"/>
    <b v="0"/>
    <s v="games/mobile games"/>
    <x v="1"/>
    <x v="25"/>
    <n v="32.82"/>
  </r>
  <r>
    <n v="943"/>
    <s v="SleepMode"/>
    <s v="A mask for home or travel that will give you the best, undisturbed sleep of your life."/>
    <n v="3000"/>
    <n v="289"/>
    <x v="3"/>
    <x v="0"/>
    <s v="USD"/>
    <d v="2016-11-29T17:01:45"/>
    <n v="1480438905"/>
    <x v="2714"/>
    <n v="1477843305"/>
    <b v="0"/>
    <n v="12"/>
    <b v="0"/>
    <s v="technology/wearables"/>
    <x v="0"/>
    <x v="3"/>
    <n v="24.08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d v="2017-02-17T21:00:00"/>
    <n v="1487365200"/>
    <x v="2715"/>
    <n v="1483734100"/>
    <b v="0"/>
    <n v="8"/>
    <b v="0"/>
    <s v="film &amp; video/drama"/>
    <x v="4"/>
    <x v="30"/>
    <n v="32.75"/>
  </r>
  <r>
    <n v="1150"/>
    <s v="Chef Po's Food Truck"/>
    <s v="Bringing delicious authentic and fusion Taiwanese Food to the West Coast."/>
    <n v="2500"/>
    <n v="252"/>
    <x v="3"/>
    <x v="0"/>
    <s v="USD"/>
    <d v="2016-01-08T22:54:35"/>
    <n v="1452293675"/>
    <x v="2716"/>
    <n v="1447109675"/>
    <b v="0"/>
    <n v="6"/>
    <b v="0"/>
    <s v="food/food trucks"/>
    <x v="7"/>
    <x v="37"/>
    <n v="42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d v="2015-02-15T14:05:47"/>
    <n v="1424009147"/>
    <x v="2717"/>
    <n v="1421417147"/>
    <b v="0"/>
    <n v="2"/>
    <b v="0"/>
    <s v="theater/plays"/>
    <x v="3"/>
    <x v="4"/>
    <n v="100.5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d v="2015-04-01T20:32:43"/>
    <n v="1427920363"/>
    <x v="2718"/>
    <n v="1425331963"/>
    <b v="0"/>
    <n v="5"/>
    <b v="0"/>
    <s v="music/indie rock"/>
    <x v="2"/>
    <x v="13"/>
    <n v="40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d v="2010-11-30T05:00:00"/>
    <n v="1291093200"/>
    <x v="2719"/>
    <n v="1286930435"/>
    <b v="0"/>
    <n v="5"/>
    <b v="0"/>
    <s v="games/video games"/>
    <x v="1"/>
    <x v="29"/>
    <n v="2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d v="2015-08-17T16:15:59"/>
    <n v="1439828159"/>
    <x v="2720"/>
    <n v="1437236159"/>
    <b v="0"/>
    <n v="1"/>
    <b v="0"/>
    <s v="theater/plays"/>
    <x v="3"/>
    <x v="4"/>
    <n v="100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d v="2015-08-26T18:32:00"/>
    <n v="1440613920"/>
    <x v="2721"/>
    <n v="1435953566"/>
    <b v="0"/>
    <n v="6"/>
    <b v="0"/>
    <s v="theater/plays"/>
    <x v="3"/>
    <x v="4"/>
    <n v="16.67000000000000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d v="2010-03-15T06:59:00"/>
    <n v="1268636340"/>
    <x v="2722"/>
    <n v="1263982307"/>
    <b v="0"/>
    <n v="5"/>
    <b v="0"/>
    <s v="games/video games"/>
    <x v="1"/>
    <x v="29"/>
    <n v="10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d v="2014-07-30T20:53:59"/>
    <n v="1406753639"/>
    <x v="2723"/>
    <n v="1404161639"/>
    <b v="0"/>
    <n v="3"/>
    <b v="0"/>
    <s v="theater/plays"/>
    <x v="3"/>
    <x v="4"/>
    <n v="5"/>
  </r>
  <r>
    <n v="3745"/>
    <s v="Tyke Theatre Web Show"/>
    <s v="Tyke wants to expand her puppet theater show to weekly online web shows and is looking for backers."/>
    <n v="100"/>
    <n v="10"/>
    <x v="3"/>
    <x v="0"/>
    <s v="USD"/>
    <d v="2014-08-10T16:45:02"/>
    <n v="1407689102"/>
    <x v="2724"/>
    <n v="1405097102"/>
    <b v="0"/>
    <n v="1"/>
    <b v="0"/>
    <s v="theater/plays"/>
    <x v="3"/>
    <x v="4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d v="2015-05-20T06:04:15"/>
    <n v="1432101855"/>
    <x v="2725"/>
    <n v="1429509855"/>
    <b v="0"/>
    <n v="292"/>
    <b v="0"/>
    <s v="journalism/audio"/>
    <x v="8"/>
    <x v="23"/>
    <n v="29.2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d v="2013-07-07T05:28:23"/>
    <n v="1373174903"/>
    <x v="2726"/>
    <n v="1369286903"/>
    <b v="0"/>
    <n v="123"/>
    <b v="0"/>
    <s v="games/video games"/>
    <x v="1"/>
    <x v="29"/>
    <n v="65.67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d v="2015-04-16T18:10:33"/>
    <n v="1429207833"/>
    <x v="2727"/>
    <n v="1426615833"/>
    <b v="0"/>
    <n v="7"/>
    <b v="0"/>
    <s v="technology/web"/>
    <x v="0"/>
    <x v="38"/>
    <n v="389.2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d v="2014-10-05T18:49:03"/>
    <n v="1412534943"/>
    <x v="2728"/>
    <n v="1409942943"/>
    <b v="0"/>
    <n v="32"/>
    <b v="0"/>
    <s v="music/indie rock"/>
    <x v="2"/>
    <x v="13"/>
    <n v="73.760000000000005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d v="2015-11-18T07:15:58"/>
    <n v="1447830958"/>
    <x v="2729"/>
    <n v="1445235358"/>
    <b v="0"/>
    <n v="11"/>
    <b v="0"/>
    <s v="film &amp; video/animation"/>
    <x v="4"/>
    <x v="28"/>
    <n v="170.55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d v="2015-08-19T04:06:16"/>
    <n v="1439957176"/>
    <x v="2730"/>
    <n v="1437365176"/>
    <b v="0"/>
    <n v="31"/>
    <b v="0"/>
    <s v="theater/plays"/>
    <x v="3"/>
    <x v="4"/>
    <n v="60.06"/>
  </r>
  <r>
    <n v="1080"/>
    <s v="Skullforge: The Hunt"/>
    <s v="A fantasy action RPG which follows an elven ex-slave on a journey of magic, revenge, intrigue, and deceit."/>
    <n v="20000"/>
    <n v="1821"/>
    <x v="3"/>
    <x v="0"/>
    <s v="USD"/>
    <d v="2014-05-11T03:18:53"/>
    <n v="1399778333"/>
    <x v="2731"/>
    <n v="1397186333"/>
    <b v="0"/>
    <n v="98"/>
    <b v="0"/>
    <s v="games/video games"/>
    <x v="1"/>
    <x v="29"/>
    <n v="18.57999999999999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d v="2016-12-21T17:03:14"/>
    <n v="1482339794"/>
    <x v="2732"/>
    <n v="1479747794"/>
    <b v="0"/>
    <n v="6"/>
    <b v="0"/>
    <s v="theater/plays"/>
    <x v="3"/>
    <x v="4"/>
    <n v="222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d v="2016-04-26T06:55:00"/>
    <n v="1461653700"/>
    <x v="2733"/>
    <n v="1458665146"/>
    <b v="0"/>
    <n v="44"/>
    <b v="0"/>
    <s v="technology/wearables"/>
    <x v="0"/>
    <x v="3"/>
    <n v="30.27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d v="2016-08-19T02:27:20"/>
    <n v="1471573640"/>
    <x v="2734"/>
    <n v="1467253640"/>
    <b v="0"/>
    <n v="20"/>
    <b v="0"/>
    <s v="theater/spaces"/>
    <x v="3"/>
    <x v="12"/>
    <n v="64.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d v="2014-07-20T18:51:27"/>
    <n v="1405882287"/>
    <x v="2735"/>
    <n v="1400698287"/>
    <b v="1"/>
    <n v="34"/>
    <b v="0"/>
    <s v="theater/plays"/>
    <x v="3"/>
    <x v="4"/>
    <n v="25.6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d v="2016-02-18T20:14:20"/>
    <n v="1455826460"/>
    <x v="2736"/>
    <n v="1452716060"/>
    <b v="0"/>
    <n v="16"/>
    <b v="0"/>
    <s v="technology/wearables"/>
    <x v="0"/>
    <x v="3"/>
    <n v="41.75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d v="2015-08-01T01:00:00"/>
    <n v="1438390800"/>
    <x v="2737"/>
    <n v="1436888066"/>
    <b v="0"/>
    <n v="7"/>
    <b v="0"/>
    <s v="theater/plays"/>
    <x v="3"/>
    <x v="4"/>
    <n v="80.709999999999994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d v="2014-05-02T22:52:53"/>
    <n v="1399071173"/>
    <x v="2738"/>
    <n v="1395787973"/>
    <b v="0"/>
    <n v="12"/>
    <b v="0"/>
    <s v="food/food trucks"/>
    <x v="7"/>
    <x v="37"/>
    <n v="44.17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d v="2014-08-25T21:00:00"/>
    <n v="1409000400"/>
    <x v="2739"/>
    <n v="1408381704"/>
    <b v="0"/>
    <n v="17"/>
    <b v="0"/>
    <s v="theater/plays"/>
    <x v="3"/>
    <x v="4"/>
    <n v="29.4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d v="2015-04-03T15:38:00"/>
    <n v="1428075480"/>
    <x v="2740"/>
    <n v="1425489613"/>
    <b v="0"/>
    <n v="11"/>
    <b v="0"/>
    <s v="publishing/fiction"/>
    <x v="5"/>
    <x v="26"/>
    <n v="40.450000000000003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d v="2015-01-02T16:13:36"/>
    <n v="1420215216"/>
    <x v="2741"/>
    <n v="1417536816"/>
    <b v="0"/>
    <n v="9"/>
    <b v="0"/>
    <s v="theater/musical"/>
    <x v="3"/>
    <x v="20"/>
    <n v="47.33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d v="2017-04-09T20:00:00"/>
    <n v="1491768000"/>
    <x v="2742"/>
    <n v="1489097112"/>
    <b v="0"/>
    <n v="8"/>
    <b v="0"/>
    <s v="music/faith"/>
    <x v="2"/>
    <x v="21"/>
    <n v="35"/>
  </r>
  <r>
    <n v="4018"/>
    <s v="Time Please Fringe"/>
    <s v="Funding for a production of Time Please at the Brighton Fringe 2017... and beyond."/>
    <n v="1500"/>
    <n v="130"/>
    <x v="3"/>
    <x v="1"/>
    <s v="GBP"/>
    <d v="2016-10-07T21:51:48"/>
    <n v="1475877108"/>
    <x v="2743"/>
    <n v="1473285108"/>
    <b v="0"/>
    <n v="4"/>
    <b v="0"/>
    <s v="theater/plays"/>
    <x v="3"/>
    <x v="4"/>
    <n v="32.5"/>
  </r>
  <r>
    <n v="1582"/>
    <s v="Scenes from New Orleans"/>
    <s v="I create canvas prints of images from in and around New Orleans"/>
    <n v="1000"/>
    <n v="93"/>
    <x v="3"/>
    <x v="0"/>
    <s v="USD"/>
    <d v="2015-10-26T21:20:00"/>
    <n v="1445894400"/>
    <x v="2744"/>
    <n v="1440961053"/>
    <b v="0"/>
    <n v="3"/>
    <b v="0"/>
    <s v="photography/places"/>
    <x v="6"/>
    <x v="24"/>
    <n v="31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d v="2014-07-29T03:14:56"/>
    <n v="1406603696"/>
    <x v="2745"/>
    <n v="1405307696"/>
    <b v="0"/>
    <n v="4"/>
    <b v="0"/>
    <s v="theater/plays"/>
    <x v="3"/>
    <x v="4"/>
    <n v="16.25"/>
  </r>
  <r>
    <n v="1548"/>
    <s v="Change the World through Color"/>
    <s v="Beauty is in the eye of the beholder and I want to inspire conservation through color."/>
    <n v="700"/>
    <n v="60"/>
    <x v="3"/>
    <x v="0"/>
    <s v="USD"/>
    <d v="2015-11-08T22:10:20"/>
    <n v="1447020620"/>
    <x v="2746"/>
    <n v="1444425020"/>
    <b v="0"/>
    <n v="1"/>
    <b v="0"/>
    <s v="photography/nature"/>
    <x v="6"/>
    <x v="34"/>
    <n v="6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d v="2014-11-01T03:59:00"/>
    <n v="1414814340"/>
    <x v="2747"/>
    <n v="1413519073"/>
    <b v="0"/>
    <n v="2"/>
    <b v="0"/>
    <s v="technology/gadgets"/>
    <x v="0"/>
    <x v="31"/>
    <n v="30"/>
  </r>
  <r>
    <n v="2919"/>
    <s v="While the Stars Fall"/>
    <s v="A full staged reading of a new play about a boy who learns how to be happy from the most unexpected person."/>
    <n v="600"/>
    <n v="51"/>
    <x v="3"/>
    <x v="0"/>
    <s v="USD"/>
    <d v="2014-08-05T14:52:09"/>
    <n v="1407250329"/>
    <x v="2748"/>
    <n v="1404658329"/>
    <b v="0"/>
    <n v="6"/>
    <b v="0"/>
    <s v="theater/plays"/>
    <x v="3"/>
    <x v="4"/>
    <n v="8.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d v="2015-09-09T07:31:09"/>
    <n v="1441783869"/>
    <x v="2749"/>
    <n v="1439191869"/>
    <b v="1"/>
    <n v="535"/>
    <b v="0"/>
    <s v="technology/space exploration"/>
    <x v="0"/>
    <x v="5"/>
    <n v="78.67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d v="2014-11-13T08:02:00"/>
    <n v="1415865720"/>
    <x v="2750"/>
    <n v="1413270690"/>
    <b v="0"/>
    <n v="40"/>
    <b v="0"/>
    <s v="technology/wearables"/>
    <x v="0"/>
    <x v="3"/>
    <n v="292.0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d v="2015-05-01T22:02:41"/>
    <n v="1430517761"/>
    <x v="2751"/>
    <n v="1427925761"/>
    <b v="0"/>
    <n v="17"/>
    <b v="0"/>
    <s v="music/faith"/>
    <x v="2"/>
    <x v="21"/>
    <n v="115.7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d v="2014-11-10T21:34:49"/>
    <n v="1415655289"/>
    <x v="2752"/>
    <n v="1413059689"/>
    <b v="1"/>
    <n v="29"/>
    <b v="0"/>
    <s v="technology/makerspaces"/>
    <x v="0"/>
    <x v="19"/>
    <n v="65.4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d v="2015-06-12T07:07:56"/>
    <n v="1434092876"/>
    <x v="2753"/>
    <n v="1431414476"/>
    <b v="0"/>
    <n v="36"/>
    <b v="0"/>
    <s v="publishing/children's books"/>
    <x v="5"/>
    <x v="32"/>
    <n v="45.9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d v="2016-10-17T04:00:00"/>
    <n v="1476676800"/>
    <x v="2754"/>
    <n v="1473957239"/>
    <b v="0"/>
    <n v="8"/>
    <b v="0"/>
    <s v="theater/spaces"/>
    <x v="3"/>
    <x v="12"/>
    <n v="200.6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d v="2017-03-08T07:30:00"/>
    <n v="1488958200"/>
    <x v="2755"/>
    <n v="1484912974"/>
    <b v="0"/>
    <n v="16"/>
    <b v="0"/>
    <s v="games/mobile games"/>
    <x v="1"/>
    <x v="25"/>
    <n v="90.94"/>
  </r>
  <r>
    <n v="1089"/>
    <s v="Farabel"/>
    <s v="Farabel is a single player turn-based fantasy strategy game for Mac/PC/Linux"/>
    <n v="15000"/>
    <n v="1174"/>
    <x v="3"/>
    <x v="3"/>
    <s v="EUR"/>
    <d v="2015-06-26T04:32:55"/>
    <n v="1435293175"/>
    <x v="2756"/>
    <n v="1432701175"/>
    <b v="0"/>
    <n v="49"/>
    <b v="0"/>
    <s v="games/video games"/>
    <x v="1"/>
    <x v="29"/>
    <n v="23.96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d v="2015-04-13T15:59:35"/>
    <n v="1428940775"/>
    <x v="2757"/>
    <n v="1426348775"/>
    <b v="0"/>
    <n v="29"/>
    <b v="0"/>
    <s v="technology/wearables"/>
    <x v="0"/>
    <x v="3"/>
    <n v="31.17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d v="2013-05-14T16:47:40"/>
    <n v="1368550060"/>
    <x v="2758"/>
    <n v="1365958060"/>
    <b v="0"/>
    <n v="49"/>
    <b v="0"/>
    <s v="film &amp; video/animation"/>
    <x v="4"/>
    <x v="28"/>
    <n v="16.76000000000000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d v="2014-10-22T15:36:50"/>
    <n v="1413992210"/>
    <x v="2759"/>
    <n v="1411400210"/>
    <b v="0"/>
    <n v="12"/>
    <b v="0"/>
    <s v="theater/plays"/>
    <x v="3"/>
    <x v="4"/>
    <n v="38.33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d v="2016-09-18T20:26:25"/>
    <n v="1474230385"/>
    <x v="2760"/>
    <n v="1471638385"/>
    <b v="0"/>
    <n v="4"/>
    <b v="0"/>
    <s v="publishing/translations"/>
    <x v="5"/>
    <x v="39"/>
    <n v="104.7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d v="2014-12-19T19:31:28"/>
    <n v="1419017488"/>
    <x v="2761"/>
    <n v="1416339088"/>
    <b v="0"/>
    <n v="5"/>
    <b v="0"/>
    <s v="publishing/translations"/>
    <x v="5"/>
    <x v="39"/>
    <n v="80.59999999999999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d v="2015-08-11T13:00:52"/>
    <n v="1439298052"/>
    <x v="2762"/>
    <n v="1436965252"/>
    <b v="0"/>
    <n v="9"/>
    <b v="0"/>
    <s v="film &amp; video/science fiction"/>
    <x v="4"/>
    <x v="22"/>
    <n v="37.5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d v="2016-12-09T14:51:39"/>
    <n v="1481295099"/>
    <x v="2763"/>
    <n v="1477835499"/>
    <b v="0"/>
    <n v="3"/>
    <b v="0"/>
    <s v="music/faith"/>
    <x v="2"/>
    <x v="21"/>
    <n v="50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d v="2014-05-19T11:26:29"/>
    <n v="1400498789"/>
    <x v="2764"/>
    <n v="1398511589"/>
    <b v="0"/>
    <n v="7"/>
    <b v="0"/>
    <s v="theater/plays"/>
    <x v="3"/>
    <x v="4"/>
    <n v="20.71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d v="2015-02-15T15:38:00"/>
    <n v="1424014680"/>
    <x v="2765"/>
    <n v="1418922443"/>
    <b v="0"/>
    <n v="1"/>
    <b v="0"/>
    <s v="publishing/fiction"/>
    <x v="5"/>
    <x v="26"/>
    <n v="100"/>
  </r>
  <r>
    <n v="1117"/>
    <s v="Medieval Village"/>
    <s v="Experience the Medieval in your own village. Increase your village into a city and walk through the streets."/>
    <n v="1000"/>
    <n v="83"/>
    <x v="3"/>
    <x v="2"/>
    <s v="EUR"/>
    <d v="2015-12-25T14:21:53"/>
    <n v="1451053313"/>
    <x v="2766"/>
    <n v="1448461313"/>
    <b v="0"/>
    <n v="8"/>
    <b v="0"/>
    <s v="games/video games"/>
    <x v="1"/>
    <x v="29"/>
    <n v="10.38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d v="2017-03-29T23:32:11"/>
    <n v="1490830331"/>
    <x v="2767"/>
    <n v="1488241931"/>
    <b v="0"/>
    <n v="7"/>
    <b v="0"/>
    <s v="food/small batch"/>
    <x v="7"/>
    <x v="11"/>
    <n v="11.43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d v="2015-07-16T21:38:56"/>
    <n v="1437082736"/>
    <x v="2768"/>
    <n v="1435354736"/>
    <b v="0"/>
    <n v="3"/>
    <b v="0"/>
    <s v="photography/people"/>
    <x v="6"/>
    <x v="35"/>
    <n v="2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d v="2015-03-02T23:00:00"/>
    <n v="1425337200"/>
    <x v="2769"/>
    <n v="1421432810"/>
    <b v="0"/>
    <n v="6"/>
    <b v="0"/>
    <s v="theater/plays"/>
    <x v="3"/>
    <x v="4"/>
    <n v="10.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d v="2011-07-22T04:42:01"/>
    <n v="1311309721"/>
    <x v="2770"/>
    <n v="1307421721"/>
    <b v="0"/>
    <n v="5"/>
    <b v="0"/>
    <s v="games/video games"/>
    <x v="1"/>
    <x v="29"/>
    <n v="9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d v="2015-01-28T13:04:38"/>
    <n v="1422450278"/>
    <x v="2771"/>
    <n v="1419858278"/>
    <b v="0"/>
    <n v="4"/>
    <b v="0"/>
    <s v="theater/plays"/>
    <x v="3"/>
    <x v="4"/>
    <n v="4.75"/>
  </r>
  <r>
    <n v="684"/>
    <s v="Arcus Motion Analyzer | The Versatile Smart Ring"/>
    <s v="Arcus gives your fingers super powers."/>
    <n v="320000"/>
    <n v="23948"/>
    <x v="3"/>
    <x v="0"/>
    <s v="USD"/>
    <d v="2014-07-25T03:00:00"/>
    <n v="1406257200"/>
    <x v="2772"/>
    <n v="1403176891"/>
    <b v="0"/>
    <n v="135"/>
    <b v="0"/>
    <s v="technology/wearables"/>
    <x v="0"/>
    <x v="3"/>
    <n v="177.39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d v="2013-02-04T20:29:34"/>
    <n v="1360009774"/>
    <x v="2773"/>
    <n v="1356121774"/>
    <b v="0"/>
    <n v="311"/>
    <b v="0"/>
    <s v="games/video games"/>
    <x v="1"/>
    <x v="29"/>
    <n v="63.57"/>
  </r>
  <r>
    <n v="2600"/>
    <s v="Help Buttz Return From the Ashes"/>
    <s v="On Sunday November 8, 2015 our food truck burned to the ground. Please help us get rebuilt."/>
    <n v="50000"/>
    <n v="3466"/>
    <x v="3"/>
    <x v="0"/>
    <s v="USD"/>
    <d v="2016-03-25T20:36:40"/>
    <n v="1458938200"/>
    <x v="2774"/>
    <n v="1453757800"/>
    <b v="0"/>
    <n v="30"/>
    <b v="0"/>
    <s v="food/food trucks"/>
    <x v="7"/>
    <x v="37"/>
    <n v="115.53"/>
  </r>
  <r>
    <n v="1339"/>
    <s v="Linkoo (Canceled)"/>
    <s v="World's Smallest customizable Phone &amp; GPS Watch for kids !"/>
    <n v="50000"/>
    <n v="3317"/>
    <x v="1"/>
    <x v="0"/>
    <s v="USD"/>
    <d v="2014-12-08T16:31:55"/>
    <n v="1418056315"/>
    <x v="2775"/>
    <n v="1414164715"/>
    <b v="0"/>
    <n v="37"/>
    <b v="0"/>
    <s v="technology/wearables"/>
    <x v="0"/>
    <x v="3"/>
    <n v="89.6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d v="2016-12-26T00:15:09"/>
    <n v="1482711309"/>
    <x v="2776"/>
    <n v="1479860109"/>
    <b v="0"/>
    <n v="6"/>
    <b v="0"/>
    <s v="theater/plays"/>
    <x v="3"/>
    <x v="4"/>
    <n v="383.33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d v="2015-06-11T18:24:44"/>
    <n v="1434047084"/>
    <x v="2777"/>
    <n v="1431455084"/>
    <b v="1"/>
    <n v="28"/>
    <b v="0"/>
    <s v="theater/plays"/>
    <x v="3"/>
    <x v="4"/>
    <n v="75.45999999999999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d v="2012-05-05T03:20:19"/>
    <n v="1336188019"/>
    <x v="2778"/>
    <n v="1333596019"/>
    <b v="0"/>
    <n v="24"/>
    <b v="0"/>
    <s v="music/jazz"/>
    <x v="2"/>
    <x v="27"/>
    <n v="82.58"/>
  </r>
  <r>
    <n v="1098"/>
    <s v="Kick, Punch... Fireball"/>
    <s v="Kick, Punch... Fireball is an FPS type arena game set inside the fantasy world."/>
    <n v="25000"/>
    <n v="1803"/>
    <x v="3"/>
    <x v="0"/>
    <s v="USD"/>
    <d v="2014-04-13T18:18:15"/>
    <n v="1397413095"/>
    <x v="2779"/>
    <n v="1394821095"/>
    <b v="0"/>
    <n v="22"/>
    <b v="0"/>
    <s v="games/video games"/>
    <x v="1"/>
    <x v="29"/>
    <n v="81.9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d v="2015-04-01T01:01:30"/>
    <n v="1427850090"/>
    <x v="2780"/>
    <n v="1425261690"/>
    <b v="0"/>
    <n v="8"/>
    <b v="0"/>
    <s v="photography/photobooks"/>
    <x v="6"/>
    <x v="9"/>
    <n v="213.3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d v="2016-12-22T09:01:03"/>
    <n v="1482397263"/>
    <x v="2781"/>
    <n v="1479805263"/>
    <b v="0"/>
    <n v="201"/>
    <b v="0"/>
    <s v="technology/wearables"/>
    <x v="0"/>
    <x v="3"/>
    <n v="6.5"/>
  </r>
  <r>
    <n v="1224"/>
    <s v="&quot;I Dreamed Last Night&quot; Album (Canceled)"/>
    <s v="Modern Celtic influenced CD.  Help me finish what I started before the stroke."/>
    <n v="15000"/>
    <n v="1060"/>
    <x v="1"/>
    <x v="0"/>
    <s v="USD"/>
    <d v="2014-06-06T13:11:42"/>
    <n v="1402060302"/>
    <x v="2782"/>
    <n v="1396876302"/>
    <b v="0"/>
    <n v="18"/>
    <b v="0"/>
    <s v="music/world music"/>
    <x v="2"/>
    <x v="33"/>
    <n v="58.89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d v="2016-12-10T11:00:00"/>
    <n v="1481367600"/>
    <x v="2783"/>
    <n v="1477839675"/>
    <b v="0"/>
    <n v="10"/>
    <b v="0"/>
    <s v="publishing/translations"/>
    <x v="5"/>
    <x v="39"/>
    <n v="80.5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d v="2015-03-04T02:00:20"/>
    <n v="1425434420"/>
    <x v="2784"/>
    <n v="1422842420"/>
    <b v="0"/>
    <n v="16"/>
    <b v="0"/>
    <s v="film &amp; video/animation"/>
    <x v="4"/>
    <x v="28"/>
    <n v="47.8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d v="2014-11-29T16:00:00"/>
    <n v="1417276800"/>
    <x v="2785"/>
    <n v="1415140480"/>
    <b v="0"/>
    <n v="9"/>
    <b v="0"/>
    <s v="technology/wearables"/>
    <x v="0"/>
    <x v="3"/>
    <n v="80.67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d v="2015-07-01T06:00:00"/>
    <n v="1435730400"/>
    <x v="2786"/>
    <n v="1430855315"/>
    <b v="0"/>
    <n v="3"/>
    <b v="0"/>
    <s v="music/faith"/>
    <x v="2"/>
    <x v="21"/>
    <n v="216.6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d v="2016-10-09T10:56:59"/>
    <n v="1476010619"/>
    <x v="2787"/>
    <n v="1473418619"/>
    <b v="0"/>
    <n v="10"/>
    <b v="0"/>
    <s v="publishing/translations"/>
    <x v="5"/>
    <x v="39"/>
    <n v="44.5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d v="2015-12-15T20:25:16"/>
    <n v="1450211116"/>
    <x v="2788"/>
    <n v="1445023516"/>
    <b v="0"/>
    <n v="7"/>
    <b v="0"/>
    <s v="theater/plays"/>
    <x v="3"/>
    <x v="4"/>
    <n v="59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d v="2014-07-15T05:11:00"/>
    <n v="1405401060"/>
    <x v="2789"/>
    <n v="1401585752"/>
    <b v="0"/>
    <n v="9"/>
    <b v="0"/>
    <s v="photography/places"/>
    <x v="6"/>
    <x v="24"/>
    <n v="40.7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d v="2015-03-23T03:55:12"/>
    <n v="1427082912"/>
    <x v="2790"/>
    <n v="1423198512"/>
    <b v="0"/>
    <n v="5"/>
    <b v="0"/>
    <s v="theater/plays"/>
    <x v="3"/>
    <x v="4"/>
    <n v="72.400000000000006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d v="2014-10-29T22:57:51"/>
    <n v="1414623471"/>
    <x v="2791"/>
    <n v="1411513071"/>
    <b v="1"/>
    <n v="4"/>
    <b v="0"/>
    <s v="photography/photobooks"/>
    <x v="6"/>
    <x v="9"/>
    <n v="83.75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d v="2015-09-06T02:36:46"/>
    <n v="1441507006"/>
    <x v="2792"/>
    <n v="1438915006"/>
    <b v="0"/>
    <n v="3"/>
    <b v="0"/>
    <s v="food/food trucks"/>
    <x v="7"/>
    <x v="37"/>
    <n v="108.33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d v="2016-06-19T19:12:56"/>
    <n v="1466363576"/>
    <x v="2793"/>
    <n v="1461179576"/>
    <b v="0"/>
    <n v="9"/>
    <b v="0"/>
    <s v="theater/plays"/>
    <x v="3"/>
    <x v="4"/>
    <n v="29.56"/>
  </r>
  <r>
    <n v="3638"/>
    <s v="Project Hedwig and the Angry Inch"/>
    <s v="A rock and roll journey that explores love, loss, redemption, duality and ascension."/>
    <n v="3300"/>
    <n v="216"/>
    <x v="3"/>
    <x v="7"/>
    <s v="CAD"/>
    <d v="2015-04-19T15:08:52"/>
    <n v="1429456132"/>
    <x v="2794"/>
    <n v="1424275732"/>
    <b v="0"/>
    <n v="2"/>
    <b v="0"/>
    <s v="theater/musical"/>
    <x v="3"/>
    <x v="20"/>
    <n v="10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d v="2017-02-23T01:00:00"/>
    <n v="1487811600"/>
    <x v="2795"/>
    <n v="1486077481"/>
    <b v="0"/>
    <n v="7"/>
    <b v="0"/>
    <s v="theater/plays"/>
    <x v="3"/>
    <x v="4"/>
    <n v="30.7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d v="2016-08-29T03:55:00"/>
    <n v="1472442900"/>
    <x v="2796"/>
    <n v="1471638646"/>
    <b v="0"/>
    <n v="6"/>
    <b v="0"/>
    <s v="theater/plays"/>
    <x v="3"/>
    <x v="4"/>
    <n v="35.17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d v="2012-03-26T08:01:39"/>
    <n v="1332748899"/>
    <x v="2797"/>
    <n v="1327568499"/>
    <b v="0"/>
    <n v="5"/>
    <b v="0"/>
    <s v="film &amp; video/animation"/>
    <x v="4"/>
    <x v="28"/>
    <n v="40.7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d v="2015-03-07T19:55:01"/>
    <n v="1425758101"/>
    <x v="2798"/>
    <n v="1423166101"/>
    <b v="0"/>
    <n v="6"/>
    <b v="0"/>
    <s v="publishing/translations"/>
    <x v="5"/>
    <x v="39"/>
    <n v="30"/>
  </r>
  <r>
    <n v="1991"/>
    <s v="Portraits of Resilience"/>
    <s v="Taking (and giving) professional portraits of survivors of human trafficking in Myanmar."/>
    <n v="2000"/>
    <n v="140"/>
    <x v="3"/>
    <x v="0"/>
    <s v="USD"/>
    <d v="2015-07-03T21:26:26"/>
    <n v="1435958786"/>
    <x v="2799"/>
    <n v="1434144386"/>
    <b v="0"/>
    <n v="3"/>
    <b v="0"/>
    <s v="photography/people"/>
    <x v="6"/>
    <x v="35"/>
    <n v="46.6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d v="2014-03-16T22:00:00"/>
    <n v="1395007200"/>
    <x v="2800"/>
    <n v="1392021502"/>
    <b v="0"/>
    <n v="7"/>
    <b v="0"/>
    <s v="music/jazz"/>
    <x v="2"/>
    <x v="27"/>
    <n v="18.71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d v="2011-09-01T06:00:00"/>
    <n v="1314856800"/>
    <x v="2801"/>
    <n v="1311789885"/>
    <b v="0"/>
    <n v="4"/>
    <b v="0"/>
    <s v="music/indie rock"/>
    <x v="2"/>
    <x v="13"/>
    <n v="1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d v="2015-11-13T21:55:56"/>
    <n v="1447451756"/>
    <x v="2802"/>
    <n v="1444856156"/>
    <b v="0"/>
    <n v="6"/>
    <b v="0"/>
    <s v="publishing/translations"/>
    <x v="5"/>
    <x v="39"/>
    <n v="1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d v="2016-09-13T07:05:00"/>
    <n v="1473750300"/>
    <x v="2803"/>
    <n v="1470294300"/>
    <b v="0"/>
    <n v="93"/>
    <b v="0"/>
    <s v="technology/wearables"/>
    <x v="0"/>
    <x v="3"/>
    <n v="182.6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d v="2016-07-21T14:00:00"/>
    <n v="1469109600"/>
    <x v="2804"/>
    <n v="1464586746"/>
    <b v="0"/>
    <n v="19"/>
    <b v="0"/>
    <s v="technology/wearables"/>
    <x v="0"/>
    <x v="3"/>
    <n v="603.53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d v="2014-01-04T04:09:05"/>
    <n v="1388808545"/>
    <x v="2805"/>
    <n v="1386216545"/>
    <b v="0"/>
    <n v="30"/>
    <b v="0"/>
    <s v="games/video games"/>
    <x v="1"/>
    <x v="29"/>
    <n v="113.57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d v="2014-12-25T20:16:00"/>
    <n v="1419538560"/>
    <x v="2806"/>
    <n v="1416600960"/>
    <b v="0"/>
    <n v="38"/>
    <b v="0"/>
    <s v="food/food trucks"/>
    <x v="7"/>
    <x v="37"/>
    <n v="89.2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d v="2014-07-29T00:29:40"/>
    <n v="1406593780"/>
    <x v="2807"/>
    <n v="1404174580"/>
    <b v="1"/>
    <n v="60"/>
    <b v="0"/>
    <s v="technology/makerspaces"/>
    <x v="0"/>
    <x v="19"/>
    <n v="41.58"/>
  </r>
  <r>
    <n v="185"/>
    <s v="BLANK Short Movie"/>
    <s v="Love has no boundaries!"/>
    <n v="40000"/>
    <n v="2200"/>
    <x v="3"/>
    <x v="12"/>
    <s v="NOK"/>
    <d v="2016-08-18T21:52:19"/>
    <n v="1471557139"/>
    <x v="2808"/>
    <n v="1468965139"/>
    <b v="0"/>
    <n v="10"/>
    <b v="0"/>
    <s v="film &amp; video/drama"/>
    <x v="4"/>
    <x v="30"/>
    <n v="22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d v="2015-12-31T23:00:00"/>
    <n v="1451602800"/>
    <x v="2809"/>
    <n v="1449011610"/>
    <b v="0"/>
    <n v="23"/>
    <b v="0"/>
    <s v="technology/wearables"/>
    <x v="0"/>
    <x v="3"/>
    <n v="82.09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d v="2015-01-19T18:14:58"/>
    <n v="1421691298"/>
    <x v="2810"/>
    <n v="1417803298"/>
    <b v="1"/>
    <n v="19"/>
    <b v="0"/>
    <s v="photography/photobooks"/>
    <x v="6"/>
    <x v="9"/>
    <n v="98.79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d v="2012-10-10T16:08:09"/>
    <n v="1349885289"/>
    <x v="2811"/>
    <n v="1347293289"/>
    <b v="0"/>
    <n v="21"/>
    <b v="0"/>
    <s v="film &amp; video/animation"/>
    <x v="4"/>
    <x v="28"/>
    <n v="87.1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d v="2015-06-11T02:00:00"/>
    <n v="1433988000"/>
    <x v="2812"/>
    <n v="1431353337"/>
    <b v="0"/>
    <n v="13"/>
    <b v="0"/>
    <s v="film &amp; video/science fiction"/>
    <x v="4"/>
    <x v="22"/>
    <n v="106.69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d v="2014-08-29T18:40:11"/>
    <n v="1409337611"/>
    <x v="2813"/>
    <n v="1407177611"/>
    <b v="0"/>
    <n v="26"/>
    <b v="0"/>
    <s v="film &amp; video/drama"/>
    <x v="4"/>
    <x v="30"/>
    <n v="49.88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d v="2017-04-05T19:41:54"/>
    <n v="1491421314"/>
    <x v="2814"/>
    <n v="1487709714"/>
    <b v="0"/>
    <n v="7"/>
    <b v="0"/>
    <s v="theater/spaces"/>
    <x v="3"/>
    <x v="12"/>
    <n v="163.57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d v="2016-09-22T01:17:45"/>
    <n v="1474507065"/>
    <x v="2815"/>
    <n v="1471915065"/>
    <b v="0"/>
    <n v="3"/>
    <b v="0"/>
    <s v="food/food trucks"/>
    <x v="7"/>
    <x v="37"/>
    <n v="340"/>
  </r>
  <r>
    <n v="1152"/>
    <s v="Peruvian King Food Truck"/>
    <s v="Peruvian food truck with an LA twist."/>
    <n v="16000"/>
    <n v="911"/>
    <x v="3"/>
    <x v="0"/>
    <s v="USD"/>
    <d v="2015-05-15T17:01:52"/>
    <n v="1431709312"/>
    <x v="2816"/>
    <n v="1429117312"/>
    <b v="0"/>
    <n v="15"/>
    <b v="0"/>
    <s v="food/food trucks"/>
    <x v="7"/>
    <x v="37"/>
    <n v="60.73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d v="2016-05-08T20:12:07"/>
    <n v="1462738327"/>
    <x v="2817"/>
    <n v="1460146327"/>
    <b v="0"/>
    <n v="19"/>
    <b v="0"/>
    <s v="food/food trucks"/>
    <x v="7"/>
    <x v="37"/>
    <n v="46.63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d v="2017-01-31T23:32:00"/>
    <n v="1485905520"/>
    <x v="2818"/>
    <n v="1481150949"/>
    <b v="0"/>
    <n v="7"/>
    <b v="0"/>
    <s v="technology/wearables"/>
    <x v="0"/>
    <x v="3"/>
    <n v="119.57"/>
  </r>
  <r>
    <n v="428"/>
    <s v="Little Clay Bible - Zacchaeus"/>
    <s v="Fresh, fun, entertaining Bible stories on YouTube, stop-motion style."/>
    <n v="12000"/>
    <n v="676"/>
    <x v="3"/>
    <x v="0"/>
    <s v="USD"/>
    <d v="2014-06-16T22:00:00"/>
    <n v="1402956000"/>
    <x v="2819"/>
    <n v="1400523845"/>
    <b v="0"/>
    <n v="13"/>
    <b v="0"/>
    <s v="film &amp; video/animation"/>
    <x v="4"/>
    <x v="28"/>
    <n v="52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d v="2015-12-30T16:50:10"/>
    <n v="1451494210"/>
    <x v="2820"/>
    <n v="1449075010"/>
    <b v="0"/>
    <n v="12"/>
    <b v="0"/>
    <s v="games/video games"/>
    <x v="1"/>
    <x v="29"/>
    <n v="50.08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d v="2012-03-01T04:59:00"/>
    <n v="1330577940"/>
    <x v="2821"/>
    <n v="1327853914"/>
    <b v="0"/>
    <n v="9"/>
    <b v="0"/>
    <s v="music/jazz"/>
    <x v="2"/>
    <x v="27"/>
    <n v="41.6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d v="2016-07-01T18:35:38"/>
    <n v="1467398138"/>
    <x v="2822"/>
    <n v="1465670138"/>
    <b v="0"/>
    <n v="9"/>
    <b v="0"/>
    <s v="technology/web"/>
    <x v="0"/>
    <x v="38"/>
    <n v="37.89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d v="2015-12-19T16:07:09"/>
    <n v="1450541229"/>
    <x v="2823"/>
    <n v="1447949229"/>
    <b v="0"/>
    <n v="6"/>
    <b v="0"/>
    <s v="games/mobile games"/>
    <x v="1"/>
    <x v="25"/>
    <n v="4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d v="2014-12-12T07:11:00"/>
    <n v="1418368260"/>
    <x v="2824"/>
    <n v="1417654672"/>
    <b v="0"/>
    <n v="8"/>
    <b v="0"/>
    <s v="technology/wearables"/>
    <x v="0"/>
    <x v="3"/>
    <n v="29.25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d v="2014-11-09T19:47:51"/>
    <n v="1415562471"/>
    <x v="2825"/>
    <n v="1412966871"/>
    <b v="0"/>
    <n v="8"/>
    <b v="0"/>
    <s v="music/faith"/>
    <x v="2"/>
    <x v="21"/>
    <n v="28.13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d v="2015-04-19T16:19:46"/>
    <n v="1429460386"/>
    <x v="2826"/>
    <n v="1424279986"/>
    <b v="0"/>
    <n v="3"/>
    <b v="0"/>
    <s v="theater/plays"/>
    <x v="3"/>
    <x v="4"/>
    <n v="4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d v="2014-05-12T04:03:29"/>
    <n v="1399867409"/>
    <x v="2827"/>
    <n v="1394683409"/>
    <b v="0"/>
    <n v="2"/>
    <b v="0"/>
    <s v="music/jazz"/>
    <x v="2"/>
    <x v="27"/>
    <n v="60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d v="2014-11-08T00:00:00"/>
    <n v="1415404800"/>
    <x v="2828"/>
    <n v="1412809644"/>
    <b v="0"/>
    <n v="10"/>
    <b v="0"/>
    <s v="theater/plays"/>
    <x v="3"/>
    <x v="4"/>
    <n v="9.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d v="2016-06-19T08:11:57"/>
    <n v="1466323917"/>
    <x v="2829"/>
    <n v="1463731917"/>
    <b v="0"/>
    <n v="7"/>
    <b v="0"/>
    <s v="food/food trucks"/>
    <x v="7"/>
    <x v="37"/>
    <n v="12.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d v="2015-07-22T23:08:27"/>
    <n v="1437606507"/>
    <x v="2830"/>
    <n v="1435014507"/>
    <b v="0"/>
    <n v="4"/>
    <b v="0"/>
    <s v="theater/plays"/>
    <x v="3"/>
    <x v="4"/>
    <n v="1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d v="2015-05-10T18:45:30"/>
    <n v="1431283530"/>
    <x v="2831"/>
    <n v="1428691530"/>
    <b v="0"/>
    <n v="3"/>
    <b v="0"/>
    <s v="theater/musical"/>
    <x v="3"/>
    <x v="20"/>
    <n v="18.329999999999998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d v="2016-09-30T17:58:47"/>
    <n v="1475258327"/>
    <x v="2832"/>
    <n v="1471370327"/>
    <b v="0"/>
    <n v="2"/>
    <b v="0"/>
    <s v="theater/musical"/>
    <x v="3"/>
    <x v="20"/>
    <n v="15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d v="2013-08-30T12:53:40"/>
    <n v="1377867220"/>
    <x v="2833"/>
    <n v="1375275220"/>
    <b v="0"/>
    <n v="94"/>
    <b v="0"/>
    <s v="games/video games"/>
    <x v="1"/>
    <x v="29"/>
    <n v="267.81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d v="2015-05-01T18:39:05"/>
    <n v="1430505545"/>
    <x v="2834"/>
    <n v="1425325145"/>
    <b v="0"/>
    <n v="9"/>
    <b v="0"/>
    <s v="theater/spaces"/>
    <x v="3"/>
    <x v="12"/>
    <n v="1270.2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d v="2015-08-01T17:53:00"/>
    <n v="1438451580"/>
    <x v="2835"/>
    <n v="1434609424"/>
    <b v="0"/>
    <n v="28"/>
    <b v="0"/>
    <s v="technology/web"/>
    <x v="0"/>
    <x v="38"/>
    <n v="135.04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d v="2015-10-28T17:17:07"/>
    <n v="1446052627"/>
    <x v="2836"/>
    <n v="1443460627"/>
    <b v="0"/>
    <n v="5"/>
    <b v="0"/>
    <s v="food/food trucks"/>
    <x v="7"/>
    <x v="37"/>
    <n v="640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d v="2011-12-23T18:17:29"/>
    <n v="1324664249"/>
    <x v="2837"/>
    <n v="1321035449"/>
    <b v="0"/>
    <n v="22"/>
    <b v="0"/>
    <s v="film &amp; video/animation"/>
    <x v="4"/>
    <x v="28"/>
    <n v="136.0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d v="2014-06-11T09:50:21"/>
    <n v="1402480221"/>
    <x v="2838"/>
    <n v="1399888221"/>
    <b v="0"/>
    <n v="37"/>
    <b v="0"/>
    <s v="games/video games"/>
    <x v="1"/>
    <x v="29"/>
    <n v="80.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d v="2017-03-25T04:33:00"/>
    <n v="1490416380"/>
    <x v="2839"/>
    <n v="1487485760"/>
    <b v="0"/>
    <n v="6"/>
    <b v="0"/>
    <s v="theater/plays"/>
    <x v="3"/>
    <x v="4"/>
    <n v="45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d v="2014-08-03T02:59:56"/>
    <n v="1407034796"/>
    <x v="2840"/>
    <n v="1401850796"/>
    <b v="0"/>
    <n v="15"/>
    <b v="0"/>
    <s v="film &amp; video/science fiction"/>
    <x v="4"/>
    <x v="22"/>
    <n v="119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d v="2015-02-05T16:11:18"/>
    <n v="1423152678"/>
    <x v="2841"/>
    <n v="1420560678"/>
    <b v="1"/>
    <n v="15"/>
    <b v="0"/>
    <s v="photography/photobooks"/>
    <x v="6"/>
    <x v="9"/>
    <n v="109.07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d v="2016-11-03T18:00:08"/>
    <n v="1478196008"/>
    <x v="2842"/>
    <n v="1475604008"/>
    <b v="0"/>
    <n v="56"/>
    <b v="0"/>
    <s v="games/video games"/>
    <x v="1"/>
    <x v="29"/>
    <n v="29.04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d v="2015-11-05T03:10:40"/>
    <n v="1446693040"/>
    <x v="2843"/>
    <n v="1443233440"/>
    <b v="0"/>
    <n v="12"/>
    <b v="0"/>
    <s v="technology/wearables"/>
    <x v="0"/>
    <x v="3"/>
    <n v="115.7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d v="2016-12-08T16:15:52"/>
    <n v="1481213752"/>
    <x v="2844"/>
    <n v="1478621752"/>
    <b v="0"/>
    <n v="14"/>
    <b v="0"/>
    <s v="theater/musical"/>
    <x v="3"/>
    <x v="20"/>
    <n v="88.64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d v="2015-12-15T07:59:00"/>
    <n v="1450166340"/>
    <x v="2845"/>
    <n v="1448044925"/>
    <b v="0"/>
    <n v="17"/>
    <b v="0"/>
    <s v="games/mobile games"/>
    <x v="1"/>
    <x v="25"/>
    <n v="71.5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d v="2012-02-29T01:29:58"/>
    <n v="1330478998"/>
    <x v="2846"/>
    <n v="1327886998"/>
    <b v="0"/>
    <n v="22"/>
    <b v="0"/>
    <s v="publishing/children's books"/>
    <x v="5"/>
    <x v="32"/>
    <n v="37.95000000000000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d v="2015-05-11T19:57:02"/>
    <n v="1431374222"/>
    <x v="2847"/>
    <n v="1427486222"/>
    <b v="0"/>
    <n v="25"/>
    <b v="0"/>
    <s v="technology/wearables"/>
    <x v="0"/>
    <x v="3"/>
    <n v="27.36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d v="2015-10-11T15:29:05"/>
    <n v="1444577345"/>
    <x v="2848"/>
    <n v="1441985458"/>
    <b v="0"/>
    <n v="3"/>
    <b v="0"/>
    <s v="theater/plays"/>
    <x v="3"/>
    <x v="4"/>
    <n v="183.33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d v="2015-12-11T23:34:19"/>
    <n v="1449876859"/>
    <x v="2849"/>
    <n v="1444689259"/>
    <b v="0"/>
    <n v="9"/>
    <b v="0"/>
    <s v="theater/plays"/>
    <x v="3"/>
    <x v="4"/>
    <n v="60.11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d v="2016-11-01T02:55:34"/>
    <n v="1477968934"/>
    <x v="2850"/>
    <n v="1472784934"/>
    <b v="0"/>
    <n v="9"/>
    <b v="0"/>
    <s v="theater/spaces"/>
    <x v="3"/>
    <x v="12"/>
    <n v="57.8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d v="2015-02-17T22:15:29"/>
    <n v="1424211329"/>
    <x v="2851"/>
    <n v="1421187329"/>
    <b v="0"/>
    <n v="6"/>
    <b v="0"/>
    <s v="publishing/art books"/>
    <x v="5"/>
    <x v="36"/>
    <n v="84.33"/>
  </r>
  <r>
    <n v="3646"/>
    <s v="Our Sacred Honor"/>
    <s v="Develop demo materials for new, true story of teen Revolutionary War heroes - for hybrid film/live stage musical"/>
    <n v="10000"/>
    <n v="481"/>
    <x v="3"/>
    <x v="0"/>
    <s v="USD"/>
    <d v="2015-06-16T23:30:00"/>
    <n v="1434497400"/>
    <x v="2852"/>
    <n v="1431770802"/>
    <b v="0"/>
    <n v="8"/>
    <b v="0"/>
    <s v="theater/musical"/>
    <x v="3"/>
    <x v="20"/>
    <n v="60.13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d v="2014-12-21T17:43:33"/>
    <n v="1419183813"/>
    <x v="2853"/>
    <n v="1417455813"/>
    <b v="0"/>
    <n v="13"/>
    <b v="0"/>
    <s v="theater/plays"/>
    <x v="3"/>
    <x v="4"/>
    <n v="35.92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d v="2013-12-09T05:59:00"/>
    <n v="1386568740"/>
    <x v="2854"/>
    <n v="1383095125"/>
    <b v="0"/>
    <n v="24"/>
    <b v="0"/>
    <s v="games/video games"/>
    <x v="1"/>
    <x v="29"/>
    <n v="17.7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d v="2014-07-09T17:24:25"/>
    <n v="1404926665"/>
    <x v="2855"/>
    <n v="1402334665"/>
    <b v="0"/>
    <n v="12"/>
    <b v="0"/>
    <s v="photography/people"/>
    <x v="6"/>
    <x v="35"/>
    <n v="31.7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d v="2013-11-29T14:28:15"/>
    <n v="1385735295"/>
    <x v="2856"/>
    <n v="1383139695"/>
    <b v="0"/>
    <n v="12"/>
    <b v="0"/>
    <s v="music/jazz"/>
    <x v="2"/>
    <x v="27"/>
    <n v="27.08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d v="2014-12-04T01:31:39"/>
    <n v="1417656699"/>
    <x v="2857"/>
    <n v="1415064699"/>
    <b v="0"/>
    <n v="13"/>
    <b v="0"/>
    <s v="publishing/translations"/>
    <x v="5"/>
    <x v="39"/>
    <n v="24.62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d v="2017-01-17T20:16:26"/>
    <n v="1484684186"/>
    <x v="2858"/>
    <n v="1482092186"/>
    <b v="0"/>
    <n v="3"/>
    <b v="0"/>
    <s v="theater/plays"/>
    <x v="3"/>
    <x v="4"/>
    <n v="90.33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d v="2014-08-01T17:12:00"/>
    <n v="1406913120"/>
    <x v="2859"/>
    <n v="1404927690"/>
    <b v="0"/>
    <n v="4"/>
    <b v="0"/>
    <s v="theater/plays"/>
    <x v="3"/>
    <x v="4"/>
    <n v="65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d v="2015-10-02T10:35:38"/>
    <n v="1443782138"/>
    <x v="2860"/>
    <n v="1440326138"/>
    <b v="0"/>
    <n v="3"/>
    <b v="0"/>
    <s v="film &amp; video/drama"/>
    <x v="4"/>
    <x v="30"/>
    <n v="83.3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d v="2015-07-26T05:42:16"/>
    <n v="1437889336"/>
    <x v="2861"/>
    <n v="1432705336"/>
    <b v="0"/>
    <n v="4"/>
    <b v="0"/>
    <s v="theater/plays"/>
    <x v="3"/>
    <x v="4"/>
    <n v="62.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d v="2015-05-31T17:35:00"/>
    <n v="1433093700"/>
    <x v="2862"/>
    <n v="1430242488"/>
    <b v="0"/>
    <n v="8"/>
    <b v="0"/>
    <s v="theater/plays"/>
    <x v="3"/>
    <x v="4"/>
    <n v="30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d v="2014-02-02T18:02:06"/>
    <n v="1391364126"/>
    <x v="2863"/>
    <n v="1388772126"/>
    <b v="0"/>
    <n v="6"/>
    <b v="0"/>
    <s v="publishing/fiction"/>
    <x v="5"/>
    <x v="26"/>
    <n v="39.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d v="2014-12-01T22:59:21"/>
    <n v="1417474761"/>
    <x v="2864"/>
    <n v="1414879161"/>
    <b v="0"/>
    <n v="10"/>
    <b v="0"/>
    <s v="music/jazz"/>
    <x v="2"/>
    <x v="27"/>
    <n v="19.600000000000001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d v="2015-08-08T21:34:00"/>
    <n v="1439069640"/>
    <x v="2865"/>
    <n v="1433897647"/>
    <b v="0"/>
    <n v="6"/>
    <b v="0"/>
    <s v="theater/plays"/>
    <x v="3"/>
    <x v="4"/>
    <n v="24.33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d v="2015-06-11T02:13:11"/>
    <n v="1433988791"/>
    <x v="2866"/>
    <n v="1431396791"/>
    <b v="0"/>
    <n v="5"/>
    <b v="0"/>
    <s v="theater/plays"/>
    <x v="3"/>
    <x v="4"/>
    <n v="27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d v="2016-11-13T10:17:40"/>
    <n v="1479032260"/>
    <x v="2867"/>
    <n v="1476436660"/>
    <b v="0"/>
    <n v="3"/>
    <b v="0"/>
    <s v="theater/plays"/>
    <x v="3"/>
    <x v="4"/>
    <n v="45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d v="2013-12-01T21:01:42"/>
    <n v="1385931702"/>
    <x v="2868"/>
    <n v="1383076902"/>
    <b v="0"/>
    <n v="2"/>
    <b v="0"/>
    <s v="film &amp; video/animation"/>
    <x v="4"/>
    <x v="28"/>
    <n v="62.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d v="2016-02-28T23:59:00"/>
    <n v="1456703940"/>
    <x v="2869"/>
    <n v="1454546859"/>
    <b v="0"/>
    <n v="3"/>
    <b v="0"/>
    <s v="publishing/art books"/>
    <x v="5"/>
    <x v="36"/>
    <n v="41.67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d v="2016-02-20T10:29:30"/>
    <n v="1455964170"/>
    <x v="2870"/>
    <n v="1450780170"/>
    <b v="0"/>
    <n v="1"/>
    <b v="0"/>
    <s v="publishing/translations"/>
    <x v="5"/>
    <x v="39"/>
    <n v="100"/>
  </r>
  <r>
    <n v="3861"/>
    <s v="READY OR NOT HERE I COME"/>
    <s v="THE COMING OF THE LORD!"/>
    <n v="2000"/>
    <n v="100"/>
    <x v="3"/>
    <x v="0"/>
    <s v="USD"/>
    <d v="2014-11-12T21:47:00"/>
    <n v="1415828820"/>
    <x v="2871"/>
    <n v="1412258977"/>
    <b v="0"/>
    <n v="1"/>
    <b v="0"/>
    <s v="theater/plays"/>
    <x v="3"/>
    <x v="4"/>
    <n v="100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d v="2012-02-12T02:49:26"/>
    <n v="1329014966"/>
    <x v="2872"/>
    <n v="1326422966"/>
    <b v="0"/>
    <n v="5"/>
    <b v="0"/>
    <s v="music/jazz"/>
    <x v="2"/>
    <x v="27"/>
    <n v="18"/>
  </r>
  <r>
    <n v="1709"/>
    <s v="Psalms"/>
    <s v="A project to set psalms to music. The psalms are taken from the English Standard Version (ESV) of the Bible."/>
    <n v="1750"/>
    <n v="85"/>
    <x v="3"/>
    <x v="0"/>
    <s v="USD"/>
    <d v="2014-08-31T19:39:00"/>
    <n v="1409513940"/>
    <x v="2873"/>
    <n v="1405949514"/>
    <b v="0"/>
    <n v="4"/>
    <b v="0"/>
    <s v="music/faith"/>
    <x v="2"/>
    <x v="21"/>
    <n v="21.25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d v="2014-11-09T12:00:00"/>
    <n v="1415534400"/>
    <x v="2874"/>
    <n v="1414538031"/>
    <b v="0"/>
    <n v="4"/>
    <b v="0"/>
    <s v="theater/plays"/>
    <x v="3"/>
    <x v="4"/>
    <n v="18.75"/>
  </r>
  <r>
    <n v="444"/>
    <s v="Discovering the Other Woman"/>
    <s v="An upcoming animated web sitcom series centered around dealing with life, love, and relationships."/>
    <n v="1000"/>
    <n v="50"/>
    <x v="3"/>
    <x v="0"/>
    <s v="USD"/>
    <d v="2012-02-15T21:46:01"/>
    <n v="1329342361"/>
    <x v="2875"/>
    <n v="1324158361"/>
    <b v="0"/>
    <n v="1"/>
    <b v="0"/>
    <s v="film &amp; video/animation"/>
    <x v="4"/>
    <x v="28"/>
    <n v="50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d v="2016-08-06T23:44:54"/>
    <n v="1470527094"/>
    <x v="2876"/>
    <n v="1467935094"/>
    <b v="0"/>
    <n v="1"/>
    <b v="0"/>
    <s v="games/mobile games"/>
    <x v="1"/>
    <x v="25"/>
    <n v="50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d v="2015-02-28T06:00:18"/>
    <n v="1425103218"/>
    <x v="2877"/>
    <n v="1422424818"/>
    <b v="0"/>
    <n v="1"/>
    <b v="0"/>
    <s v="theater/plays"/>
    <x v="3"/>
    <x v="4"/>
    <n v="50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d v="2015-11-21T04:00:00"/>
    <n v="1448078400"/>
    <x v="2878"/>
    <n v="1445985299"/>
    <b v="0"/>
    <n v="5"/>
    <b v="0"/>
    <s v="theater/plays"/>
    <x v="3"/>
    <x v="4"/>
    <n v="9.4"/>
  </r>
  <r>
    <n v="1075"/>
    <s v="Towers Of The Apocalypse"/>
    <s v="Fully 3D, post Apocalyptic themed tower defense video game. New take on the genre."/>
    <n v="1000"/>
    <n v="45"/>
    <x v="3"/>
    <x v="0"/>
    <s v="USD"/>
    <d v="2012-05-06T21:41:56"/>
    <n v="1336340516"/>
    <x v="2879"/>
    <n v="1333748516"/>
    <b v="0"/>
    <n v="3"/>
    <b v="0"/>
    <s v="games/video games"/>
    <x v="1"/>
    <x v="29"/>
    <n v="1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d v="2016-04-02T08:06:57"/>
    <n v="1459584417"/>
    <x v="2880"/>
    <n v="1456996017"/>
    <b v="0"/>
    <n v="3"/>
    <b v="0"/>
    <s v="publishing/translations"/>
    <x v="5"/>
    <x v="39"/>
    <n v="15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d v="2015-08-28T12:12:00"/>
    <n v="1440763920"/>
    <x v="2881"/>
    <n v="1435656759"/>
    <b v="0"/>
    <n v="3"/>
    <b v="0"/>
    <s v="photography/nature"/>
    <x v="6"/>
    <x v="34"/>
    <n v="11.67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d v="2017-01-04T13:06:20"/>
    <n v="1483535180"/>
    <x v="2882"/>
    <n v="1480943180"/>
    <b v="0"/>
    <n v="1"/>
    <b v="0"/>
    <s v="theater/plays"/>
    <x v="3"/>
    <x v="4"/>
    <n v="30"/>
  </r>
  <r>
    <n v="2131"/>
    <s v="Scout's Honor"/>
    <s v="From frightened girl to empowered woman, Scout's Honor is a tale about facing your fears and overcoming odds."/>
    <n v="500"/>
    <n v="25"/>
    <x v="3"/>
    <x v="0"/>
    <s v="USD"/>
    <d v="2015-07-12T04:58:11"/>
    <n v="1436677091"/>
    <x v="2883"/>
    <n v="1434085091"/>
    <b v="0"/>
    <n v="3"/>
    <b v="0"/>
    <s v="games/video games"/>
    <x v="1"/>
    <x v="29"/>
    <n v="8.33"/>
  </r>
  <r>
    <n v="3881"/>
    <s v="My Real Mother's Name is... (Canceled)"/>
    <s v="A musical journey coming to the Blue Venue at the 2017 Orlando Fringe Festival!"/>
    <n v="500"/>
    <n v="25"/>
    <x v="1"/>
    <x v="0"/>
    <s v="USD"/>
    <d v="2017-02-20T00:26:39"/>
    <n v="1487550399"/>
    <x v="2884"/>
    <n v="1484958399"/>
    <b v="0"/>
    <n v="1"/>
    <b v="0"/>
    <s v="theater/musical"/>
    <x v="3"/>
    <x v="20"/>
    <n v="2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d v="2014-06-22T21:00:00"/>
    <n v="1403470800"/>
    <x v="2885"/>
    <n v="1403356792"/>
    <b v="0"/>
    <n v="4"/>
    <b v="0"/>
    <s v="theater/plays"/>
    <x v="3"/>
    <x v="4"/>
    <n v="5.7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d v="2015-09-19T03:59:00"/>
    <n v="1442635140"/>
    <x v="2886"/>
    <n v="1442243484"/>
    <b v="0"/>
    <n v="1"/>
    <b v="0"/>
    <s v="theater/plays"/>
    <x v="3"/>
    <x v="4"/>
    <n v="1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d v="2015-04-17T17:33:02"/>
    <n v="1429291982"/>
    <x v="2887"/>
    <n v="1426699982"/>
    <b v="0"/>
    <n v="37"/>
    <b v="0"/>
    <s v="theater/spaces"/>
    <x v="3"/>
    <x v="12"/>
    <n v="125.2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d v="2017-02-05T18:00:53"/>
    <n v="1486317653"/>
    <x v="2888"/>
    <n v="1481133653"/>
    <b v="0"/>
    <n v="6"/>
    <b v="0"/>
    <s v="technology/wearables"/>
    <x v="0"/>
    <x v="3"/>
    <n v="591.66999999999996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d v="2017-01-14T03:59:00"/>
    <n v="1484366340"/>
    <x v="2889"/>
    <n v="1480219174"/>
    <b v="0"/>
    <n v="18"/>
    <b v="0"/>
    <s v="theater/musical"/>
    <x v="3"/>
    <x v="20"/>
    <n v="176.9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d v="2014-04-21T01:00:00"/>
    <n v="1398042000"/>
    <x v="2890"/>
    <n v="1395089981"/>
    <b v="0"/>
    <n v="40"/>
    <b v="0"/>
    <s v="music/world music"/>
    <x v="2"/>
    <x v="33"/>
    <n v="48.43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d v="2016-02-08T00:17:00"/>
    <n v="1454890620"/>
    <x v="2891"/>
    <n v="1450724449"/>
    <b v="0"/>
    <n v="27"/>
    <b v="0"/>
    <s v="theater/spaces"/>
    <x v="3"/>
    <x v="12"/>
    <n v="65.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d v="2015-05-29T16:17:15"/>
    <n v="1432916235"/>
    <x v="2892"/>
    <n v="1430324235"/>
    <b v="0"/>
    <n v="41"/>
    <b v="0"/>
    <s v="technology/wearables"/>
    <x v="0"/>
    <x v="3"/>
    <n v="41.59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d v="2016-09-02T07:00:00"/>
    <n v="1472799600"/>
    <x v="2893"/>
    <n v="1470874618"/>
    <b v="0"/>
    <n v="16"/>
    <b v="0"/>
    <s v="photography/people"/>
    <x v="6"/>
    <x v="35"/>
    <n v="88.69"/>
  </r>
  <r>
    <n v="3981"/>
    <s v="BEIRUT, LADY OF LEBANON"/>
    <s v="A Theatrical Production Celebrating the Lebanese Culture and the Human Spirit in Time of War."/>
    <n v="30000"/>
    <n v="1225"/>
    <x v="3"/>
    <x v="0"/>
    <s v="USD"/>
    <d v="2016-07-17T04:19:09"/>
    <n v="1468729149"/>
    <x v="2894"/>
    <n v="1463545149"/>
    <b v="0"/>
    <n v="7"/>
    <b v="0"/>
    <s v="theater/plays"/>
    <x v="3"/>
    <x v="4"/>
    <n v="17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d v="2015-03-28T02:43:06"/>
    <n v="1427510586"/>
    <x v="2895"/>
    <n v="1424922186"/>
    <b v="0"/>
    <n v="19"/>
    <b v="0"/>
    <s v="food/food trucks"/>
    <x v="7"/>
    <x v="37"/>
    <n v="60.79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d v="2016-05-21T09:02:18"/>
    <n v="1463821338"/>
    <x v="2896"/>
    <n v="1461229338"/>
    <b v="0"/>
    <n v="17"/>
    <b v="0"/>
    <s v="technology/wearables"/>
    <x v="0"/>
    <x v="3"/>
    <n v="65.180000000000007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d v="2016-11-24T17:11:00"/>
    <n v="1480007460"/>
    <x v="2897"/>
    <n v="1475760567"/>
    <b v="0"/>
    <n v="13"/>
    <b v="0"/>
    <s v="theater/spaces"/>
    <x v="3"/>
    <x v="12"/>
    <n v="82.46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d v="2016-03-27T23:26:02"/>
    <n v="1459121162"/>
    <x v="2898"/>
    <n v="1456532762"/>
    <b v="0"/>
    <n v="17"/>
    <b v="0"/>
    <s v="theater/spaces"/>
    <x v="3"/>
    <x v="12"/>
    <n v="61.18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d v="2015-01-11T04:59:00"/>
    <n v="1420952340"/>
    <x v="2899"/>
    <n v="1418146883"/>
    <b v="0"/>
    <n v="16"/>
    <b v="0"/>
    <s v="theater/musical"/>
    <x v="3"/>
    <x v="20"/>
    <n v="55.0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d v="2015-05-20T19:48:46"/>
    <n v="1432151326"/>
    <x v="2900"/>
    <n v="1429559326"/>
    <b v="0"/>
    <n v="14"/>
    <b v="0"/>
    <s v="theater/spaces"/>
    <x v="3"/>
    <x v="12"/>
    <n v="56.7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d v="2014-08-14T15:20:23"/>
    <n v="1408029623"/>
    <x v="2901"/>
    <n v="1405437623"/>
    <b v="0"/>
    <n v="13"/>
    <b v="0"/>
    <s v="technology/web"/>
    <x v="0"/>
    <x v="38"/>
    <n v="45.3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d v="2015-02-22T01:21:47"/>
    <n v="1424568107"/>
    <x v="2902"/>
    <n v="1421976107"/>
    <b v="0"/>
    <n v="3"/>
    <b v="0"/>
    <s v="technology/web"/>
    <x v="0"/>
    <x v="38"/>
    <n v="145"/>
  </r>
  <r>
    <n v="3799"/>
    <s v="A Story Once Told"/>
    <s v="An original musical on it's way to the stage in Minneapolis, MN. Feel free to ask any questions."/>
    <n v="10000"/>
    <n v="402"/>
    <x v="3"/>
    <x v="0"/>
    <s v="USD"/>
    <d v="2016-03-11T22:20:43"/>
    <n v="1457734843"/>
    <x v="2903"/>
    <n v="1455142843"/>
    <b v="0"/>
    <n v="4"/>
    <b v="0"/>
    <s v="theater/musical"/>
    <x v="3"/>
    <x v="20"/>
    <n v="100.5"/>
  </r>
  <r>
    <n v="3130"/>
    <s v="MEDEA | A New Vision"/>
    <s v="A shockingly relevant modern take on a 2,000-year-old tragedy that confronts current gender politics."/>
    <n v="10000"/>
    <n v="375"/>
    <x v="2"/>
    <x v="0"/>
    <s v="USD"/>
    <d v="2017-04-14T04:59:00"/>
    <n v="1492145940"/>
    <x v="2904"/>
    <n v="1489504916"/>
    <b v="0"/>
    <n v="4"/>
    <b v="0"/>
    <s v="theater/plays"/>
    <x v="3"/>
    <x v="4"/>
    <n v="93.7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d v="2014-02-17T00:00:00"/>
    <n v="1392595200"/>
    <x v="2905"/>
    <n v="1391293745"/>
    <b v="0"/>
    <n v="13"/>
    <b v="0"/>
    <s v="publishing/art books"/>
    <x v="5"/>
    <x v="36"/>
    <n v="26.92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d v="2015-03-19T19:02:50"/>
    <n v="1426791770"/>
    <x v="2906"/>
    <n v="1424203370"/>
    <b v="0"/>
    <n v="3"/>
    <b v="0"/>
    <s v="film &amp; video/drama"/>
    <x v="4"/>
    <x v="30"/>
    <n v="108.33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d v="2015-10-31T15:57:33"/>
    <n v="1446307053"/>
    <x v="2907"/>
    <n v="1443715053"/>
    <b v="0"/>
    <n v="12"/>
    <b v="0"/>
    <s v="theater/plays"/>
    <x v="3"/>
    <x v="4"/>
    <n v="26.3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d v="2014-09-06T00:10:11"/>
    <n v="1409962211"/>
    <x v="2908"/>
    <n v="1407370211"/>
    <b v="0"/>
    <n v="13"/>
    <b v="0"/>
    <s v="theater/plays"/>
    <x v="3"/>
    <x v="4"/>
    <n v="23.9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d v="2015-03-31T13:14:00"/>
    <n v="1427807640"/>
    <x v="2909"/>
    <n v="1423325626"/>
    <b v="0"/>
    <n v="8"/>
    <b v="0"/>
    <s v="food/food trucks"/>
    <x v="7"/>
    <x v="37"/>
    <n v="29.1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d v="2016-02-08T13:01:00"/>
    <n v="1454936460"/>
    <x v="2910"/>
    <n v="1452259131"/>
    <b v="0"/>
    <n v="9"/>
    <b v="0"/>
    <s v="technology/web"/>
    <x v="0"/>
    <x v="38"/>
    <n v="24.78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d v="2017-04-11T20:44:05"/>
    <n v="1491943445"/>
    <x v="2911"/>
    <n v="1489351445"/>
    <b v="0"/>
    <n v="4"/>
    <b v="0"/>
    <s v="music/faith"/>
    <x v="2"/>
    <x v="21"/>
    <n v="5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d v="2016-07-12T18:51:00"/>
    <n v="1468349460"/>
    <x v="2912"/>
    <n v="1466186988"/>
    <b v="0"/>
    <n v="7"/>
    <b v="0"/>
    <s v="technology/wearables"/>
    <x v="0"/>
    <x v="3"/>
    <n v="30.29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d v="2014-09-27T13:27:24"/>
    <n v="1411824444"/>
    <x v="2913"/>
    <n v="1406640444"/>
    <b v="1"/>
    <n v="15"/>
    <b v="0"/>
    <s v="photography/photobooks"/>
    <x v="6"/>
    <x v="9"/>
    <n v="12.47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d v="2015-05-21T03:26:50"/>
    <n v="1432178810"/>
    <x v="2914"/>
    <n v="1429586810"/>
    <b v="0"/>
    <n v="3"/>
    <b v="0"/>
    <s v="publishing/fiction"/>
    <x v="5"/>
    <x v="26"/>
    <n v="59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d v="2016-08-16T18:07:49"/>
    <n v="1471370869"/>
    <x v="2915"/>
    <n v="1466186869"/>
    <b v="0"/>
    <n v="4"/>
    <b v="0"/>
    <s v="theater/musical"/>
    <x v="3"/>
    <x v="20"/>
    <n v="37.75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d v="2013-10-22T21:44:38"/>
    <n v="1382478278"/>
    <x v="2916"/>
    <n v="1377294278"/>
    <b v="0"/>
    <n v="3"/>
    <b v="0"/>
    <s v="music/world music"/>
    <x v="2"/>
    <x v="33"/>
    <n v="4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d v="2013-11-21T17:46:19"/>
    <n v="1385055979"/>
    <x v="2917"/>
    <n v="1382460379"/>
    <b v="0"/>
    <n v="4"/>
    <b v="0"/>
    <s v="music/indie rock"/>
    <x v="2"/>
    <x v="13"/>
    <n v="31.25"/>
  </r>
  <r>
    <n v="1791"/>
    <s v="disCover: Napoli"/>
    <s v="For the love of street photography and the beauty of traditional cultures in southern Italy."/>
    <n v="3000"/>
    <n v="107"/>
    <x v="3"/>
    <x v="1"/>
    <s v="GBP"/>
    <d v="2015-01-29T17:46:05"/>
    <n v="1422553565"/>
    <x v="2918"/>
    <n v="1417369565"/>
    <b v="1"/>
    <n v="4"/>
    <b v="0"/>
    <s v="photography/photobooks"/>
    <x v="6"/>
    <x v="9"/>
    <n v="26.75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d v="2016-11-02T03:59:00"/>
    <n v="1478059140"/>
    <x v="2919"/>
    <n v="1476391223"/>
    <b v="0"/>
    <n v="3"/>
    <b v="0"/>
    <s v="food/food trucks"/>
    <x v="7"/>
    <x v="37"/>
    <n v="33.33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d v="2014-09-20T15:40:33"/>
    <n v="1411227633"/>
    <x v="2920"/>
    <n v="1408549233"/>
    <b v="0"/>
    <n v="1"/>
    <b v="0"/>
    <s v="photography/nature"/>
    <x v="6"/>
    <x v="34"/>
    <n v="100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d v="2014-11-13T01:29:53"/>
    <n v="1415842193"/>
    <x v="2921"/>
    <n v="1414110593"/>
    <b v="0"/>
    <n v="4"/>
    <b v="0"/>
    <s v="photography/nature"/>
    <x v="6"/>
    <x v="34"/>
    <n v="23.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d v="2014-09-09T16:49:20"/>
    <n v="1410281360"/>
    <x v="2922"/>
    <n v="1406825360"/>
    <b v="0"/>
    <n v="3"/>
    <b v="0"/>
    <s v="theater/plays"/>
    <x v="3"/>
    <x v="4"/>
    <n v="2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d v="2016-03-02T16:08:13"/>
    <n v="1456934893"/>
    <x v="2923"/>
    <n v="1454342893"/>
    <b v="0"/>
    <n v="3"/>
    <b v="0"/>
    <s v="theater/plays"/>
    <x v="3"/>
    <x v="4"/>
    <n v="23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d v="2017-01-12T16:42:00"/>
    <n v="1484239320"/>
    <x v="2924"/>
    <n v="1482609088"/>
    <b v="0"/>
    <n v="4"/>
    <b v="0"/>
    <s v="food/food trucks"/>
    <x v="7"/>
    <x v="37"/>
    <n v="10.5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d v="2015-09-16T22:00:00"/>
    <n v="1442440800"/>
    <x v="2925"/>
    <n v="1440497876"/>
    <b v="0"/>
    <n v="4"/>
    <b v="0"/>
    <s v="theater/spaces"/>
    <x v="3"/>
    <x v="12"/>
    <n v="10.25"/>
  </r>
  <r>
    <n v="3850"/>
    <s v="The Vagina Monologues 2015"/>
    <s v="V-Day is a global activist movement to end violence against women and girls."/>
    <n v="1000"/>
    <n v="38"/>
    <x v="3"/>
    <x v="0"/>
    <s v="USD"/>
    <d v="2015-01-01T02:59:03"/>
    <n v="1420081143"/>
    <x v="2926"/>
    <n v="1417489143"/>
    <b v="1"/>
    <n v="4"/>
    <b v="0"/>
    <s v="theater/plays"/>
    <x v="3"/>
    <x v="4"/>
    <n v="9.5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d v="2015-06-30T23:55:00"/>
    <n v="1435708500"/>
    <x v="2927"/>
    <n v="1434412500"/>
    <b v="0"/>
    <n v="1"/>
    <b v="0"/>
    <s v="photography/nature"/>
    <x v="6"/>
    <x v="34"/>
    <n v="20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d v="2013-08-04T23:06:22"/>
    <n v="1375657582"/>
    <x v="2928"/>
    <n v="1371769582"/>
    <b v="0"/>
    <n v="148"/>
    <b v="0"/>
    <s v="games/video games"/>
    <x v="1"/>
    <x v="29"/>
    <n v="34.13000000000000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d v="2015-08-01T04:59:00"/>
    <n v="1438405140"/>
    <x v="2929"/>
    <n v="1435731041"/>
    <b v="0"/>
    <n v="58"/>
    <b v="0"/>
    <s v="film &amp; video/science fiction"/>
    <x v="4"/>
    <x v="22"/>
    <n v="81.23999999999999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d v="2016-04-07T01:34:16"/>
    <n v="1459992856"/>
    <x v="2930"/>
    <n v="1456108456"/>
    <b v="0"/>
    <n v="38"/>
    <b v="0"/>
    <s v="technology/wearables"/>
    <x v="0"/>
    <x v="3"/>
    <n v="74.79000000000000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d v="2015-05-22T13:00:00"/>
    <n v="1432299600"/>
    <x v="2931"/>
    <n v="1429707729"/>
    <b v="0"/>
    <n v="25"/>
    <b v="0"/>
    <s v="technology/gadgets"/>
    <x v="0"/>
    <x v="31"/>
    <n v="106.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d v="2016-06-28T16:43:05"/>
    <n v="1467132185"/>
    <x v="2932"/>
    <n v="1461948185"/>
    <b v="0"/>
    <n v="24"/>
    <b v="0"/>
    <s v="technology/wearables"/>
    <x v="0"/>
    <x v="3"/>
    <n v="108.6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d v="2014-11-09T18:47:59"/>
    <n v="1415558879"/>
    <x v="2933"/>
    <n v="1412963279"/>
    <b v="0"/>
    <n v="18"/>
    <b v="0"/>
    <s v="technology/wearables"/>
    <x v="0"/>
    <x v="3"/>
    <n v="84.94"/>
  </r>
  <r>
    <n v="2156"/>
    <s v="Beyond Black Space"/>
    <s v="Captain and manage your ship along with your crew in this deep space adventure! (PC/Linux/Mac)"/>
    <n v="56000"/>
    <n v="1493"/>
    <x v="3"/>
    <x v="0"/>
    <s v="USD"/>
    <d v="2013-09-16T20:30:06"/>
    <n v="1379363406"/>
    <x v="2934"/>
    <n v="1375475406"/>
    <b v="0"/>
    <n v="83"/>
    <b v="0"/>
    <s v="games/video games"/>
    <x v="1"/>
    <x v="29"/>
    <n v="17.989999999999998"/>
  </r>
  <r>
    <n v="2659"/>
    <s v="test (Canceled)"/>
    <s v="test"/>
    <n v="49000"/>
    <n v="1333"/>
    <x v="1"/>
    <x v="0"/>
    <s v="USD"/>
    <d v="2015-04-18T01:40:10"/>
    <n v="1429321210"/>
    <x v="2935"/>
    <n v="1426729210"/>
    <b v="0"/>
    <n v="10"/>
    <b v="0"/>
    <s v="technology/space exploration"/>
    <x v="0"/>
    <x v="5"/>
    <n v="133.30000000000001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d v="2015-01-13T19:39:19"/>
    <n v="1421177959"/>
    <x v="2936"/>
    <n v="1418585959"/>
    <b v="1"/>
    <n v="22"/>
    <b v="0"/>
    <s v="photography/photobooks"/>
    <x v="6"/>
    <x v="9"/>
    <n v="49.14"/>
  </r>
  <r>
    <n v="1085"/>
    <s v="Sun Dryd Studios"/>
    <s v="The new kid on the block. Re-imagining old games and creating new ones. Ship, Lazer, Rock is first."/>
    <n v="30000"/>
    <n v="1026"/>
    <x v="3"/>
    <x v="7"/>
    <s v="CAD"/>
    <d v="2016-03-14T15:06:15"/>
    <n v="1457967975"/>
    <x v="2937"/>
    <n v="1455379575"/>
    <b v="0"/>
    <n v="9"/>
    <b v="0"/>
    <s v="games/video games"/>
    <x v="1"/>
    <x v="29"/>
    <n v="11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d v="2015-08-02T19:17:13"/>
    <n v="1438543033"/>
    <x v="2938"/>
    <n v="1435951033"/>
    <b v="0"/>
    <n v="15"/>
    <b v="0"/>
    <s v="technology/wearables"/>
    <x v="0"/>
    <x v="3"/>
    <n v="66.06999999999999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d v="2014-09-17T16:45:19"/>
    <n v="1410972319"/>
    <x v="2939"/>
    <n v="1408380319"/>
    <b v="0"/>
    <n v="14"/>
    <b v="0"/>
    <s v="film &amp; video/animation"/>
    <x v="4"/>
    <x v="28"/>
    <n v="61.5"/>
  </r>
  <r>
    <n v="4095"/>
    <s v="LOPE ENAMORADO"/>
    <s v="Proyecto teatral dirigido por MartÃ­n Acosta que habla y reflexiona sobre el amor y su naturaleza."/>
    <n v="30000"/>
    <n v="800"/>
    <x v="3"/>
    <x v="18"/>
    <s v="MXN"/>
    <d v="2016-12-19T00:45:50"/>
    <n v="1482108350"/>
    <x v="2940"/>
    <n v="1479516350"/>
    <b v="0"/>
    <n v="1"/>
    <b v="0"/>
    <s v="theater/plays"/>
    <x v="3"/>
    <x v="4"/>
    <n v="800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d v="2012-04-13T14:17:15"/>
    <n v="1334326635"/>
    <x v="2941"/>
    <n v="1329146235"/>
    <b v="0"/>
    <n v="21"/>
    <b v="0"/>
    <s v="games/video games"/>
    <x v="1"/>
    <x v="29"/>
    <n v="34.880000000000003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d v="2016-05-14T13:35:36"/>
    <n v="1463232936"/>
    <x v="2942"/>
    <n v="1461072936"/>
    <b v="0"/>
    <n v="18"/>
    <b v="0"/>
    <s v="games/video games"/>
    <x v="1"/>
    <x v="29"/>
    <n v="37.67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d v="2012-10-19T23:00:57"/>
    <n v="1350687657"/>
    <x v="2943"/>
    <n v="1346799657"/>
    <b v="0"/>
    <n v="10"/>
    <b v="0"/>
    <s v="film &amp; video/animation"/>
    <x v="4"/>
    <x v="28"/>
    <n v="64"/>
  </r>
  <r>
    <n v="1018"/>
    <s v="Owl (Canceled)"/>
    <s v="Owl is a fitness tracker along with an accompanying iOS app, that is both fun and interactive for children."/>
    <n v="20000"/>
    <n v="621"/>
    <x v="1"/>
    <x v="0"/>
    <s v="USD"/>
    <d v="2016-07-14T11:48:53"/>
    <n v="1468496933"/>
    <x v="2944"/>
    <n v="1465904933"/>
    <b v="0"/>
    <n v="7"/>
    <b v="0"/>
    <s v="technology/wearables"/>
    <x v="0"/>
    <x v="3"/>
    <n v="88.7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d v="2016-04-27T13:55:00"/>
    <n v="1461765300"/>
    <x v="2945"/>
    <n v="1459198499"/>
    <b v="0"/>
    <n v="8"/>
    <b v="0"/>
    <s v="publishing/translations"/>
    <x v="5"/>
    <x v="39"/>
    <n v="75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d v="2014-09-30T15:19:09"/>
    <n v="1412090349"/>
    <x v="2946"/>
    <n v="1409066349"/>
    <b v="1"/>
    <n v="8"/>
    <b v="0"/>
    <s v="photography/photobooks"/>
    <x v="6"/>
    <x v="9"/>
    <n v="73.88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d v="2015-07-15T17:28:59"/>
    <n v="1436981339"/>
    <x v="2947"/>
    <n v="1434389339"/>
    <b v="0"/>
    <n v="9"/>
    <b v="0"/>
    <s v="food/food trucks"/>
    <x v="7"/>
    <x v="37"/>
    <n v="6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d v="2012-07-23T04:00:00"/>
    <n v="1343016000"/>
    <x v="2948"/>
    <n v="1340296440"/>
    <b v="0"/>
    <n v="8"/>
    <b v="0"/>
    <s v="music/jazz"/>
    <x v="2"/>
    <x v="27"/>
    <n v="65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d v="2016-12-06T04:59:00"/>
    <n v="1481000340"/>
    <x v="2949"/>
    <n v="1478386812"/>
    <b v="0"/>
    <n v="11"/>
    <b v="0"/>
    <s v="theater/plays"/>
    <x v="3"/>
    <x v="4"/>
    <n v="47.2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d v="2015-08-22T03:59:00"/>
    <n v="1440215940"/>
    <x v="2950"/>
    <n v="1436805660"/>
    <b v="0"/>
    <n v="13"/>
    <b v="0"/>
    <s v="food/food trucks"/>
    <x v="7"/>
    <x v="37"/>
    <n v="35.380000000000003"/>
  </r>
  <r>
    <n v="3869"/>
    <s v="The Masturbation Musical (Canceled)"/>
    <s v="A Musical about 3 women who pursue their Pleasure and end up finding themselves."/>
    <n v="13111"/>
    <n v="452"/>
    <x v="1"/>
    <x v="0"/>
    <s v="USD"/>
    <d v="2015-03-14T03:11:00"/>
    <n v="1426302660"/>
    <x v="2951"/>
    <n v="1423761792"/>
    <b v="0"/>
    <n v="15"/>
    <b v="0"/>
    <s v="theater/musical"/>
    <x v="3"/>
    <x v="20"/>
    <n v="30.1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d v="2014-08-08T22:27:26"/>
    <n v="1407536846"/>
    <x v="2952"/>
    <n v="1404944846"/>
    <b v="0"/>
    <n v="11"/>
    <b v="0"/>
    <s v="theater/spaces"/>
    <x v="3"/>
    <x v="12"/>
    <n v="4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d v="2017-01-10T16:31:21"/>
    <n v="1484065881"/>
    <x v="2953"/>
    <n v="1481473881"/>
    <b v="0"/>
    <n v="31"/>
    <b v="0"/>
    <s v="technology/wearables"/>
    <x v="0"/>
    <x v="3"/>
    <n v="13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d v="2010-10-15T04:00:00"/>
    <n v="1287115200"/>
    <x v="2954"/>
    <n v="1284567905"/>
    <b v="0"/>
    <n v="6"/>
    <b v="0"/>
    <s v="publishing/fiction"/>
    <x v="5"/>
    <x v="26"/>
    <n v="66.67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d v="2016-12-07T17:36:09"/>
    <n v="1481132169"/>
    <x v="2955"/>
    <n v="1479317769"/>
    <b v="0"/>
    <n v="16"/>
    <b v="0"/>
    <s v="theater/spaces"/>
    <x v="3"/>
    <x v="12"/>
    <n v="20.88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d v="2015-08-30T05:28:00"/>
    <n v="1440912480"/>
    <x v="2956"/>
    <n v="1438385283"/>
    <b v="0"/>
    <n v="10"/>
    <b v="0"/>
    <s v="film &amp; video/drama"/>
    <x v="4"/>
    <x v="30"/>
    <n v="32.5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d v="2016-11-17T19:28:06"/>
    <n v="1479410886"/>
    <x v="2957"/>
    <n v="1474223286"/>
    <b v="0"/>
    <n v="2"/>
    <b v="0"/>
    <s v="technology/web"/>
    <x v="0"/>
    <x v="38"/>
    <n v="150.5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d v="2016-01-08T19:47:00"/>
    <n v="1452282420"/>
    <x v="2958"/>
    <n v="1447962505"/>
    <b v="0"/>
    <n v="1"/>
    <b v="0"/>
    <s v="technology/web"/>
    <x v="0"/>
    <x v="38"/>
    <n v="300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d v="2016-06-05T10:43:47"/>
    <n v="1465123427"/>
    <x v="2959"/>
    <n v="1462531427"/>
    <b v="0"/>
    <n v="1"/>
    <b v="0"/>
    <s v="theater/spaces"/>
    <x v="3"/>
    <x v="12"/>
    <n v="300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d v="2014-06-23T16:00:00"/>
    <n v="1403539200"/>
    <x v="2960"/>
    <n v="1400604056"/>
    <b v="0"/>
    <n v="5"/>
    <b v="0"/>
    <s v="theater/plays"/>
    <x v="3"/>
    <x v="4"/>
    <n v="5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d v="2015-09-27T18:38:24"/>
    <n v="1443379104"/>
    <x v="2961"/>
    <n v="1440787104"/>
    <b v="0"/>
    <n v="7"/>
    <b v="0"/>
    <s v="food/restaurants"/>
    <x v="7"/>
    <x v="40"/>
    <n v="40.14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d v="2016-04-15T20:12:08"/>
    <n v="1460751128"/>
    <x v="2962"/>
    <n v="1455570728"/>
    <b v="0"/>
    <n v="10"/>
    <b v="0"/>
    <s v="theater/plays"/>
    <x v="3"/>
    <x v="4"/>
    <n v="27.3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d v="2015-05-01T08:59:32"/>
    <n v="1430470772"/>
    <x v="2963"/>
    <n v="1427878772"/>
    <b v="0"/>
    <n v="12"/>
    <b v="0"/>
    <s v="theater/musical"/>
    <x v="3"/>
    <x v="20"/>
    <n v="22.75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d v="2014-08-23T20:59:10"/>
    <n v="1408827550"/>
    <x v="2964"/>
    <n v="1406235550"/>
    <b v="0"/>
    <n v="8"/>
    <b v="0"/>
    <s v="journalism/audio"/>
    <x v="8"/>
    <x v="23"/>
    <n v="33.25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d v="2016-06-08T17:33:39"/>
    <n v="1465407219"/>
    <x v="2965"/>
    <n v="1462815219"/>
    <b v="0"/>
    <n v="5"/>
    <b v="0"/>
    <s v="theater/plays"/>
    <x v="3"/>
    <x v="4"/>
    <n v="52.8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d v="2014-08-21T00:45:30"/>
    <n v="1408581930"/>
    <x v="2966"/>
    <n v="1405989930"/>
    <b v="0"/>
    <n v="9"/>
    <b v="0"/>
    <s v="music/indie rock"/>
    <x v="2"/>
    <x v="13"/>
    <n v="28.89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d v="2014-12-03T05:34:20"/>
    <n v="1417584860"/>
    <x v="2967"/>
    <n v="1414992860"/>
    <b v="0"/>
    <n v="1"/>
    <b v="0"/>
    <s v="technology/web"/>
    <x v="0"/>
    <x v="38"/>
    <n v="250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d v="2014-09-16T03:00:00"/>
    <n v="1410836400"/>
    <x v="2968"/>
    <n v="1408116152"/>
    <b v="0"/>
    <n v="7"/>
    <b v="0"/>
    <s v="theater/plays"/>
    <x v="3"/>
    <x v="4"/>
    <n v="35.7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d v="2013-07-12T21:51:00"/>
    <n v="1373665860"/>
    <x v="2969"/>
    <n v="1368579457"/>
    <b v="0"/>
    <n v="8"/>
    <b v="0"/>
    <s v="music/world music"/>
    <x v="2"/>
    <x v="33"/>
    <n v="30.13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d v="2015-11-25T22:04:55"/>
    <n v="1448489095"/>
    <x v="2970"/>
    <n v="1445893495"/>
    <b v="0"/>
    <n v="6"/>
    <b v="0"/>
    <s v="technology/wearables"/>
    <x v="0"/>
    <x v="3"/>
    <n v="4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d v="2010-05-08T22:16:00"/>
    <n v="1273356960"/>
    <x v="2971"/>
    <n v="1268255751"/>
    <b v="0"/>
    <n v="4"/>
    <b v="0"/>
    <s v="film &amp; video/animation"/>
    <x v="4"/>
    <x v="28"/>
    <n v="53.7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d v="2013-12-15T03:14:59"/>
    <n v="1387077299"/>
    <x v="2972"/>
    <n v="1383621299"/>
    <b v="0"/>
    <n v="6"/>
    <b v="0"/>
    <s v="music/world music"/>
    <x v="2"/>
    <x v="33"/>
    <n v="35"/>
  </r>
  <r>
    <n v="556"/>
    <s v="Braille Academy"/>
    <s v="An educational platform for learning Unified English Braille Code"/>
    <n v="8000"/>
    <n v="200"/>
    <x v="3"/>
    <x v="0"/>
    <s v="USD"/>
    <d v="2016-01-06T20:38:37"/>
    <n v="1452112717"/>
    <x v="2973"/>
    <n v="1449520717"/>
    <b v="0"/>
    <n v="1"/>
    <b v="0"/>
    <s v="technology/web"/>
    <x v="0"/>
    <x v="38"/>
    <n v="20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d v="2015-09-09T22:31:19"/>
    <n v="1441837879"/>
    <x v="2974"/>
    <n v="1439245879"/>
    <b v="0"/>
    <n v="1"/>
    <b v="0"/>
    <s v="theater/spaces"/>
    <x v="3"/>
    <x v="12"/>
    <n v="200"/>
  </r>
  <r>
    <n v="905"/>
    <s v="Jazz For Everyone!"/>
    <s v="Working hard to get into the studio to record, produce, and edit my break out CD. I hope to realize my vision!"/>
    <n v="6500"/>
    <n v="196"/>
    <x v="3"/>
    <x v="0"/>
    <s v="USD"/>
    <d v="2011-01-24T05:45:26"/>
    <n v="1295847926"/>
    <x v="2975"/>
    <n v="1290663926"/>
    <b v="0"/>
    <n v="6"/>
    <b v="0"/>
    <s v="music/jazz"/>
    <x v="2"/>
    <x v="27"/>
    <n v="32.67"/>
  </r>
  <r>
    <n v="3946"/>
    <s v="DR. Mecurio's Mythical Marvels &amp; Beastiry"/>
    <s v="Dr. Mecurio's is an original work of fantasy designed and written for the stage."/>
    <n v="6000"/>
    <n v="195"/>
    <x v="3"/>
    <x v="0"/>
    <s v="USD"/>
    <d v="2015-02-28T08:00:00"/>
    <n v="1425110400"/>
    <x v="2976"/>
    <n v="1422388822"/>
    <b v="0"/>
    <n v="5"/>
    <b v="0"/>
    <s v="theater/plays"/>
    <x v="3"/>
    <x v="4"/>
    <n v="3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d v="2014-10-04T06:59:00"/>
    <n v="1412405940"/>
    <x v="2977"/>
    <n v="1409721542"/>
    <b v="1"/>
    <n v="8"/>
    <b v="0"/>
    <s v="theater/plays"/>
    <x v="3"/>
    <x v="4"/>
    <n v="23.6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d v="2015-09-07T18:09:57"/>
    <n v="1441649397"/>
    <x v="2978"/>
    <n v="1439057397"/>
    <b v="0"/>
    <n v="3"/>
    <b v="0"/>
    <s v="theater/plays"/>
    <x v="3"/>
    <x v="4"/>
    <n v="61.6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d v="2015-04-24T01:39:31"/>
    <n v="1429839571"/>
    <x v="2979"/>
    <n v="1427247571"/>
    <b v="0"/>
    <n v="6"/>
    <b v="0"/>
    <s v="technology/web"/>
    <x v="0"/>
    <x v="38"/>
    <n v="30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d v="2012-09-23T02:25:00"/>
    <n v="1348367100"/>
    <x v="2980"/>
    <n v="1346180780"/>
    <b v="0"/>
    <n v="4"/>
    <b v="0"/>
    <s v="music/jazz"/>
    <x v="2"/>
    <x v="27"/>
    <n v="40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d v="2013-11-27T22:08:31"/>
    <n v="1385590111"/>
    <x v="2981"/>
    <n v="1382994511"/>
    <b v="0"/>
    <n v="5"/>
    <b v="0"/>
    <s v="music/jazz"/>
    <x v="2"/>
    <x v="27"/>
    <n v="32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d v="2013-04-06T06:16:22"/>
    <n v="1365228982"/>
    <x v="2982"/>
    <n v="1362640582"/>
    <b v="0"/>
    <n v="5"/>
    <b v="0"/>
    <s v="film &amp; video/animation"/>
    <x v="4"/>
    <x v="28"/>
    <n v="30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d v="2011-12-16T00:19:14"/>
    <n v="1323994754"/>
    <x v="2983"/>
    <n v="1321402754"/>
    <b v="0"/>
    <n v="2"/>
    <b v="0"/>
    <s v="publishing/children's books"/>
    <x v="5"/>
    <x v="32"/>
    <n v="75"/>
  </r>
  <r>
    <n v="1456"/>
    <s v="Sometimes you don't need love (Canceled)"/>
    <s v="English Version of my auto-published novel"/>
    <n v="5000"/>
    <n v="145"/>
    <x v="1"/>
    <x v="4"/>
    <s v="EUR"/>
    <d v="2017-01-03T16:02:45"/>
    <n v="1483459365"/>
    <x v="2984"/>
    <n v="1480867365"/>
    <b v="0"/>
    <n v="3"/>
    <b v="0"/>
    <s v="publishing/translations"/>
    <x v="5"/>
    <x v="39"/>
    <n v="48.33"/>
  </r>
  <r>
    <n v="605"/>
    <s v="Teach Your Parents iPad (Canceled)"/>
    <s v="An iPad support care package for your parents / seniors."/>
    <n v="5000"/>
    <n v="131"/>
    <x v="1"/>
    <x v="0"/>
    <s v="USD"/>
    <d v="2015-08-23T08:35:08"/>
    <n v="1440318908"/>
    <x v="2985"/>
    <n v="1436430908"/>
    <b v="0"/>
    <n v="8"/>
    <b v="0"/>
    <s v="technology/web"/>
    <x v="0"/>
    <x v="38"/>
    <n v="16.38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d v="2015-06-15T19:10:18"/>
    <n v="1434395418"/>
    <x v="2986"/>
    <n v="1431630618"/>
    <b v="0"/>
    <n v="4"/>
    <b v="0"/>
    <s v="theater/musical"/>
    <x v="3"/>
    <x v="20"/>
    <n v="29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d v="2012-10-30T07:42:18"/>
    <n v="1351582938"/>
    <x v="2987"/>
    <n v="1348731738"/>
    <b v="0"/>
    <n v="8"/>
    <b v="0"/>
    <s v="music/indie rock"/>
    <x v="2"/>
    <x v="13"/>
    <n v="14.13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d v="2015-02-27T19:49:06"/>
    <n v="1425066546"/>
    <x v="2988"/>
    <n v="1422474546"/>
    <b v="0"/>
    <n v="7"/>
    <b v="0"/>
    <s v="film &amp; video/drama"/>
    <x v="4"/>
    <x v="30"/>
    <n v="15.71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d v="2016-10-02T03:25:44"/>
    <n v="1475378744"/>
    <x v="2989"/>
    <n v="1472786744"/>
    <b v="0"/>
    <n v="2"/>
    <b v="0"/>
    <s v="theater/plays"/>
    <x v="3"/>
    <x v="4"/>
    <n v="50.5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d v="2016-02-14T02:39:31"/>
    <n v="1455417571"/>
    <x v="2990"/>
    <n v="1452825571"/>
    <b v="0"/>
    <n v="10"/>
    <b v="0"/>
    <s v="games/video games"/>
    <x v="1"/>
    <x v="29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d v="2011-06-08T17:31:01"/>
    <n v="1307554261"/>
    <x v="2991"/>
    <n v="1304962261"/>
    <b v="0"/>
    <n v="1"/>
    <b v="0"/>
    <s v="publishing/art books"/>
    <x v="5"/>
    <x v="36"/>
    <n v="10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d v="2016-04-01T03:59:00"/>
    <n v="1459483140"/>
    <x v="2992"/>
    <n v="1458178044"/>
    <b v="0"/>
    <n v="4"/>
    <b v="0"/>
    <s v="theater/plays"/>
    <x v="3"/>
    <x v="4"/>
    <n v="23.75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d v="2015-02-24T03:15:40"/>
    <n v="1424747740"/>
    <x v="2993"/>
    <n v="1422155740"/>
    <b v="0"/>
    <n v="6"/>
    <b v="0"/>
    <s v="theater/plays"/>
    <x v="3"/>
    <x v="4"/>
    <n v="15.67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d v="2017-04-09T20:29:29"/>
    <n v="1491769769"/>
    <x v="2994"/>
    <n v="1489181369"/>
    <b v="0"/>
    <n v="4"/>
    <b v="0"/>
    <s v="food/small batch"/>
    <x v="7"/>
    <x v="11"/>
    <n v="21.25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d v="2014-05-14T18:11:35"/>
    <n v="1400091095"/>
    <x v="2995"/>
    <n v="1398363095"/>
    <b v="0"/>
    <n v="4"/>
    <b v="0"/>
    <s v="film &amp; video/animation"/>
    <x v="4"/>
    <x v="28"/>
    <n v="20.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d v="2014-02-19T09:08:42"/>
    <n v="1392800922"/>
    <x v="2996"/>
    <n v="1390381722"/>
    <b v="0"/>
    <n v="5"/>
    <b v="0"/>
    <s v="games/video games"/>
    <x v="1"/>
    <x v="29"/>
    <n v="16.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d v="2015-08-04T04:30:03"/>
    <n v="1438662603"/>
    <x v="2997"/>
    <n v="1436502603"/>
    <b v="0"/>
    <n v="2"/>
    <b v="0"/>
    <s v="technology/web"/>
    <x v="0"/>
    <x v="38"/>
    <n v="37.5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d v="2012-01-15T18:11:50"/>
    <n v="1326651110"/>
    <x v="2998"/>
    <n v="1322763110"/>
    <b v="0"/>
    <n v="2"/>
    <b v="0"/>
    <s v="music/indie rock"/>
    <x v="2"/>
    <x v="13"/>
    <n v="3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d v="2015-07-08T15:17:02"/>
    <n v="1436368622"/>
    <x v="2999"/>
    <n v="1433776622"/>
    <b v="0"/>
    <n v="8"/>
    <b v="0"/>
    <s v="technology/web"/>
    <x v="0"/>
    <x v="38"/>
    <n v="8.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d v="2015-05-08T08:14:03"/>
    <n v="1431072843"/>
    <x v="3000"/>
    <n v="1427184843"/>
    <b v="0"/>
    <n v="3"/>
    <b v="0"/>
    <s v="technology/web"/>
    <x v="0"/>
    <x v="38"/>
    <n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d v="2014-09-01T03:59:00"/>
    <n v="1409543940"/>
    <x v="3001"/>
    <n v="1404586762"/>
    <b v="0"/>
    <n v="2"/>
    <b v="0"/>
    <s v="film &amp; video/drama"/>
    <x v="4"/>
    <x v="30"/>
    <n v="25.5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d v="2016-08-02T23:00:00"/>
    <n v="1470178800"/>
    <x v="3002"/>
    <n v="1467650771"/>
    <b v="0"/>
    <n v="4"/>
    <b v="0"/>
    <s v="photography/people"/>
    <x v="6"/>
    <x v="35"/>
    <n v="12.75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d v="2014-08-09T14:44:07"/>
    <n v="1407595447"/>
    <x v="3003"/>
    <n v="1405003447"/>
    <b v="0"/>
    <n v="3"/>
    <b v="0"/>
    <s v="film &amp; video/animation"/>
    <x v="4"/>
    <x v="28"/>
    <n v="16.67000000000000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d v="2009-11-01T03:59:00"/>
    <n v="1257047940"/>
    <x v="3004"/>
    <n v="1252718519"/>
    <b v="0"/>
    <n v="1"/>
    <b v="0"/>
    <s v="publishing/fiction"/>
    <x v="5"/>
    <x v="26"/>
    <n v="50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d v="2017-05-03T19:12:00"/>
    <n v="1493838720"/>
    <x v="3005"/>
    <n v="1489439669"/>
    <b v="0"/>
    <n v="1"/>
    <b v="0"/>
    <s v="theater/plays"/>
    <x v="3"/>
    <x v="4"/>
    <n v="5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d v="2015-11-28T14:54:54"/>
    <n v="1448722494"/>
    <x v="3006"/>
    <n v="1446562494"/>
    <b v="0"/>
    <n v="3"/>
    <b v="0"/>
    <s v="theater/plays"/>
    <x v="3"/>
    <x v="4"/>
    <n v="15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d v="2015-06-03T13:08:15"/>
    <n v="1433336895"/>
    <x v="3007"/>
    <n v="1429621695"/>
    <b v="0"/>
    <n v="3"/>
    <b v="0"/>
    <s v="film &amp; video/science fiction"/>
    <x v="4"/>
    <x v="22"/>
    <n v="13.3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d v="2017-03-29T17:44:10"/>
    <n v="1490809450"/>
    <x v="3008"/>
    <n v="1485629050"/>
    <b v="0"/>
    <n v="3"/>
    <b v="0"/>
    <s v="theater/musical"/>
    <x v="3"/>
    <x v="20"/>
    <n v="13.33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d v="2015-08-07T15:00:00"/>
    <n v="1438959600"/>
    <x v="3009"/>
    <n v="1437754137"/>
    <b v="0"/>
    <n v="3"/>
    <b v="0"/>
    <s v="theater/plays"/>
    <x v="3"/>
    <x v="4"/>
    <n v="10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d v="2015-11-19T20:45:17"/>
    <n v="1447965917"/>
    <x v="3010"/>
    <n v="1445370317"/>
    <b v="0"/>
    <n v="2"/>
    <b v="0"/>
    <s v="theater/spaces"/>
    <x v="3"/>
    <x v="12"/>
    <n v="12.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d v="2015-03-26T22:17:51"/>
    <n v="1427408271"/>
    <x v="3011"/>
    <n v="1424819871"/>
    <b v="0"/>
    <n v="1"/>
    <b v="0"/>
    <s v="theater/plays"/>
    <x v="3"/>
    <x v="4"/>
    <n v="25"/>
  </r>
  <r>
    <n v="1810"/>
    <s v="Film Speed"/>
    <s v="Film Speed is a series of Zines focusing on architecture shot completely on 35 and 120mm film."/>
    <n v="450"/>
    <n v="15"/>
    <x v="3"/>
    <x v="0"/>
    <s v="USD"/>
    <d v="2014-08-21T21:50:26"/>
    <n v="1408657826"/>
    <x v="3012"/>
    <n v="1407621026"/>
    <b v="0"/>
    <n v="2"/>
    <b v="0"/>
    <s v="photography/photobooks"/>
    <x v="6"/>
    <x v="9"/>
    <n v="7.5"/>
  </r>
  <r>
    <n v="1420"/>
    <s v="Shakespeare in the Hood - Romeo and Juliet"/>
    <s v="Help me butcher Shakespeare in a satirical fashion."/>
    <n v="110"/>
    <n v="3"/>
    <x v="3"/>
    <x v="0"/>
    <s v="USD"/>
    <d v="2016-06-28T16:01:26"/>
    <n v="1467129686"/>
    <x v="3013"/>
    <n v="1464969686"/>
    <b v="0"/>
    <n v="3"/>
    <b v="0"/>
    <s v="publishing/translations"/>
    <x v="5"/>
    <x v="39"/>
    <n v="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d v="2017-03-15T00:26:00"/>
    <n v="1489537560"/>
    <x v="3014"/>
    <n v="1484357160"/>
    <b v="0"/>
    <n v="6"/>
    <b v="0"/>
    <s v="technology/wearables"/>
    <x v="0"/>
    <x v="3"/>
    <n v="330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d v="2015-12-17T19:20:09"/>
    <n v="1450380009"/>
    <x v="3015"/>
    <n v="1447960809"/>
    <b v="0"/>
    <n v="17"/>
    <b v="0"/>
    <s v="technology/space exploration"/>
    <x v="0"/>
    <x v="5"/>
    <n v="307.82"/>
  </r>
  <r>
    <n v="476"/>
    <s v="Sight Word Music Videos"/>
    <s v="Animated Music Videos that teach kids how to read."/>
    <n v="220000"/>
    <n v="4906.59"/>
    <x v="3"/>
    <x v="0"/>
    <s v="USD"/>
    <d v="2014-06-03T03:59:00"/>
    <n v="1401767940"/>
    <x v="3016"/>
    <n v="1398727441"/>
    <b v="0"/>
    <n v="124"/>
    <b v="0"/>
    <s v="film &amp; video/animation"/>
    <x v="4"/>
    <x v="28"/>
    <n v="39.5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d v="2014-11-30T22:59:00"/>
    <n v="1417388340"/>
    <x v="3017"/>
    <n v="1412835530"/>
    <b v="0"/>
    <n v="11"/>
    <b v="0"/>
    <s v="technology/wearables"/>
    <x v="0"/>
    <x v="3"/>
    <n v="424.4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d v="2015-08-14T01:24:57"/>
    <n v="1439515497"/>
    <x v="3018"/>
    <n v="1435627497"/>
    <b v="0"/>
    <n v="18"/>
    <b v="0"/>
    <s v="technology/wearables"/>
    <x v="0"/>
    <x v="3"/>
    <n v="160.5"/>
  </r>
  <r>
    <n v="945"/>
    <s v="CT BAND"/>
    <s v="Make your watch Smart ! CT Band is an ultra-thin, high-tech smart watch-strap awarded twice at CES 2017 las vegas"/>
    <n v="100000"/>
    <n v="2484"/>
    <x v="3"/>
    <x v="3"/>
    <s v="EUR"/>
    <d v="2017-02-18T23:59:00"/>
    <n v="1487462340"/>
    <x v="3019"/>
    <n v="1482958626"/>
    <b v="0"/>
    <n v="16"/>
    <b v="0"/>
    <s v="technology/wearables"/>
    <x v="0"/>
    <x v="3"/>
    <n v="155.25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d v="2014-02-03T11:41:32"/>
    <n v="1391427692"/>
    <x v="3020"/>
    <n v="1388835692"/>
    <b v="0"/>
    <n v="99"/>
    <b v="0"/>
    <s v="games/video games"/>
    <x v="1"/>
    <x v="29"/>
    <n v="21.3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d v="2017-03-10T19:00:35"/>
    <n v="1489172435"/>
    <x v="3021"/>
    <n v="1486580435"/>
    <b v="1"/>
    <n v="52"/>
    <b v="0"/>
    <s v="technology/space exploration"/>
    <x v="0"/>
    <x v="5"/>
    <n v="39.479999999999997"/>
  </r>
  <r>
    <n v="128"/>
    <s v="Ralphi3 (Canceled)"/>
    <s v="A Science Fiction film filled with entertainment and Excitement"/>
    <n v="100000"/>
    <n v="1867"/>
    <x v="1"/>
    <x v="0"/>
    <s v="USD"/>
    <d v="2016-10-20T05:28:13"/>
    <n v="1476941293"/>
    <x v="3022"/>
    <n v="1473917293"/>
    <b v="0"/>
    <n v="6"/>
    <b v="0"/>
    <s v="film &amp; video/science fiction"/>
    <x v="4"/>
    <x v="22"/>
    <n v="311.1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d v="2016-10-14T15:25:34"/>
    <n v="1476458734"/>
    <x v="3023"/>
    <n v="1472570734"/>
    <b v="0"/>
    <n v="15"/>
    <b v="0"/>
    <s v="technology/wearables"/>
    <x v="0"/>
    <x v="3"/>
    <n v="116.53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d v="2015-04-10T22:27:28"/>
    <n v="1428704848"/>
    <x v="3024"/>
    <n v="1426112848"/>
    <b v="0"/>
    <n v="7"/>
    <b v="0"/>
    <s v="technology/web"/>
    <x v="0"/>
    <x v="38"/>
    <n v="224.43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d v="2011-09-24T17:02:33"/>
    <n v="1316883753"/>
    <x v="3025"/>
    <n v="1311699753"/>
    <b v="0"/>
    <n v="11"/>
    <b v="0"/>
    <s v="film &amp; video/animation"/>
    <x v="4"/>
    <x v="28"/>
    <n v="113.6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d v="2015-12-30T16:12:33"/>
    <n v="1451491953"/>
    <x v="3026"/>
    <n v="1448899953"/>
    <b v="0"/>
    <n v="6"/>
    <b v="0"/>
    <s v="food/food trucks"/>
    <x v="7"/>
    <x v="37"/>
    <n v="202.8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d v="2017-02-10T02:19:05"/>
    <n v="1486693145"/>
    <x v="3027"/>
    <n v="1484101145"/>
    <b v="0"/>
    <n v="31"/>
    <b v="0"/>
    <s v="technology/wearables"/>
    <x v="0"/>
    <x v="3"/>
    <n v="37.450000000000003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d v="2014-10-05T19:16:13"/>
    <n v="1412536573"/>
    <x v="3028"/>
    <n v="1408648573"/>
    <b v="0"/>
    <n v="58"/>
    <b v="0"/>
    <s v="theater/spaces"/>
    <x v="3"/>
    <x v="12"/>
    <n v="18.899999999999999"/>
  </r>
  <r>
    <n v="1590"/>
    <s v="An Italian Adventure"/>
    <s v="Discover Italy through photography."/>
    <n v="60000"/>
    <n v="1020"/>
    <x v="3"/>
    <x v="4"/>
    <s v="EUR"/>
    <d v="2015-09-23T20:34:24"/>
    <n v="1443040464"/>
    <x v="3029"/>
    <n v="1440448464"/>
    <b v="0"/>
    <n v="2"/>
    <b v="0"/>
    <s v="photography/places"/>
    <x v="6"/>
    <x v="24"/>
    <n v="51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d v="2015-03-27T19:43:15"/>
    <n v="1427485395"/>
    <x v="3030"/>
    <n v="1423600995"/>
    <b v="1"/>
    <n v="15"/>
    <b v="0"/>
    <s v="photography/photobooks"/>
    <x v="6"/>
    <x v="9"/>
    <n v="66.33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d v="2014-09-12T17:38:15"/>
    <n v="1410543495"/>
    <x v="3031"/>
    <n v="1407865095"/>
    <b v="0"/>
    <n v="16"/>
    <b v="0"/>
    <s v="food/food trucks"/>
    <x v="7"/>
    <x v="37"/>
    <n v="61.19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d v="2015-04-26T20:55:59"/>
    <n v="1430081759"/>
    <x v="3032"/>
    <n v="1424901359"/>
    <b v="0"/>
    <n v="17"/>
    <b v="0"/>
    <s v="technology/wearables"/>
    <x v="0"/>
    <x v="3"/>
    <n v="50.65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d v="2015-10-01T15:02:54"/>
    <n v="1443711774"/>
    <x v="3033"/>
    <n v="1441119774"/>
    <b v="1"/>
    <n v="12"/>
    <b v="0"/>
    <s v="theater/plays"/>
    <x v="3"/>
    <x v="4"/>
    <n v="70.17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d v="2015-09-29T21:12:39"/>
    <n v="1443561159"/>
    <x v="3034"/>
    <n v="1440969159"/>
    <b v="0"/>
    <n v="9"/>
    <b v="0"/>
    <s v="theater/spaces"/>
    <x v="3"/>
    <x v="12"/>
    <n v="67.78"/>
  </r>
  <r>
    <n v="2144"/>
    <s v="Project Starborn"/>
    <s v="A thousand community-built sandbox games (and more!) with a fully-customizable game engine."/>
    <n v="35500"/>
    <n v="607"/>
    <x v="3"/>
    <x v="0"/>
    <s v="USD"/>
    <d v="2013-09-14T13:07:20"/>
    <n v="1379164040"/>
    <x v="3035"/>
    <n v="1376399240"/>
    <b v="0"/>
    <n v="24"/>
    <b v="0"/>
    <s v="games/video games"/>
    <x v="1"/>
    <x v="29"/>
    <n v="25.29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d v="2014-11-14T21:30:00"/>
    <n v="1416000600"/>
    <x v="3036"/>
    <n v="1413318600"/>
    <b v="0"/>
    <n v="23"/>
    <b v="0"/>
    <s v="games/mobile games"/>
    <x v="1"/>
    <x v="25"/>
    <n v="25.43"/>
  </r>
  <r>
    <n v="1816"/>
    <s v="Moments of Passion"/>
    <s v="A unique Photographic Book Project about the Passionate Moments and Strong Emotions that lie within Karate"/>
    <n v="25000"/>
    <n v="509"/>
    <x v="3"/>
    <x v="17"/>
    <s v="CHF"/>
    <d v="2016-07-25T19:00:00"/>
    <n v="1469473200"/>
    <x v="3037"/>
    <n v="1467061303"/>
    <b v="0"/>
    <n v="6"/>
    <b v="0"/>
    <s v="photography/photobooks"/>
    <x v="6"/>
    <x v="9"/>
    <n v="84.8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d v="2016-07-02T17:44:28"/>
    <n v="1467481468"/>
    <x v="3038"/>
    <n v="1464889468"/>
    <b v="0"/>
    <n v="3"/>
    <b v="0"/>
    <s v="theater/plays"/>
    <x v="3"/>
    <x v="4"/>
    <n v="163.3300000000000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d v="2016-12-30T02:03:55"/>
    <n v="1483063435"/>
    <x v="3039"/>
    <n v="1480471435"/>
    <b v="0"/>
    <n v="8"/>
    <b v="0"/>
    <s v="technology/wearables"/>
    <x v="0"/>
    <x v="3"/>
    <n v="60.75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d v="2015-08-18T21:01:15"/>
    <n v="1439931675"/>
    <x v="3040"/>
    <n v="1437339675"/>
    <b v="0"/>
    <n v="6"/>
    <b v="0"/>
    <s v="food/food trucks"/>
    <x v="7"/>
    <x v="37"/>
    <n v="76.6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d v="2016-09-18T19:51:05"/>
    <n v="1474228265"/>
    <x v="3041"/>
    <n v="1471636265"/>
    <b v="0"/>
    <n v="14"/>
    <b v="0"/>
    <s v="theater/plays"/>
    <x v="3"/>
    <x v="4"/>
    <n v="32.3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d v="2016-12-29T22:01:40"/>
    <n v="1483048900"/>
    <x v="3042"/>
    <n v="1480456900"/>
    <b v="0"/>
    <n v="4"/>
    <b v="0"/>
    <s v="technology/gadgets"/>
    <x v="0"/>
    <x v="31"/>
    <n v="108.2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d v="2015-11-09T01:21:33"/>
    <n v="1447032093"/>
    <x v="3043"/>
    <n v="1441844493"/>
    <b v="0"/>
    <n v="8"/>
    <b v="0"/>
    <s v="technology/wearables"/>
    <x v="0"/>
    <x v="3"/>
    <n v="51.38"/>
  </r>
  <r>
    <n v="1488"/>
    <s v="Nanolution"/>
    <s v="A blockbuster sci-fi adventure. What would you do if one day your life changed to beyond the imaginable?"/>
    <n v="15000"/>
    <n v="360"/>
    <x v="3"/>
    <x v="6"/>
    <s v="AUD"/>
    <d v="2014-01-05T13:31:00"/>
    <n v="1388928660"/>
    <x v="3044"/>
    <n v="1386336660"/>
    <b v="0"/>
    <n v="6"/>
    <b v="0"/>
    <s v="publishing/fiction"/>
    <x v="5"/>
    <x v="26"/>
    <n v="6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d v="2014-11-22T00:02:03"/>
    <n v="1416614523"/>
    <x v="3045"/>
    <n v="1414018923"/>
    <b v="0"/>
    <n v="6"/>
    <b v="0"/>
    <s v="music/jazz"/>
    <x v="2"/>
    <x v="27"/>
    <n v="55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d v="2015-08-21T11:47:36"/>
    <n v="1440157656"/>
    <x v="3046"/>
    <n v="1434973656"/>
    <b v="0"/>
    <n v="6"/>
    <b v="0"/>
    <s v="film &amp; video/animation"/>
    <x v="4"/>
    <x v="28"/>
    <n v="50.17"/>
  </r>
  <r>
    <n v="946"/>
    <s v="OmniTrade Apron"/>
    <s v="Soft edged-Hard working. The perfect wearable organization for the home and professional shop."/>
    <n v="15000"/>
    <n v="286"/>
    <x v="3"/>
    <x v="0"/>
    <s v="USD"/>
    <d v="2016-09-09T18:00:48"/>
    <n v="1473444048"/>
    <x v="3047"/>
    <n v="1470852048"/>
    <b v="0"/>
    <n v="5"/>
    <b v="0"/>
    <s v="technology/wearables"/>
    <x v="0"/>
    <x v="3"/>
    <n v="57.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d v="2015-03-27T23:16:12"/>
    <n v="1427498172"/>
    <x v="3048"/>
    <n v="1422317772"/>
    <b v="0"/>
    <n v="3"/>
    <b v="0"/>
    <s v="theater/spaces"/>
    <x v="3"/>
    <x v="12"/>
    <n v="93.33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d v="2016-06-18T05:19:50"/>
    <n v="1466227190"/>
    <x v="3049"/>
    <n v="1461043190"/>
    <b v="0"/>
    <n v="15"/>
    <b v="0"/>
    <s v="games/video games"/>
    <x v="1"/>
    <x v="29"/>
    <n v="16.2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d v="2015-02-22T12:14:45"/>
    <n v="1424607285"/>
    <x v="3050"/>
    <n v="1422447285"/>
    <b v="1"/>
    <n v="5"/>
    <b v="0"/>
    <s v="publishing/translations"/>
    <x v="5"/>
    <x v="39"/>
    <n v="48.2"/>
  </r>
  <r>
    <n v="957"/>
    <s v="DUALBAND, the Leather NFC Smart Watch Band"/>
    <s v="A Leather Smart watch Band, that NEVER needs to be charged for only $37!"/>
    <n v="12000"/>
    <n v="233"/>
    <x v="3"/>
    <x v="0"/>
    <s v="USD"/>
    <d v="2016-11-17T14:15:33"/>
    <n v="1479392133"/>
    <x v="3051"/>
    <n v="1476710133"/>
    <b v="0"/>
    <n v="7"/>
    <b v="0"/>
    <s v="technology/wearables"/>
    <x v="0"/>
    <x v="3"/>
    <n v="33.2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d v="2017-04-01T03:59:00"/>
    <n v="1491019140"/>
    <x v="3052"/>
    <n v="1487548802"/>
    <b v="0"/>
    <n v="3"/>
    <b v="0"/>
    <s v="publishing/art books"/>
    <x v="5"/>
    <x v="36"/>
    <n v="74.33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d v="2014-08-20T09:21:17"/>
    <n v="1408526477"/>
    <x v="3053"/>
    <n v="1407057677"/>
    <b v="0"/>
    <n v="4"/>
    <b v="0"/>
    <s v="food/restaurants"/>
    <x v="7"/>
    <x v="40"/>
    <n v="52.5"/>
  </r>
  <r>
    <n v="3746"/>
    <s v="Stage Play Production - &quot;I Love You to Death&quot;"/>
    <s v="Generational curses CAN be broken...right?"/>
    <n v="8500"/>
    <n v="202"/>
    <x v="3"/>
    <x v="0"/>
    <s v="USD"/>
    <d v="2016-10-08T09:20:39"/>
    <n v="1475918439"/>
    <x v="3054"/>
    <n v="1473326439"/>
    <b v="0"/>
    <n v="1"/>
    <b v="0"/>
    <s v="theater/plays"/>
    <x v="3"/>
    <x v="4"/>
    <n v="20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d v="2010-10-25T03:03:49"/>
    <n v="1287975829"/>
    <x v="3055"/>
    <n v="1284087829"/>
    <b v="0"/>
    <n v="7"/>
    <b v="0"/>
    <s v="music/indie rock"/>
    <x v="2"/>
    <x v="13"/>
    <n v="27.8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d v="2015-04-03T13:59:01"/>
    <n v="1428069541"/>
    <x v="3056"/>
    <n v="1425481141"/>
    <b v="0"/>
    <n v="4"/>
    <b v="0"/>
    <s v="film &amp; video/science fiction"/>
    <x v="4"/>
    <x v="22"/>
    <n v="47.5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d v="2011-12-16T01:26:35"/>
    <n v="1323998795"/>
    <x v="3057"/>
    <n v="1321406795"/>
    <b v="0"/>
    <n v="5"/>
    <b v="0"/>
    <s v="publishing/fiction"/>
    <x v="5"/>
    <x v="26"/>
    <n v="3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d v="2014-12-05T16:04:40"/>
    <n v="1417795480"/>
    <x v="3058"/>
    <n v="1412607880"/>
    <b v="0"/>
    <n v="3"/>
    <b v="0"/>
    <s v="food/food trucks"/>
    <x v="7"/>
    <x v="37"/>
    <n v="50.33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d v="2015-06-20T19:06:13"/>
    <n v="1434827173"/>
    <x v="3059"/>
    <n v="1430939173"/>
    <b v="0"/>
    <n v="3"/>
    <b v="0"/>
    <s v="publishing/fiction"/>
    <x v="5"/>
    <x v="26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d v="2015-09-17T02:31:52"/>
    <n v="1442457112"/>
    <x v="3060"/>
    <n v="1439865112"/>
    <b v="0"/>
    <n v="2"/>
    <b v="0"/>
    <s v="food/food trucks"/>
    <x v="7"/>
    <x v="37"/>
    <n v="72.5"/>
  </r>
  <r>
    <n v="2155"/>
    <s v="VoxelMaze"/>
    <s v="A Level Editor, Turned up to eleven. Infinite creativity in one package, solo or with up to 16 of your friends."/>
    <n v="5000"/>
    <n v="115"/>
    <x v="3"/>
    <x v="1"/>
    <s v="GBP"/>
    <d v="2016-03-31T16:56:25"/>
    <n v="1459443385"/>
    <x v="3061"/>
    <n v="1456854985"/>
    <b v="0"/>
    <n v="5"/>
    <b v="0"/>
    <s v="games/video games"/>
    <x v="1"/>
    <x v="29"/>
    <n v="23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d v="2015-01-17T12:38:23"/>
    <n v="1421498303"/>
    <x v="3062"/>
    <n v="1418906303"/>
    <b v="0"/>
    <n v="9"/>
    <b v="0"/>
    <s v="film &amp; video/animation"/>
    <x v="4"/>
    <x v="28"/>
    <n v="12.6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d v="2015-03-29T20:00:00"/>
    <n v="1427659200"/>
    <x v="3063"/>
    <n v="1425678057"/>
    <b v="0"/>
    <n v="6"/>
    <b v="0"/>
    <s v="theater/plays"/>
    <x v="3"/>
    <x v="4"/>
    <n v="18.32999999999999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d v="2015-01-11T01:00:00"/>
    <n v="1420938000"/>
    <x v="3064"/>
    <n v="1418862743"/>
    <b v="0"/>
    <n v="4"/>
    <b v="0"/>
    <s v="theater/plays"/>
    <x v="3"/>
    <x v="4"/>
    <n v="27.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d v="2014-04-05T02:59:39"/>
    <n v="1396666779"/>
    <x v="3065"/>
    <n v="1394078379"/>
    <b v="0"/>
    <n v="3"/>
    <b v="0"/>
    <s v="games/video games"/>
    <x v="1"/>
    <x v="29"/>
    <n v="36.3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d v="2013-11-02T22:09:05"/>
    <n v="1383430145"/>
    <x v="3066"/>
    <n v="1380838145"/>
    <b v="0"/>
    <n v="6"/>
    <b v="0"/>
    <s v="publishing/fiction"/>
    <x v="5"/>
    <x v="26"/>
    <n v="17.5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d v="2013-04-27T21:16:31"/>
    <n v="1367097391"/>
    <x v="3067"/>
    <n v="1364505391"/>
    <b v="0"/>
    <n v="3"/>
    <b v="0"/>
    <s v="games/video games"/>
    <x v="1"/>
    <x v="29"/>
    <n v="34.6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d v="2016-09-16T23:10:04"/>
    <n v="1474067404"/>
    <x v="3068"/>
    <n v="1471475404"/>
    <b v="0"/>
    <n v="2"/>
    <b v="0"/>
    <s v="music/jazz"/>
    <x v="2"/>
    <x v="27"/>
    <n v="50.5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d v="2015-05-15T15:04:49"/>
    <n v="1431702289"/>
    <x v="3069"/>
    <n v="1426518289"/>
    <b v="0"/>
    <n v="1"/>
    <b v="0"/>
    <s v="film &amp; video/drama"/>
    <x v="4"/>
    <x v="30"/>
    <n v="100"/>
  </r>
  <r>
    <n v="600"/>
    <s v="Anaheim California here we come but we need your help."/>
    <s v="Science Technology Engineering and Math + youth = a brighter tomorrow."/>
    <n v="5000"/>
    <n v="100"/>
    <x v="1"/>
    <x v="0"/>
    <s v="USD"/>
    <d v="2015-05-09T19:09:22"/>
    <n v="1431198562"/>
    <x v="3070"/>
    <n v="1426014562"/>
    <b v="0"/>
    <n v="1"/>
    <b v="0"/>
    <s v="technology/web"/>
    <x v="0"/>
    <x v="38"/>
    <n v="100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d v="2011-08-11T16:01:58"/>
    <n v="1313078518"/>
    <x v="3071"/>
    <n v="1310486518"/>
    <b v="0"/>
    <n v="4"/>
    <b v="0"/>
    <s v="publishing/children's books"/>
    <x v="5"/>
    <x v="32"/>
    <n v="25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d v="2014-09-06T05:09:04"/>
    <n v="1409980144"/>
    <x v="3072"/>
    <n v="1407388144"/>
    <b v="0"/>
    <n v="4"/>
    <b v="0"/>
    <s v="theater/plays"/>
    <x v="3"/>
    <x v="4"/>
    <n v="25"/>
  </r>
  <r>
    <n v="2852"/>
    <s v="Freedom Train"/>
    <s v="Just one time back to the past on the Freedom Train will open your eyes and your lives will never ever be the same!"/>
    <n v="5000"/>
    <n v="95"/>
    <x v="3"/>
    <x v="0"/>
    <s v="USD"/>
    <d v="2014-06-21T01:05:03"/>
    <n v="1403312703"/>
    <x v="3073"/>
    <n v="1400720703"/>
    <b v="0"/>
    <n v="6"/>
    <b v="0"/>
    <s v="theater/plays"/>
    <x v="3"/>
    <x v="4"/>
    <n v="15.83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d v="2016-01-18T00:00:00"/>
    <n v="1453075200"/>
    <x v="3074"/>
    <n v="1450628773"/>
    <b v="0"/>
    <n v="3"/>
    <b v="0"/>
    <s v="theater/plays"/>
    <x v="3"/>
    <x v="4"/>
    <n v="30"/>
  </r>
  <r>
    <n v="1596"/>
    <s v="The Town We Live In"/>
    <s v="London is beautiful. I want to create a book of stunning images from in and around our great city"/>
    <n v="3250"/>
    <n v="75"/>
    <x v="3"/>
    <x v="1"/>
    <s v="GBP"/>
    <d v="2014-12-13T11:19:29"/>
    <n v="1418469569"/>
    <x v="3075"/>
    <n v="1414577969"/>
    <b v="0"/>
    <n v="3"/>
    <b v="0"/>
    <s v="photography/places"/>
    <x v="6"/>
    <x v="24"/>
    <n v="25"/>
  </r>
  <r>
    <n v="1799"/>
    <s v="The UnDiscovered Image"/>
    <s v="The UnDiscovered Image, a monthly publication dedicated to photographers."/>
    <n v="4000"/>
    <n v="69.83"/>
    <x v="3"/>
    <x v="1"/>
    <s v="GBP"/>
    <d v="2014-11-11T21:13:28"/>
    <n v="1415740408"/>
    <x v="3076"/>
    <n v="1414008808"/>
    <b v="1"/>
    <n v="6"/>
    <b v="0"/>
    <s v="photography/photobooks"/>
    <x v="6"/>
    <x v="9"/>
    <n v="11.64"/>
  </r>
  <r>
    <n v="996"/>
    <s v="Social behavior in technical communities"/>
    <s v="Study the behaviour of technical communities by tracking their movement  through wearables"/>
    <n v="4000"/>
    <n v="65"/>
    <x v="3"/>
    <x v="0"/>
    <s v="USD"/>
    <d v="2014-07-27T15:27:00"/>
    <n v="1406474820"/>
    <x v="3077"/>
    <n v="1403902060"/>
    <b v="0"/>
    <n v="5"/>
    <b v="0"/>
    <s v="technology/wearables"/>
    <x v="0"/>
    <x v="3"/>
    <n v="1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d v="2015-07-03T14:46:35"/>
    <n v="1435934795"/>
    <x v="3078"/>
    <n v="1430750795"/>
    <b v="0"/>
    <n v="4"/>
    <b v="0"/>
    <s v="theater/plays"/>
    <x v="3"/>
    <x v="4"/>
    <n v="15.7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d v="2015-08-22T19:34:53"/>
    <n v="1440272093"/>
    <x v="3079"/>
    <n v="1435088093"/>
    <b v="0"/>
    <n v="4"/>
    <b v="0"/>
    <s v="theater/plays"/>
    <x v="3"/>
    <x v="4"/>
    <n v="15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d v="2017-03-03T05:00:00"/>
    <n v="1488517200"/>
    <x v="3080"/>
    <n v="1485909937"/>
    <b v="0"/>
    <n v="1"/>
    <b v="0"/>
    <s v="theater/plays"/>
    <x v="3"/>
    <x v="4"/>
    <n v="59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d v="2014-09-03T23:36:18"/>
    <n v="1409787378"/>
    <x v="3081"/>
    <n v="1405899378"/>
    <b v="0"/>
    <n v="3"/>
    <b v="0"/>
    <s v="publishing/fiction"/>
    <x v="5"/>
    <x v="26"/>
    <n v="1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d v="2015-11-22T15:03:41"/>
    <n v="1448204621"/>
    <x v="3082"/>
    <n v="1445609021"/>
    <b v="0"/>
    <n v="1"/>
    <b v="0"/>
    <s v="publishing/children's books"/>
    <x v="5"/>
    <x v="32"/>
    <n v="53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d v="2014-10-05T19:13:32"/>
    <n v="1412536412"/>
    <x v="3083"/>
    <n v="1409944412"/>
    <b v="0"/>
    <n v="1"/>
    <b v="0"/>
    <s v="music/faith"/>
    <x v="2"/>
    <x v="21"/>
    <n v="50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d v="2013-10-17T13:38:05"/>
    <n v="1382017085"/>
    <x v="3084"/>
    <n v="1379425085"/>
    <b v="0"/>
    <n v="5"/>
    <b v="0"/>
    <s v="film &amp; video/animation"/>
    <x v="4"/>
    <x v="28"/>
    <n v="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d v="2013-01-16T18:33:17"/>
    <n v="1358361197"/>
    <x v="3085"/>
    <n v="1353177197"/>
    <b v="0"/>
    <n v="2"/>
    <b v="0"/>
    <s v="music/jazz"/>
    <x v="2"/>
    <x v="27"/>
    <n v="22.5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d v="2017-03-19T11:18:59"/>
    <n v="1489922339"/>
    <x v="3086"/>
    <n v="1487333939"/>
    <b v="0"/>
    <n v="3"/>
    <b v="0"/>
    <s v="theater/plays"/>
    <x v="3"/>
    <x v="4"/>
    <n v="15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d v="2016-01-03T20:17:36"/>
    <n v="1451852256"/>
    <x v="3087"/>
    <n v="1449260256"/>
    <b v="0"/>
    <n v="4"/>
    <b v="0"/>
    <s v="theater/plays"/>
    <x v="3"/>
    <x v="4"/>
    <n v="11.2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d v="2014-09-24T22:00:01"/>
    <n v="1411596001"/>
    <x v="3088"/>
    <n v="1409608801"/>
    <b v="0"/>
    <n v="4"/>
    <b v="0"/>
    <s v="theater/plays"/>
    <x v="3"/>
    <x v="4"/>
    <n v="10.25"/>
  </r>
  <r>
    <n v="2864"/>
    <s v="'Haunting Julia' by Alan Ayckbourn"/>
    <s v="Accessible, original theatre for all!"/>
    <n v="2500"/>
    <n v="40"/>
    <x v="3"/>
    <x v="1"/>
    <s v="GBP"/>
    <d v="2015-07-17T13:18:00"/>
    <n v="1437139080"/>
    <x v="3089"/>
    <n v="1434552207"/>
    <b v="0"/>
    <n v="3"/>
    <b v="0"/>
    <s v="theater/plays"/>
    <x v="3"/>
    <x v="4"/>
    <n v="13.33"/>
  </r>
  <r>
    <n v="2859"/>
    <s v="Grover Theatre Company (GTC)"/>
    <s v="A theatre company that will create works to inspire young people and get everyone involved."/>
    <n v="2000"/>
    <n v="35"/>
    <x v="3"/>
    <x v="6"/>
    <s v="AUD"/>
    <d v="2015-10-16T08:41:44"/>
    <n v="1444984904"/>
    <x v="3090"/>
    <n v="1439800904"/>
    <b v="0"/>
    <n v="1"/>
    <b v="0"/>
    <s v="theater/plays"/>
    <x v="3"/>
    <x v="4"/>
    <n v="3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d v="2015-05-01T22:00:00"/>
    <n v="1430517600"/>
    <x v="3091"/>
    <n v="1426538129"/>
    <b v="0"/>
    <n v="2"/>
    <b v="0"/>
    <s v="theater/musical"/>
    <x v="3"/>
    <x v="20"/>
    <n v="17.5"/>
  </r>
  <r>
    <n v="3988"/>
    <s v="Folk-Tales: What Stories Do Your Folks Tell?"/>
    <s v="An evening of of stories based both in myth and truth."/>
    <n v="1500"/>
    <n v="32"/>
    <x v="3"/>
    <x v="0"/>
    <s v="USD"/>
    <d v="2015-08-29T01:56:53"/>
    <n v="1440813413"/>
    <x v="3092"/>
    <n v="1439517413"/>
    <b v="0"/>
    <n v="4"/>
    <b v="0"/>
    <s v="theater/plays"/>
    <x v="3"/>
    <x v="4"/>
    <n v="8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d v="2016-03-13T20:45:24"/>
    <n v="1457901924"/>
    <x v="3093"/>
    <n v="1452721524"/>
    <b v="0"/>
    <n v="2"/>
    <b v="0"/>
    <s v="food/food trucks"/>
    <x v="7"/>
    <x v="37"/>
    <n v="1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d v="2014-07-30T18:03:16"/>
    <n v="1406743396"/>
    <x v="3094"/>
    <n v="1404151396"/>
    <b v="0"/>
    <n v="4"/>
    <b v="0"/>
    <s v="photography/photobooks"/>
    <x v="6"/>
    <x v="9"/>
    <n v="6.2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d v="2013-09-11T02:34:27"/>
    <n v="1378866867"/>
    <x v="3095"/>
    <n v="1377570867"/>
    <b v="0"/>
    <n v="5"/>
    <b v="0"/>
    <s v="film &amp; video/animation"/>
    <x v="4"/>
    <x v="28"/>
    <n v="4.8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d v="2014-09-27T01:02:41"/>
    <n v="1411779761"/>
    <x v="3096"/>
    <n v="1409187761"/>
    <b v="0"/>
    <n v="4"/>
    <b v="0"/>
    <s v="theater/plays"/>
    <x v="3"/>
    <x v="4"/>
    <n v="5.75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d v="2011-04-24T06:59:00"/>
    <n v="1303628340"/>
    <x v="3097"/>
    <n v="1300328399"/>
    <b v="0"/>
    <n v="3"/>
    <b v="0"/>
    <s v="games/video games"/>
    <x v="1"/>
    <x v="29"/>
    <n v="5.3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d v="2016-08-25T14:34:36"/>
    <n v="1472135676"/>
    <x v="3098"/>
    <n v="1469543676"/>
    <b v="0"/>
    <n v="1"/>
    <b v="0"/>
    <s v="technology/web"/>
    <x v="0"/>
    <x v="38"/>
    <n v="15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d v="2015-11-30T17:00:00"/>
    <n v="1448902800"/>
    <x v="3099"/>
    <n v="1445369727"/>
    <b v="0"/>
    <n v="2"/>
    <b v="0"/>
    <s v="theater/musical"/>
    <x v="3"/>
    <x v="20"/>
    <n v="7.5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d v="2014-09-12T10:00:00"/>
    <n v="1410516000"/>
    <x v="3100"/>
    <n v="1406824948"/>
    <b v="0"/>
    <n v="1"/>
    <b v="0"/>
    <s v="journalism/audio"/>
    <x v="8"/>
    <x v="23"/>
    <n v="10"/>
  </r>
  <r>
    <n v="3795"/>
    <s v="Duodeca"/>
    <s v="Poppin Productions are currently entering the development stage of their very first production -  &quot;Duodeca&quot;."/>
    <n v="600"/>
    <n v="10"/>
    <x v="3"/>
    <x v="1"/>
    <s v="GBP"/>
    <d v="2015-08-28T22:30:00"/>
    <n v="1440801000"/>
    <x v="3101"/>
    <n v="1437042490"/>
    <b v="0"/>
    <n v="2"/>
    <b v="0"/>
    <s v="theater/musical"/>
    <x v="3"/>
    <x v="20"/>
    <n v="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d v="2015-05-22T21:00:00"/>
    <n v="1432328400"/>
    <x v="3102"/>
    <n v="1430734844"/>
    <b v="0"/>
    <n v="1"/>
    <b v="0"/>
    <s v="theater/plays"/>
    <x v="3"/>
    <x v="4"/>
    <n v="10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d v="2014-09-02T01:10:22"/>
    <n v="1409620222"/>
    <x v="3103"/>
    <n v="1407892222"/>
    <b v="0"/>
    <n v="4"/>
    <b v="0"/>
    <s v="technology/gadgets"/>
    <x v="0"/>
    <x v="31"/>
    <n v="2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d v="2015-11-14T23:00:00"/>
    <n v="1447542000"/>
    <x v="3104"/>
    <n v="1446179553"/>
    <b v="0"/>
    <n v="2"/>
    <b v="0"/>
    <s v="theater/plays"/>
    <x v="3"/>
    <x v="4"/>
    <n v="1.5"/>
  </r>
  <r>
    <n v="2148"/>
    <s v="ZomBlock's"/>
    <s v="zomblock's is a online zombie survival game where you can craft new weapons,find food and water to keep yourself alive."/>
    <n v="100"/>
    <n v="2"/>
    <x v="3"/>
    <x v="1"/>
    <s v="GBP"/>
    <d v="2015-04-02T16:36:22"/>
    <n v="1427992582"/>
    <x v="3105"/>
    <n v="1425404182"/>
    <b v="0"/>
    <n v="2"/>
    <b v="0"/>
    <s v="games/video games"/>
    <x v="1"/>
    <x v="29"/>
    <n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d v="2015-03-22T16:07:15"/>
    <n v="1427040435"/>
    <x v="3106"/>
    <n v="1424452035"/>
    <b v="0"/>
    <n v="27"/>
    <b v="0"/>
    <s v="theater/spaces"/>
    <x v="3"/>
    <x v="12"/>
    <n v="415.7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d v="2016-12-23T17:58:57"/>
    <n v="1482515937"/>
    <x v="3107"/>
    <n v="1479923937"/>
    <b v="0"/>
    <n v="7"/>
    <b v="0"/>
    <s v="technology/wearables"/>
    <x v="0"/>
    <x v="3"/>
    <n v="859.8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d v="2016-08-17T12:05:54"/>
    <n v="1471435554"/>
    <x v="3108"/>
    <n v="1468843554"/>
    <b v="0"/>
    <n v="34"/>
    <b v="0"/>
    <s v="technology/wearables"/>
    <x v="0"/>
    <x v="3"/>
    <n v="100.5"/>
  </r>
  <r>
    <n v="2147"/>
    <s v="Johnny Rocketfingers 3"/>
    <s v="A Point and Click Adventure on Steroids."/>
    <n v="390000"/>
    <n v="2716"/>
    <x v="3"/>
    <x v="0"/>
    <s v="USD"/>
    <d v="2014-11-16T08:05:48"/>
    <n v="1416125148"/>
    <x v="3109"/>
    <n v="1413356748"/>
    <b v="0"/>
    <n v="55"/>
    <b v="0"/>
    <s v="games/video games"/>
    <x v="1"/>
    <x v="29"/>
    <n v="49.3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d v="2016-10-21T16:04:20"/>
    <n v="1477065860"/>
    <x v="3110"/>
    <n v="1471881860"/>
    <b v="0"/>
    <n v="11"/>
    <b v="0"/>
    <s v="technology/wearables"/>
    <x v="0"/>
    <x v="3"/>
    <n v="184.3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d v="2015-09-11T18:22:49"/>
    <n v="1441995769"/>
    <x v="3111"/>
    <n v="1436811769"/>
    <b v="0"/>
    <n v="3"/>
    <b v="0"/>
    <s v="publishing/translations"/>
    <x v="5"/>
    <x v="39"/>
    <n v="673.33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d v="2017-02-05T16:44:00"/>
    <n v="1486313040"/>
    <x v="3112"/>
    <n v="1483131966"/>
    <b v="0"/>
    <n v="4"/>
    <b v="0"/>
    <s v="food/food trucks"/>
    <x v="7"/>
    <x v="37"/>
    <n v="501.2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d v="2015-02-07T18:26:21"/>
    <n v="1423333581"/>
    <x v="3113"/>
    <n v="1420741581"/>
    <b v="0"/>
    <n v="24"/>
    <b v="0"/>
    <s v="technology/wearables"/>
    <x v="0"/>
    <x v="3"/>
    <n v="61.2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d v="2015-06-15T22:06:20"/>
    <n v="1434405980"/>
    <x v="3114"/>
    <n v="1431813980"/>
    <b v="0"/>
    <n v="5"/>
    <b v="0"/>
    <s v="technology/web"/>
    <x v="0"/>
    <x v="38"/>
    <n v="292.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d v="2016-12-02T23:36:43"/>
    <n v="1480721803"/>
    <x v="3115"/>
    <n v="1478126203"/>
    <b v="0"/>
    <n v="20"/>
    <b v="0"/>
    <s v="technology/web"/>
    <x v="0"/>
    <x v="38"/>
    <n v="68.3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d v="2016-07-22T18:55:32"/>
    <n v="1469213732"/>
    <x v="3116"/>
    <n v="1466621732"/>
    <b v="0"/>
    <n v="6"/>
    <b v="0"/>
    <s v="theater/plays"/>
    <x v="3"/>
    <x v="4"/>
    <n v="217.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d v="2015-10-15T22:00:00"/>
    <n v="1444946400"/>
    <x v="3117"/>
    <n v="1441723912"/>
    <b v="0"/>
    <n v="21"/>
    <b v="0"/>
    <s v="theater/spaces"/>
    <x v="3"/>
    <x v="12"/>
    <n v="56.3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d v="2015-01-15T19:00:28"/>
    <n v="1421348428"/>
    <x v="3118"/>
    <n v="1417460428"/>
    <b v="0"/>
    <n v="11"/>
    <b v="0"/>
    <s v="technology/wearables"/>
    <x v="0"/>
    <x v="3"/>
    <n v="102.7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d v="2016-07-22T15:02:20"/>
    <n v="1469199740"/>
    <x v="3119"/>
    <n v="1465311740"/>
    <b v="0"/>
    <n v="3"/>
    <b v="0"/>
    <s v="technology/web"/>
    <x v="0"/>
    <x v="38"/>
    <n v="34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d v="2014-08-10T17:20:48"/>
    <n v="1407691248"/>
    <x v="3120"/>
    <n v="1405099248"/>
    <b v="0"/>
    <n v="5"/>
    <b v="0"/>
    <s v="theater/musical"/>
    <x v="3"/>
    <x v="20"/>
    <n v="205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d v="2015-04-20T18:25:49"/>
    <n v="1429554349"/>
    <x v="3121"/>
    <n v="1424719549"/>
    <b v="0"/>
    <n v="28"/>
    <b v="0"/>
    <s v="food/restaurants"/>
    <x v="7"/>
    <x v="40"/>
    <n v="35.71"/>
  </r>
  <r>
    <n v="705"/>
    <s v="SomnoScope"/>
    <s v="The closest thing ever to the Holy Grail of wearables technology"/>
    <n v="100000"/>
    <n v="977"/>
    <x v="3"/>
    <x v="14"/>
    <s v="EUR"/>
    <d v="2017-01-21T11:47:58"/>
    <n v="1484999278"/>
    <x v="3122"/>
    <n v="1482407278"/>
    <b v="0"/>
    <n v="5"/>
    <b v="0"/>
    <s v="technology/wearables"/>
    <x v="0"/>
    <x v="3"/>
    <n v="195.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d v="2014-12-10T03:48:45"/>
    <n v="1418183325"/>
    <x v="3123"/>
    <n v="1415591325"/>
    <b v="0"/>
    <n v="11"/>
    <b v="0"/>
    <s v="technology/space exploration"/>
    <x v="0"/>
    <x v="5"/>
    <n v="80.4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d v="2015-09-01T15:05:19"/>
    <n v="1441119919"/>
    <x v="3124"/>
    <n v="1437663919"/>
    <b v="0"/>
    <n v="29"/>
    <b v="0"/>
    <s v="technology/wearables"/>
    <x v="0"/>
    <x v="3"/>
    <n v="30.31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d v="2015-08-05T00:33:53"/>
    <n v="1438734833"/>
    <x v="3125"/>
    <n v="1436142833"/>
    <b v="0"/>
    <n v="27"/>
    <b v="0"/>
    <s v="games/video games"/>
    <x v="1"/>
    <x v="29"/>
    <n v="31.56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d v="2014-08-09T21:57:05"/>
    <n v="1407621425"/>
    <x v="3126"/>
    <n v="1404165425"/>
    <b v="0"/>
    <n v="4"/>
    <b v="0"/>
    <s v="food/food trucks"/>
    <x v="7"/>
    <x v="37"/>
    <n v="20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d v="2015-08-05T16:50:32"/>
    <n v="1438793432"/>
    <x v="3127"/>
    <n v="1436201432"/>
    <b v="0"/>
    <n v="7"/>
    <b v="0"/>
    <s v="technology/web"/>
    <x v="0"/>
    <x v="38"/>
    <n v="112.57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d v="2016-05-28T18:32:09"/>
    <n v="1464460329"/>
    <x v="3128"/>
    <n v="1461954729"/>
    <b v="0"/>
    <n v="9"/>
    <b v="0"/>
    <s v="technology/web"/>
    <x v="0"/>
    <x v="38"/>
    <n v="76.6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d v="2016-04-25T22:16:56"/>
    <n v="1461622616"/>
    <x v="3129"/>
    <n v="1456442216"/>
    <b v="0"/>
    <n v="14"/>
    <b v="0"/>
    <s v="technology/web"/>
    <x v="0"/>
    <x v="38"/>
    <n v="47.86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d v="2014-09-19T18:18:21"/>
    <n v="1411150701"/>
    <x v="3130"/>
    <n v="1405966701"/>
    <b v="0"/>
    <n v="7"/>
    <b v="0"/>
    <s v="film &amp; video/drama"/>
    <x v="4"/>
    <x v="30"/>
    <n v="91.43"/>
  </r>
  <r>
    <n v="1913"/>
    <s v="Tibio - Spreading warmth in everyones home"/>
    <s v="Tibio is a revolutionary new product designed to solve an age old problem."/>
    <n v="48000"/>
    <n v="637"/>
    <x v="3"/>
    <x v="1"/>
    <s v="GBP"/>
    <d v="2014-10-08T12:16:18"/>
    <n v="1412770578"/>
    <x v="3131"/>
    <n v="1410178578"/>
    <b v="0"/>
    <n v="26"/>
    <b v="0"/>
    <s v="technology/gadgets"/>
    <x v="0"/>
    <x v="31"/>
    <n v="24.5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d v="2014-10-31T12:30:20"/>
    <n v="1414758620"/>
    <x v="3132"/>
    <n v="1412166620"/>
    <b v="0"/>
    <n v="7"/>
    <b v="0"/>
    <s v="technology/wearables"/>
    <x v="0"/>
    <x v="3"/>
    <n v="90.8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d v="2016-12-30T23:00:00"/>
    <n v="1483138800"/>
    <x v="3133"/>
    <n v="1480610046"/>
    <b v="0"/>
    <n v="3"/>
    <b v="0"/>
    <s v="technology/wearables"/>
    <x v="0"/>
    <x v="3"/>
    <n v="167.6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d v="2015-12-23T16:18:00"/>
    <n v="1450887480"/>
    <x v="3134"/>
    <n v="1448469719"/>
    <b v="0"/>
    <n v="1"/>
    <b v="0"/>
    <s v="theater/musical"/>
    <x v="3"/>
    <x v="20"/>
    <n v="500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d v="2017-02-20T04:37:48"/>
    <n v="1487565468"/>
    <x v="3135"/>
    <n v="1482381468"/>
    <b v="0"/>
    <n v="4"/>
    <b v="0"/>
    <s v="technology/wearables"/>
    <x v="0"/>
    <x v="3"/>
    <n v="120.2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d v="2015-01-15T19:29:00"/>
    <n v="1421350140"/>
    <x v="3136"/>
    <n v="1418761759"/>
    <b v="0"/>
    <n v="8"/>
    <b v="0"/>
    <s v="technology/web"/>
    <x v="0"/>
    <x v="38"/>
    <n v="57.88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d v="2014-09-11T06:14:57"/>
    <n v="1410416097"/>
    <x v="3137"/>
    <n v="1407824097"/>
    <b v="0"/>
    <n v="12"/>
    <b v="0"/>
    <s v="film &amp; video/animation"/>
    <x v="4"/>
    <x v="28"/>
    <n v="35.8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d v="2014-08-02T15:49:43"/>
    <n v="1406994583"/>
    <x v="3138"/>
    <n v="1401810583"/>
    <b v="0"/>
    <n v="1"/>
    <b v="0"/>
    <s v="games/video games"/>
    <x v="1"/>
    <x v="29"/>
    <n v="4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d v="2014-12-02T06:19:05"/>
    <n v="1417501145"/>
    <x v="3139"/>
    <n v="1414041545"/>
    <b v="0"/>
    <n v="9"/>
    <b v="0"/>
    <s v="technology/wearables"/>
    <x v="0"/>
    <x v="3"/>
    <n v="45.33"/>
  </r>
  <r>
    <n v="2150"/>
    <s v="The Unknown Door"/>
    <s v="A pixel styled open world detective game."/>
    <n v="50000"/>
    <n v="405"/>
    <x v="3"/>
    <x v="12"/>
    <s v="NOK"/>
    <d v="2016-07-13T06:49:59"/>
    <n v="1468392599"/>
    <x v="3140"/>
    <n v="1465800599"/>
    <b v="0"/>
    <n v="4"/>
    <b v="0"/>
    <s v="games/video games"/>
    <x v="1"/>
    <x v="29"/>
    <n v="101.25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d v="2012-05-25T14:14:00"/>
    <n v="1337955240"/>
    <x v="3141"/>
    <n v="1332808501"/>
    <b v="0"/>
    <n v="3"/>
    <b v="0"/>
    <s v="film &amp; video/animation"/>
    <x v="4"/>
    <x v="28"/>
    <n v="133.33000000000001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d v="2014-02-14T22:43:20"/>
    <n v="1392417800"/>
    <x v="3142"/>
    <n v="1389825800"/>
    <b v="0"/>
    <n v="7"/>
    <b v="0"/>
    <s v="film &amp; video/animation"/>
    <x v="4"/>
    <x v="28"/>
    <n v="56.57"/>
  </r>
  <r>
    <n v="963"/>
    <s v="The Ultimate Learning Center"/>
    <s v="WE are molding an educated, motivated, non violent GENERATION!"/>
    <n v="35000"/>
    <n v="377"/>
    <x v="3"/>
    <x v="0"/>
    <s v="USD"/>
    <d v="2016-10-17T15:15:19"/>
    <n v="1476717319"/>
    <x v="3143"/>
    <n v="1473693319"/>
    <b v="0"/>
    <n v="9"/>
    <b v="0"/>
    <s v="technology/wearables"/>
    <x v="0"/>
    <x v="3"/>
    <n v="41.89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d v="2015-08-20T20:06:00"/>
    <n v="1440101160"/>
    <x v="3144"/>
    <n v="1436542030"/>
    <b v="0"/>
    <n v="3"/>
    <b v="0"/>
    <s v="film &amp; video/drama"/>
    <x v="4"/>
    <x v="30"/>
    <n v="12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d v="2014-12-02T15:04:04"/>
    <n v="1417532644"/>
    <x v="3145"/>
    <n v="1413900244"/>
    <b v="0"/>
    <n v="10"/>
    <b v="0"/>
    <s v="film &amp; video/science fiction"/>
    <x v="4"/>
    <x v="22"/>
    <n v="35.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d v="2016-12-21T14:59:03"/>
    <n v="1482332343"/>
    <x v="3146"/>
    <n v="1479740343"/>
    <b v="0"/>
    <n v="5"/>
    <b v="0"/>
    <s v="technology/space exploration"/>
    <x v="0"/>
    <x v="5"/>
    <n v="71.59999999999999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d v="2012-04-10T22:36:27"/>
    <n v="1334097387"/>
    <x v="3147"/>
    <n v="1328916987"/>
    <b v="0"/>
    <n v="5"/>
    <b v="0"/>
    <s v="film &amp; video/animation"/>
    <x v="4"/>
    <x v="28"/>
    <n v="67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d v="2016-07-15T20:42:26"/>
    <n v="1468615346"/>
    <x v="3148"/>
    <n v="1466023346"/>
    <b v="0"/>
    <n v="6"/>
    <b v="0"/>
    <s v="food/food trucks"/>
    <x v="7"/>
    <x v="37"/>
    <n v="55.83"/>
  </r>
  <r>
    <n v="2424"/>
    <s v="Lily and Memphs"/>
    <s v="Great and creative food from the heart in the form of a sweet food truck!"/>
    <n v="25000"/>
    <n v="310"/>
    <x v="3"/>
    <x v="0"/>
    <s v="USD"/>
    <d v="2014-10-27T21:25:08"/>
    <n v="1414445108"/>
    <x v="3149"/>
    <n v="1411853108"/>
    <b v="0"/>
    <n v="9"/>
    <b v="0"/>
    <s v="food/food trucks"/>
    <x v="7"/>
    <x v="37"/>
    <n v="34.4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d v="2014-08-25T17:12:18"/>
    <n v="1408986738"/>
    <x v="3150"/>
    <n v="1405098738"/>
    <b v="0"/>
    <n v="1"/>
    <b v="0"/>
    <s v="technology/web"/>
    <x v="0"/>
    <x v="38"/>
    <n v="300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d v="2016-10-31T21:36:04"/>
    <n v="1477949764"/>
    <x v="3151"/>
    <n v="1474493764"/>
    <b v="0"/>
    <n v="3"/>
    <b v="0"/>
    <s v="technology/wearables"/>
    <x v="0"/>
    <x v="3"/>
    <n v="99.3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d v="2016-10-26T03:59:00"/>
    <n v="1477454340"/>
    <x v="3152"/>
    <n v="1474676646"/>
    <b v="0"/>
    <n v="6"/>
    <b v="0"/>
    <s v="technology/wearables"/>
    <x v="0"/>
    <x v="3"/>
    <n v="49.67"/>
  </r>
  <r>
    <n v="2121"/>
    <s v="Legend of Decay"/>
    <s v="Join us on an epic journey to discover a millennia old secret which will change the world forever."/>
    <n v="50000"/>
    <n v="284"/>
    <x v="3"/>
    <x v="17"/>
    <s v="CHF"/>
    <d v="2017-01-11T17:49:08"/>
    <n v="1484156948"/>
    <x v="3153"/>
    <n v="1481564948"/>
    <b v="0"/>
    <n v="10"/>
    <b v="0"/>
    <s v="games/video games"/>
    <x v="1"/>
    <x v="29"/>
    <n v="28.4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d v="2016-03-25T16:59:16"/>
    <n v="1458925156"/>
    <x v="3154"/>
    <n v="1456336756"/>
    <b v="0"/>
    <n v="3"/>
    <b v="0"/>
    <s v="technology/wearables"/>
    <x v="0"/>
    <x v="3"/>
    <n v="93.33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d v="2014-10-05T09:12:02"/>
    <n v="1412500322"/>
    <x v="3155"/>
    <n v="1409908322"/>
    <b v="0"/>
    <n v="6"/>
    <b v="0"/>
    <s v="film &amp; video/drama"/>
    <x v="4"/>
    <x v="30"/>
    <n v="46.5"/>
  </r>
  <r>
    <n v="2680"/>
    <s v="iHeart Pillow"/>
    <s v="iHeartPillow, Connecting loved ones"/>
    <n v="32000"/>
    <n v="276"/>
    <x v="3"/>
    <x v="8"/>
    <s v="EUR"/>
    <d v="2016-04-06T04:04:51"/>
    <n v="1459915491"/>
    <x v="3156"/>
    <n v="1457327091"/>
    <b v="0"/>
    <n v="4"/>
    <b v="0"/>
    <s v="technology/makerspaces"/>
    <x v="0"/>
    <x v="19"/>
    <n v="69"/>
  </r>
  <r>
    <n v="949"/>
    <s v="INBED"/>
    <s v="Der INBED ist ein innovatives Multisensor-Wearable fÃ¼r die SturzprÃ¤vention motorisch eingeschrÃ¤nkter Personen."/>
    <n v="20000"/>
    <n v="273"/>
    <x v="3"/>
    <x v="2"/>
    <s v="EUR"/>
    <d v="2016-02-21T01:02:56"/>
    <n v="1456016576"/>
    <x v="3157"/>
    <n v="1450832576"/>
    <b v="0"/>
    <n v="7"/>
    <b v="0"/>
    <s v="technology/wearables"/>
    <x v="0"/>
    <x v="3"/>
    <n v="39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d v="2016-07-07T23:42:17"/>
    <n v="1467934937"/>
    <x v="3158"/>
    <n v="1465342937"/>
    <b v="0"/>
    <n v="3"/>
    <b v="0"/>
    <s v="technology/web"/>
    <x v="0"/>
    <x v="38"/>
    <n v="87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d v="2015-07-01T00:40:46"/>
    <n v="1435711246"/>
    <x v="3159"/>
    <n v="1433292046"/>
    <b v="0"/>
    <n v="10"/>
    <b v="0"/>
    <s v="technology/wearables"/>
    <x v="0"/>
    <x v="3"/>
    <n v="2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d v="2014-08-12T18:57:31"/>
    <n v="1407869851"/>
    <x v="3160"/>
    <n v="1404845851"/>
    <b v="0"/>
    <n v="9"/>
    <b v="0"/>
    <s v="technology/gadgets"/>
    <x v="0"/>
    <x v="31"/>
    <n v="28.89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d v="2012-12-07T22:23:42"/>
    <n v="1354919022"/>
    <x v="3161"/>
    <n v="1352327022"/>
    <b v="0"/>
    <n v="11"/>
    <b v="0"/>
    <s v="games/video games"/>
    <x v="1"/>
    <x v="29"/>
    <n v="23.18"/>
  </r>
  <r>
    <n v="226"/>
    <s v="MAGGIE Film"/>
    <s v="A TRUE STORY OF DOMESTIC VILOLENCE THAT SEEKS TO OFFER THE VIEWER OUTLEST OF SUPPORT."/>
    <n v="29000"/>
    <n v="250"/>
    <x v="3"/>
    <x v="1"/>
    <s v="GBP"/>
    <d v="2015-05-31T09:29:00"/>
    <n v="1433064540"/>
    <x v="3162"/>
    <n v="1428854344"/>
    <b v="0"/>
    <n v="2"/>
    <b v="0"/>
    <s v="film &amp; video/drama"/>
    <x v="4"/>
    <x v="30"/>
    <n v="125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d v="2016-01-16T11:00:00"/>
    <n v="1452942000"/>
    <x v="3163"/>
    <n v="1449785223"/>
    <b v="0"/>
    <n v="5"/>
    <b v="0"/>
    <s v="technology/web"/>
    <x v="0"/>
    <x v="38"/>
    <n v="49"/>
  </r>
  <r>
    <n v="1999"/>
    <s v="Planet Venus"/>
    <s v="This is a portrait photo project aiming to inspire women to explore themselves and live their passion"/>
    <n v="31000"/>
    <n v="236"/>
    <x v="3"/>
    <x v="1"/>
    <s v="GBP"/>
    <d v="2014-11-13T12:35:08"/>
    <n v="1415882108"/>
    <x v="3164"/>
    <n v="1413286508"/>
    <b v="0"/>
    <n v="7"/>
    <b v="0"/>
    <s v="photography/people"/>
    <x v="6"/>
    <x v="35"/>
    <n v="33.71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d v="2012-03-18T12:17:05"/>
    <n v="1332073025"/>
    <x v="3165"/>
    <n v="1329484625"/>
    <b v="0"/>
    <n v="4"/>
    <b v="0"/>
    <s v="film &amp; video/animation"/>
    <x v="4"/>
    <x v="28"/>
    <n v="57.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d v="2016-09-25T01:16:29"/>
    <n v="1474766189"/>
    <x v="3166"/>
    <n v="1471310189"/>
    <b v="0"/>
    <n v="4"/>
    <b v="0"/>
    <s v="journalism/audio"/>
    <x v="8"/>
    <x v="23"/>
    <n v="53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d v="2015-06-30T03:06:42"/>
    <n v="1435633602"/>
    <x v="3167"/>
    <n v="1433041602"/>
    <b v="0"/>
    <n v="13"/>
    <b v="0"/>
    <s v="games/mobile games"/>
    <x v="1"/>
    <x v="25"/>
    <n v="16.309999999999999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d v="2017-02-02T14:46:01"/>
    <n v="1486046761"/>
    <x v="3168"/>
    <n v="1483454761"/>
    <b v="0"/>
    <n v="3"/>
    <b v="0"/>
    <s v="film &amp; video/animation"/>
    <x v="4"/>
    <x v="28"/>
    <n v="68.3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d v="2016-03-05T19:44:56"/>
    <n v="1457207096"/>
    <x v="3169"/>
    <n v="1452023096"/>
    <b v="0"/>
    <n v="9"/>
    <b v="0"/>
    <s v="food/food trucks"/>
    <x v="7"/>
    <x v="37"/>
    <n v="22.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d v="2015-04-03T21:44:10"/>
    <n v="1428097450"/>
    <x v="3170"/>
    <n v="1425509050"/>
    <b v="0"/>
    <n v="2"/>
    <b v="0"/>
    <s v="theater/plays"/>
    <x v="3"/>
    <x v="4"/>
    <n v="10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d v="2016-06-05T12:42:12"/>
    <n v="1465130532"/>
    <x v="3171"/>
    <n v="1462538532"/>
    <b v="0"/>
    <n v="1"/>
    <b v="0"/>
    <s v="technology/wearables"/>
    <x v="0"/>
    <x v="3"/>
    <n v="199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d v="2016-02-23T00:57:56"/>
    <n v="1456189076"/>
    <x v="3172"/>
    <n v="1454979476"/>
    <b v="0"/>
    <n v="10"/>
    <b v="0"/>
    <s v="technology/wearables"/>
    <x v="0"/>
    <x v="3"/>
    <n v="19.399999999999999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d v="2014-08-14T18:20:08"/>
    <n v="1408040408"/>
    <x v="3173"/>
    <n v="1405448408"/>
    <b v="0"/>
    <n v="8"/>
    <b v="0"/>
    <s v="food/food trucks"/>
    <x v="7"/>
    <x v="37"/>
    <n v="23.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d v="2016-07-19T14:14:41"/>
    <n v="1468937681"/>
    <x v="3174"/>
    <n v="1466345681"/>
    <b v="0"/>
    <n v="5"/>
    <b v="0"/>
    <s v="theater/plays"/>
    <x v="3"/>
    <x v="4"/>
    <n v="35.4"/>
  </r>
  <r>
    <n v="579"/>
    <s v="Course: Learn Cryptography"/>
    <s v="Learn classic and public key cryptography with a full proof-of-concept system in JavaScript."/>
    <n v="12000"/>
    <n v="175"/>
    <x v="3"/>
    <x v="0"/>
    <s v="USD"/>
    <d v="2014-12-25T20:27:03"/>
    <n v="1419539223"/>
    <x v="3175"/>
    <n v="1416947223"/>
    <b v="0"/>
    <n v="5"/>
    <b v="0"/>
    <s v="technology/web"/>
    <x v="0"/>
    <x v="38"/>
    <n v="35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d v="2013-06-05T22:13:50"/>
    <n v="1370470430"/>
    <x v="3176"/>
    <n v="1367878430"/>
    <b v="0"/>
    <n v="13"/>
    <b v="0"/>
    <s v="film &amp; video/animation"/>
    <x v="4"/>
    <x v="28"/>
    <n v="11.77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d v="2015-08-25T17:34:42"/>
    <n v="1440524082"/>
    <x v="3177"/>
    <n v="1437932082"/>
    <b v="0"/>
    <n v="3"/>
    <b v="0"/>
    <s v="food/food trucks"/>
    <x v="7"/>
    <x v="37"/>
    <n v="50.3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d v="2014-12-26T20:35:39"/>
    <n v="1419626139"/>
    <x v="3178"/>
    <n v="1417034139"/>
    <b v="0"/>
    <n v="6"/>
    <b v="0"/>
    <s v="technology/web"/>
    <x v="0"/>
    <x v="38"/>
    <n v="23.33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d v="2014-07-21T12:52:06"/>
    <n v="1405947126"/>
    <x v="3179"/>
    <n v="1403355126"/>
    <b v="0"/>
    <n v="6"/>
    <b v="0"/>
    <s v="theater/plays"/>
    <x v="3"/>
    <x v="4"/>
    <n v="22.6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d v="2014-06-27T16:21:24"/>
    <n v="1403886084"/>
    <x v="3180"/>
    <n v="1401294084"/>
    <b v="0"/>
    <n v="9"/>
    <b v="0"/>
    <s v="theater/plays"/>
    <x v="3"/>
    <x v="4"/>
    <n v="15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d v="2016-03-01T17:05:14"/>
    <n v="1456851914"/>
    <x v="3181"/>
    <n v="1454259914"/>
    <b v="0"/>
    <n v="8"/>
    <b v="0"/>
    <s v="film &amp; video/animation"/>
    <x v="4"/>
    <x v="28"/>
    <n v="16.6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d v="2015-01-25T03:56:39"/>
    <n v="1422158199"/>
    <x v="3182"/>
    <n v="1419566199"/>
    <b v="0"/>
    <n v="5"/>
    <b v="0"/>
    <s v="technology/wearables"/>
    <x v="0"/>
    <x v="3"/>
    <n v="25.2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d v="2017-03-01T04:00:00"/>
    <n v="1488340800"/>
    <x v="3183"/>
    <n v="1483768497"/>
    <b v="0"/>
    <n v="2"/>
    <b v="0"/>
    <s v="games/mobile games"/>
    <x v="1"/>
    <x v="25"/>
    <n v="62.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d v="2016-12-21T04:36:30"/>
    <n v="1482294990"/>
    <x v="3184"/>
    <n v="1477107390"/>
    <b v="0"/>
    <n v="2"/>
    <b v="0"/>
    <s v="theater/spaces"/>
    <x v="3"/>
    <x v="12"/>
    <n v="62.5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d v="2014-08-12T18:36:01"/>
    <n v="1407868561"/>
    <x v="3185"/>
    <n v="1406140561"/>
    <b v="0"/>
    <n v="2"/>
    <b v="0"/>
    <s v="theater/plays"/>
    <x v="3"/>
    <x v="4"/>
    <n v="62.5"/>
  </r>
  <r>
    <n v="4021"/>
    <s v="Angels in Houston"/>
    <s v="Help a group of actors end bigotry in Houston, TX by supporting a  full production of Angels in America."/>
    <n v="15000"/>
    <n v="125"/>
    <x v="3"/>
    <x v="0"/>
    <s v="USD"/>
    <d v="2014-10-26T21:52:38"/>
    <n v="1414360358"/>
    <x v="3186"/>
    <n v="1409176358"/>
    <b v="0"/>
    <n v="2"/>
    <b v="0"/>
    <s v="theater/plays"/>
    <x v="3"/>
    <x v="4"/>
    <n v="62.5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d v="2015-01-04T23:26:00"/>
    <n v="1420413960"/>
    <x v="3187"/>
    <n v="1417651630"/>
    <b v="0"/>
    <n v="9"/>
    <b v="0"/>
    <s v="theater/plays"/>
    <x v="3"/>
    <x v="4"/>
    <n v="13.1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d v="2017-01-18T00:23:18"/>
    <n v="1484698998"/>
    <x v="3188"/>
    <n v="1479514998"/>
    <b v="0"/>
    <n v="3"/>
    <b v="0"/>
    <s v="film &amp; video/science fiction"/>
    <x v="4"/>
    <x v="22"/>
    <n v="38.33"/>
  </r>
  <r>
    <n v="2749"/>
    <s v="A Tree is a Tree, no matter what you see.  CHILDREN'S BOOK"/>
    <s v="Self-publishing my children's book."/>
    <n v="10000"/>
    <n v="110"/>
    <x v="3"/>
    <x v="0"/>
    <s v="USD"/>
    <d v="2015-04-04T18:10:37"/>
    <n v="1428171037"/>
    <x v="3189"/>
    <n v="1425582637"/>
    <b v="0"/>
    <n v="2"/>
    <b v="0"/>
    <s v="publishing/children's books"/>
    <x v="5"/>
    <x v="32"/>
    <n v="5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d v="2017-04-30T17:00:00"/>
    <n v="1493571600"/>
    <x v="3190"/>
    <n v="1489106948"/>
    <b v="0"/>
    <n v="1"/>
    <b v="0"/>
    <s v="food/small batch"/>
    <x v="7"/>
    <x v="11"/>
    <n v="108"/>
  </r>
  <r>
    <n v="2351"/>
    <s v="NZ Auction site.  No listing or success fees. Only $2 p/m"/>
    <s v="Donate $30 or more and receive a free selfie stick."/>
    <n v="18900"/>
    <n v="108"/>
    <x v="1"/>
    <x v="11"/>
    <s v="NZD"/>
    <d v="2015-04-30T02:25:39"/>
    <n v="1430360739"/>
    <x v="3191"/>
    <n v="1427768739"/>
    <b v="0"/>
    <n v="7"/>
    <b v="0"/>
    <s v="technology/web"/>
    <x v="0"/>
    <x v="38"/>
    <n v="15.43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d v="2014-08-15T20:20:34"/>
    <n v="1408134034"/>
    <x v="3192"/>
    <n v="1405542034"/>
    <b v="0"/>
    <n v="4"/>
    <b v="0"/>
    <s v="technology/wearables"/>
    <x v="0"/>
    <x v="3"/>
    <n v="26.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d v="2015-03-28T01:46:48"/>
    <n v="1427507208"/>
    <x v="3193"/>
    <n v="1424918808"/>
    <b v="0"/>
    <n v="3"/>
    <b v="0"/>
    <s v="technology/wearables"/>
    <x v="0"/>
    <x v="3"/>
    <n v="35.3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d v="2016-03-09T17:09:20"/>
    <n v="1457543360"/>
    <x v="3194"/>
    <n v="1454951360"/>
    <b v="0"/>
    <n v="6"/>
    <b v="0"/>
    <s v="technology/space exploration"/>
    <x v="0"/>
    <x v="5"/>
    <n v="17.67000000000000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d v="2014-09-04T16:07:54"/>
    <n v="1409846874"/>
    <x v="3195"/>
    <n v="1407254874"/>
    <b v="0"/>
    <n v="2"/>
    <b v="0"/>
    <s v="theater/plays"/>
    <x v="3"/>
    <x v="4"/>
    <n v="52.5"/>
  </r>
  <r>
    <n v="1916"/>
    <s v="The Paint Can Holder by U.S. Green Products"/>
    <s v="The Paint Can Holder Makes Painting Easier and Safer on Extension Ladders."/>
    <n v="20000"/>
    <n v="102"/>
    <x v="3"/>
    <x v="0"/>
    <s v="USD"/>
    <d v="2016-11-07T18:12:55"/>
    <n v="1478542375"/>
    <x v="3196"/>
    <n v="1476378775"/>
    <b v="0"/>
    <n v="6"/>
    <b v="0"/>
    <s v="technology/gadgets"/>
    <x v="0"/>
    <x v="31"/>
    <n v="17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d v="2015-02-28T22:00:00"/>
    <n v="1425160800"/>
    <x v="3197"/>
    <n v="1421274859"/>
    <b v="0"/>
    <n v="8"/>
    <b v="0"/>
    <s v="theater/musical"/>
    <x v="3"/>
    <x v="20"/>
    <n v="12.75"/>
  </r>
  <r>
    <n v="919"/>
    <s v="Jazz CD:  Out of The Blue"/>
    <s v="Cool jazz with a New Orleans flavor."/>
    <n v="20000"/>
    <n v="100"/>
    <x v="3"/>
    <x v="0"/>
    <s v="USD"/>
    <d v="2012-12-19T15:24:05"/>
    <n v="1355930645"/>
    <x v="3198"/>
    <n v="1352906645"/>
    <b v="0"/>
    <n v="1"/>
    <b v="0"/>
    <s v="music/jazz"/>
    <x v="2"/>
    <x v="27"/>
    <n v="10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d v="2016-05-09T20:50:00"/>
    <n v="1462827000"/>
    <x v="3199"/>
    <n v="1457710589"/>
    <b v="0"/>
    <n v="1"/>
    <b v="0"/>
    <s v="food/food trucks"/>
    <x v="7"/>
    <x v="37"/>
    <n v="100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d v="2015-06-07T21:56:38"/>
    <n v="1433714198"/>
    <x v="3200"/>
    <n v="1431122198"/>
    <b v="0"/>
    <n v="1"/>
    <b v="0"/>
    <s v="theater/spaces"/>
    <x v="3"/>
    <x v="12"/>
    <n v="1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d v="2017-04-07T16:15:03"/>
    <n v="1491581703"/>
    <x v="3201"/>
    <n v="1488993303"/>
    <b v="0"/>
    <n v="4"/>
    <b v="0"/>
    <s v="theater/plays"/>
    <x v="3"/>
    <x v="4"/>
    <n v="24"/>
  </r>
  <r>
    <n v="661"/>
    <s v="AirString"/>
    <s v="AirString keeps your AirPods from getting lost by keeping the pair together with a  durable and premium quality string."/>
    <n v="10000"/>
    <n v="95"/>
    <x v="3"/>
    <x v="0"/>
    <s v="USD"/>
    <d v="2016-10-23T15:29:19"/>
    <n v="1477236559"/>
    <x v="3202"/>
    <n v="1474644559"/>
    <b v="0"/>
    <n v="9"/>
    <b v="0"/>
    <s v="technology/wearables"/>
    <x v="0"/>
    <x v="3"/>
    <n v="10.5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d v="2014-12-25T08:00:00"/>
    <n v="1419494400"/>
    <x v="3203"/>
    <n v="1416888470"/>
    <b v="0"/>
    <n v="6"/>
    <b v="0"/>
    <s v="film &amp; video/science fiction"/>
    <x v="4"/>
    <x v="22"/>
    <n v="15.33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d v="2017-02-18T05:59:00"/>
    <n v="1487397540"/>
    <x v="3204"/>
    <n v="1484684247"/>
    <b v="0"/>
    <n v="4"/>
    <b v="0"/>
    <s v="technology/wearables"/>
    <x v="0"/>
    <x v="3"/>
    <n v="22.5"/>
  </r>
  <r>
    <n v="2599"/>
    <s v="Empty Ramekins Catering Group"/>
    <s v="The Empty Ramekins Catering Group is looking for your help to start up in Miami Florida!!!!"/>
    <n v="9041"/>
    <n v="90"/>
    <x v="3"/>
    <x v="0"/>
    <s v="USD"/>
    <d v="2014-08-03T18:05:47"/>
    <n v="1407089147"/>
    <x v="3205"/>
    <n v="1403201147"/>
    <b v="0"/>
    <n v="5"/>
    <b v="0"/>
    <s v="food/food trucks"/>
    <x v="7"/>
    <x v="37"/>
    <n v="1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d v="2014-03-14T16:49:11"/>
    <n v="1394815751"/>
    <x v="3206"/>
    <n v="1389635351"/>
    <b v="0"/>
    <n v="2"/>
    <b v="0"/>
    <s v="publishing/art books"/>
    <x v="5"/>
    <x v="36"/>
    <n v="42.5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d v="2012-05-19T17:05:05"/>
    <n v="1337447105"/>
    <x v="3207"/>
    <n v="1334855105"/>
    <b v="0"/>
    <n v="16"/>
    <b v="0"/>
    <s v="games/video games"/>
    <x v="1"/>
    <x v="29"/>
    <n v="5.31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d v="2014-11-26T13:14:00"/>
    <n v="1417007640"/>
    <x v="3208"/>
    <n v="1414343571"/>
    <b v="0"/>
    <n v="5"/>
    <b v="0"/>
    <s v="film &amp; video/animation"/>
    <x v="4"/>
    <x v="28"/>
    <n v="16.399999999999999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d v="2016-10-19T10:38:27"/>
    <n v="1476873507"/>
    <x v="3209"/>
    <n v="1474281507"/>
    <b v="0"/>
    <n v="4"/>
    <b v="0"/>
    <s v="technology/web"/>
    <x v="0"/>
    <x v="38"/>
    <n v="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d v="2015-06-19T18:28:03"/>
    <n v="1434738483"/>
    <x v="3210"/>
    <n v="1432146483"/>
    <b v="0"/>
    <n v="4"/>
    <b v="0"/>
    <s v="publishing/art books"/>
    <x v="5"/>
    <x v="36"/>
    <n v="2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d v="2016-02-21T08:24:17"/>
    <n v="1456043057"/>
    <x v="3211"/>
    <n v="1453451057"/>
    <b v="0"/>
    <n v="2"/>
    <b v="0"/>
    <s v="publishing/translations"/>
    <x v="5"/>
    <x v="39"/>
    <n v="38.5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d v="2012-09-07T22:37:44"/>
    <n v="1347057464"/>
    <x v="3212"/>
    <n v="1344465464"/>
    <b v="0"/>
    <n v="5"/>
    <b v="0"/>
    <s v="film &amp; video/animation"/>
    <x v="4"/>
    <x v="28"/>
    <n v="15.2"/>
  </r>
  <r>
    <n v="1788"/>
    <s v="Beyond the Pale"/>
    <s v="A photo book celebrating Goths, exploring their lives and giving an insight into what Goth is for them."/>
    <n v="5500"/>
    <n v="76"/>
    <x v="3"/>
    <x v="1"/>
    <s v="GBP"/>
    <d v="2014-10-31T22:45:42"/>
    <n v="1414795542"/>
    <x v="3213"/>
    <n v="1412203542"/>
    <b v="1"/>
    <n v="4"/>
    <b v="0"/>
    <s v="photography/photobooks"/>
    <x v="6"/>
    <x v="9"/>
    <n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d v="2016-10-11T12:35:39"/>
    <n v="1476189339"/>
    <x v="3214"/>
    <n v="1471005339"/>
    <b v="0"/>
    <n v="3"/>
    <b v="0"/>
    <s v="food/food trucks"/>
    <x v="7"/>
    <x v="37"/>
    <n v="2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d v="2012-10-01T00:17:02"/>
    <n v="1349050622"/>
    <x v="3215"/>
    <n v="1347322622"/>
    <b v="0"/>
    <n v="2"/>
    <b v="0"/>
    <s v="games/video games"/>
    <x v="1"/>
    <x v="29"/>
    <n v="35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d v="2014-09-18T20:59:32"/>
    <n v="1411073972"/>
    <x v="3216"/>
    <n v="1408481972"/>
    <b v="0"/>
    <n v="4"/>
    <b v="0"/>
    <s v="food/food trucks"/>
    <x v="7"/>
    <x v="37"/>
    <n v="17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d v="2013-11-07T02:00:03"/>
    <n v="1383789603"/>
    <x v="3217"/>
    <n v="1381194003"/>
    <b v="0"/>
    <n v="1"/>
    <b v="0"/>
    <s v="publishing/art books"/>
    <x v="5"/>
    <x v="36"/>
    <n v="67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d v="2011-03-10T19:48:47"/>
    <n v="1299786527"/>
    <x v="3218"/>
    <n v="1295898527"/>
    <b v="0"/>
    <n v="2"/>
    <b v="0"/>
    <s v="music/jazz"/>
    <x v="2"/>
    <x v="27"/>
    <n v="32.5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d v="2010-12-23T05:35:24"/>
    <n v="1293082524"/>
    <x v="3219"/>
    <n v="1290490524"/>
    <b v="0"/>
    <n v="2"/>
    <b v="0"/>
    <s v="music/jazz"/>
    <x v="2"/>
    <x v="27"/>
    <n v="32.5"/>
  </r>
  <r>
    <n v="997"/>
    <s v="iPhanny"/>
    <s v="The iPhanny keeps your iPhone 6 safe from bending in those dangerous pants pockets."/>
    <n v="5000"/>
    <n v="65"/>
    <x v="3"/>
    <x v="0"/>
    <s v="USD"/>
    <d v="2014-11-28T03:28:17"/>
    <n v="1417145297"/>
    <x v="3220"/>
    <n v="1414549697"/>
    <b v="0"/>
    <n v="8"/>
    <b v="0"/>
    <s v="technology/wearables"/>
    <x v="0"/>
    <x v="3"/>
    <n v="8.1300000000000008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d v="2013-10-22T03:59:00"/>
    <n v="1382414340"/>
    <x v="3221"/>
    <n v="1380559201"/>
    <b v="0"/>
    <n v="3"/>
    <b v="0"/>
    <s v="film &amp; video/animation"/>
    <x v="4"/>
    <x v="28"/>
    <n v="20.329999999999998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d v="2015-11-17T22:24:14"/>
    <n v="1447799054"/>
    <x v="3222"/>
    <n v="1445203454"/>
    <b v="0"/>
    <n v="3"/>
    <b v="0"/>
    <s v="theater/plays"/>
    <x v="3"/>
    <x v="4"/>
    <n v="2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d v="2017-02-08T21:40:35"/>
    <n v="1486590035"/>
    <x v="3223"/>
    <n v="1483998035"/>
    <b v="0"/>
    <n v="2"/>
    <b v="0"/>
    <s v="food/food trucks"/>
    <x v="7"/>
    <x v="37"/>
    <n v="29.5"/>
  </r>
  <r>
    <n v="586"/>
    <s v="Employ College 2K"/>
    <s v="Employ College is a movement for companies to hire college graduates from their respected institutions."/>
    <n v="10000"/>
    <n v="56"/>
    <x v="3"/>
    <x v="0"/>
    <s v="USD"/>
    <d v="2015-02-15T20:30:07"/>
    <n v="1424032207"/>
    <x v="3224"/>
    <n v="1421440207"/>
    <b v="0"/>
    <n v="4"/>
    <b v="0"/>
    <s v="technology/web"/>
    <x v="0"/>
    <x v="38"/>
    <n v="14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d v="2012-08-10T21:44:48"/>
    <n v="1344635088"/>
    <x v="3225"/>
    <n v="1342043088"/>
    <b v="0"/>
    <n v="3"/>
    <b v="0"/>
    <s v="games/video games"/>
    <x v="1"/>
    <x v="29"/>
    <n v="18.670000000000002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d v="2015-09-15T11:11:00"/>
    <n v="1442315460"/>
    <x v="3226"/>
    <n v="1439696174"/>
    <b v="0"/>
    <n v="2"/>
    <b v="0"/>
    <s v="publishing/translations"/>
    <x v="5"/>
    <x v="39"/>
    <n v="27.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d v="2012-07-24T20:20:48"/>
    <n v="1343161248"/>
    <x v="3227"/>
    <n v="1337977248"/>
    <b v="0"/>
    <n v="2"/>
    <b v="0"/>
    <s v="publishing/art books"/>
    <x v="5"/>
    <x v="36"/>
    <n v="27.5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d v="2015-05-02T22:02:16"/>
    <n v="1430604136"/>
    <x v="3228"/>
    <n v="1428012136"/>
    <b v="0"/>
    <n v="2"/>
    <b v="0"/>
    <s v="technology/web"/>
    <x v="0"/>
    <x v="38"/>
    <n v="27.5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d v="2014-07-10T21:29:10"/>
    <n v="1405027750"/>
    <x v="3229"/>
    <n v="1402867750"/>
    <b v="0"/>
    <n v="2"/>
    <b v="0"/>
    <s v="food/food trucks"/>
    <x v="7"/>
    <x v="37"/>
    <n v="27.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d v="2016-09-02T17:03:22"/>
    <n v="1472835802"/>
    <x v="3230"/>
    <n v="1470243802"/>
    <b v="0"/>
    <n v="4"/>
    <b v="0"/>
    <s v="publishing/children's books"/>
    <x v="5"/>
    <x v="32"/>
    <n v="13.2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d v="2014-01-16T04:00:00"/>
    <n v="1389844800"/>
    <x v="3231"/>
    <n v="1385524889"/>
    <b v="0"/>
    <n v="2"/>
    <b v="0"/>
    <s v="film &amp; video/animation"/>
    <x v="4"/>
    <x v="28"/>
    <n v="25.5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d v="2015-08-31T06:45:37"/>
    <n v="1441003537"/>
    <x v="3232"/>
    <n v="1435819537"/>
    <b v="0"/>
    <n v="2"/>
    <b v="0"/>
    <s v="music/faith"/>
    <x v="2"/>
    <x v="21"/>
    <n v="25.5"/>
  </r>
  <r>
    <n v="1875"/>
    <s v="Claws &amp; Fins"/>
    <s v="Sea opposition of Crab's family and angry fishes. Who is going to win, and who is going to loose ?!"/>
    <n v="10000"/>
    <n v="51"/>
    <x v="3"/>
    <x v="0"/>
    <s v="USD"/>
    <d v="2016-08-06T21:35:08"/>
    <n v="1470519308"/>
    <x v="3233"/>
    <n v="1465335308"/>
    <b v="0"/>
    <n v="3"/>
    <b v="0"/>
    <s v="games/mobile games"/>
    <x v="1"/>
    <x v="25"/>
    <n v="1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d v="2015-05-16T03:00:00"/>
    <n v="1431745200"/>
    <x v="3234"/>
    <n v="1429170603"/>
    <b v="0"/>
    <n v="2"/>
    <b v="0"/>
    <s v="food/food trucks"/>
    <x v="7"/>
    <x v="37"/>
    <n v="25.5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d v="2016-01-29T08:00:29"/>
    <n v="1454054429"/>
    <x v="3235"/>
    <n v="1451462429"/>
    <b v="0"/>
    <n v="2"/>
    <b v="0"/>
    <s v="music/jazz"/>
    <x v="2"/>
    <x v="27"/>
    <n v="2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d v="2015-04-15T21:54:53"/>
    <n v="1429134893"/>
    <x v="3236"/>
    <n v="1426542893"/>
    <b v="0"/>
    <n v="1"/>
    <b v="0"/>
    <s v="journalism/audio"/>
    <x v="8"/>
    <x v="23"/>
    <n v="50"/>
  </r>
  <r>
    <n v="1153"/>
    <s v="The Cold Spot Mobile Trailer"/>
    <s v="A mobile concession trailer for snow cones, ice cream, smoothies and more"/>
    <n v="8000"/>
    <n v="50"/>
    <x v="3"/>
    <x v="0"/>
    <s v="USD"/>
    <d v="2015-06-18T17:08:25"/>
    <n v="1434647305"/>
    <x v="3237"/>
    <n v="1432055305"/>
    <b v="0"/>
    <n v="1"/>
    <b v="0"/>
    <s v="food/food trucks"/>
    <x v="7"/>
    <x v="37"/>
    <n v="50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d v="2016-07-22T04:37:55"/>
    <n v="1469162275"/>
    <x v="3238"/>
    <n v="1467002275"/>
    <b v="0"/>
    <n v="2"/>
    <b v="0"/>
    <s v="publishing/fiction"/>
    <x v="5"/>
    <x v="26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d v="2016-12-11T16:20:08"/>
    <n v="1481473208"/>
    <x v="3239"/>
    <n v="1478881208"/>
    <b v="0"/>
    <n v="1"/>
    <b v="0"/>
    <s v="photography/people"/>
    <x v="6"/>
    <x v="35"/>
    <n v="5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d v="2016-09-01T15:59:54"/>
    <n v="1472745594"/>
    <x v="3240"/>
    <n v="1470153594"/>
    <b v="0"/>
    <n v="1"/>
    <b v="0"/>
    <s v="food/food trucks"/>
    <x v="7"/>
    <x v="37"/>
    <n v="5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d v="2015-06-07T13:55:54"/>
    <n v="1433685354"/>
    <x v="3241"/>
    <n v="1431093354"/>
    <b v="0"/>
    <n v="1"/>
    <b v="0"/>
    <s v="theater/musical"/>
    <x v="3"/>
    <x v="20"/>
    <n v="5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d v="2014-11-25T01:00:00"/>
    <n v="1416877200"/>
    <x v="3242"/>
    <n v="1414505137"/>
    <b v="0"/>
    <n v="2"/>
    <b v="0"/>
    <s v="theater/plays"/>
    <x v="3"/>
    <x v="4"/>
    <n v="2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d v="2016-09-02T20:24:33"/>
    <n v="1472847873"/>
    <x v="3243"/>
    <n v="1468959873"/>
    <b v="0"/>
    <n v="1"/>
    <b v="0"/>
    <s v="theater/plays"/>
    <x v="3"/>
    <x v="4"/>
    <n v="50"/>
  </r>
  <r>
    <n v="873"/>
    <s v="The Dreamer-An Original Jazz CD"/>
    <s v="Fall in love with &quot;The Dreamer&quot;, new original music from trumpeter Freddie Dunn!"/>
    <n v="3500"/>
    <n v="45"/>
    <x v="3"/>
    <x v="0"/>
    <s v="USD"/>
    <d v="2012-11-11T05:00:40"/>
    <n v="1352610040"/>
    <x v="3244"/>
    <n v="1349150440"/>
    <b v="0"/>
    <n v="5"/>
    <b v="0"/>
    <s v="music/jazz"/>
    <x v="2"/>
    <x v="27"/>
    <n v="9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d v="2012-05-30T19:00:00"/>
    <n v="1338404400"/>
    <x v="3245"/>
    <n v="1335855631"/>
    <b v="0"/>
    <n v="4"/>
    <b v="0"/>
    <s v="publishing/children's books"/>
    <x v="5"/>
    <x v="32"/>
    <n v="11.25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d v="2016-10-14T22:00:00"/>
    <n v="1476482400"/>
    <x v="3246"/>
    <n v="1473893721"/>
    <b v="0"/>
    <n v="2"/>
    <b v="0"/>
    <s v="theater/plays"/>
    <x v="3"/>
    <x v="4"/>
    <n v="22.5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d v="2014-07-24T02:59:00"/>
    <n v="1406170740"/>
    <x v="3247"/>
    <n v="1402506278"/>
    <b v="0"/>
    <n v="2"/>
    <b v="0"/>
    <s v="theater/plays"/>
    <x v="3"/>
    <x v="4"/>
    <n v="22.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d v="2013-11-03T20:09:17"/>
    <n v="1383509357"/>
    <x v="3248"/>
    <n v="1380913757"/>
    <b v="0"/>
    <n v="2"/>
    <b v="0"/>
    <s v="music/jazz"/>
    <x v="2"/>
    <x v="27"/>
    <n v="2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d v="2013-06-30T19:58:00"/>
    <n v="1372622280"/>
    <x v="3249"/>
    <n v="1369246738"/>
    <b v="0"/>
    <n v="2"/>
    <b v="0"/>
    <s v="music/jazz"/>
    <x v="2"/>
    <x v="27"/>
    <n v="2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d v="2013-10-06T20:21:10"/>
    <n v="1381090870"/>
    <x v="3250"/>
    <n v="1377030070"/>
    <b v="0"/>
    <n v="1"/>
    <b v="0"/>
    <s v="music/world music"/>
    <x v="2"/>
    <x v="33"/>
    <n v="40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d v="2015-01-12T06:00:03"/>
    <n v="1421042403"/>
    <x v="3251"/>
    <n v="1415858403"/>
    <b v="1"/>
    <n v="4"/>
    <b v="0"/>
    <s v="photography/photobooks"/>
    <x v="6"/>
    <x v="9"/>
    <n v="1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d v="2014-11-27T22:24:00"/>
    <n v="1417127040"/>
    <x v="3252"/>
    <n v="1414531440"/>
    <b v="1"/>
    <n v="2"/>
    <b v="0"/>
    <s v="photography/photobooks"/>
    <x v="6"/>
    <x v="9"/>
    <n v="20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d v="2014-08-13T03:19:26"/>
    <n v="1407899966"/>
    <x v="3253"/>
    <n v="1405307966"/>
    <b v="0"/>
    <n v="3"/>
    <b v="0"/>
    <s v="food/food trucks"/>
    <x v="7"/>
    <x v="37"/>
    <n v="13.33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d v="2014-10-20T19:23:05"/>
    <n v="1413832985"/>
    <x v="3254"/>
    <n v="1408648985"/>
    <b v="0"/>
    <n v="2"/>
    <b v="0"/>
    <s v="theater/plays"/>
    <x v="3"/>
    <x v="4"/>
    <n v="2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d v="2015-09-09T04:00:18"/>
    <n v="1441771218"/>
    <x v="3255"/>
    <n v="1436587218"/>
    <b v="0"/>
    <n v="4"/>
    <b v="0"/>
    <s v="theater/plays"/>
    <x v="3"/>
    <x v="4"/>
    <n v="9.7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d v="2015-05-09T04:00:00"/>
    <n v="1431144000"/>
    <x v="3256"/>
    <n v="1426407426"/>
    <b v="0"/>
    <n v="2"/>
    <b v="0"/>
    <s v="theater/plays"/>
    <x v="3"/>
    <x v="4"/>
    <n v="18.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d v="2015-08-14T06:16:59"/>
    <n v="1439533019"/>
    <x v="3257"/>
    <n v="1436941019"/>
    <b v="0"/>
    <n v="3"/>
    <b v="0"/>
    <s v="technology/space exploration"/>
    <x v="0"/>
    <x v="5"/>
    <n v="12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d v="2013-01-03T01:31:33"/>
    <n v="1357176693"/>
    <x v="3258"/>
    <n v="1354584693"/>
    <b v="0"/>
    <n v="4"/>
    <b v="0"/>
    <s v="publishing/children's books"/>
    <x v="5"/>
    <x v="32"/>
    <n v="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d v="2017-01-31T05:00:00"/>
    <n v="1485838800"/>
    <x v="3259"/>
    <n v="1484756245"/>
    <b v="0"/>
    <n v="4"/>
    <b v="0"/>
    <s v="technology/web"/>
    <x v="0"/>
    <x v="38"/>
    <n v="8.7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d v="2014-09-17T12:49:51"/>
    <n v="1410958191"/>
    <x v="3260"/>
    <n v="1408366191"/>
    <b v="0"/>
    <n v="3"/>
    <b v="0"/>
    <s v="music/faith"/>
    <x v="2"/>
    <x v="21"/>
    <n v="11.67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d v="2014-10-30T22:22:42"/>
    <n v="1414707762"/>
    <x v="3261"/>
    <n v="1412115762"/>
    <b v="0"/>
    <n v="4"/>
    <b v="0"/>
    <s v="music/faith"/>
    <x v="2"/>
    <x v="21"/>
    <n v="8.75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d v="2017-01-13T23:05:00"/>
    <n v="1484348700"/>
    <x v="3262"/>
    <n v="1481756855"/>
    <b v="0"/>
    <n v="1"/>
    <b v="0"/>
    <s v="theater/plays"/>
    <x v="3"/>
    <x v="4"/>
    <n v="34.950000000000003"/>
  </r>
  <r>
    <n v="1710"/>
    <s v="Producing a live album of our upcoming Europe tour"/>
    <s v="We want to create a gospel live album which has never been produced before."/>
    <n v="5000"/>
    <n v="34"/>
    <x v="3"/>
    <x v="2"/>
    <s v="EUR"/>
    <d v="2016-01-18T13:00:00"/>
    <n v="1453122000"/>
    <x v="3263"/>
    <n v="1449151888"/>
    <b v="0"/>
    <n v="1"/>
    <b v="0"/>
    <s v="music/faith"/>
    <x v="2"/>
    <x v="21"/>
    <n v="34"/>
  </r>
  <r>
    <n v="2767"/>
    <s v="the Giant Turnip"/>
    <s v="An animated bedtime story with Dedka, Babka and the rest of the family working together on a BIG problem"/>
    <n v="4000"/>
    <n v="34"/>
    <x v="3"/>
    <x v="7"/>
    <s v="CAD"/>
    <d v="2015-08-16T23:00:50"/>
    <n v="1439766050"/>
    <x v="3264"/>
    <n v="1434582050"/>
    <b v="0"/>
    <n v="3"/>
    <b v="0"/>
    <s v="publishing/children's books"/>
    <x v="5"/>
    <x v="32"/>
    <n v="11.3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d v="2015-05-10T23:01:00"/>
    <n v="1431298860"/>
    <x v="3265"/>
    <n v="1428341985"/>
    <b v="0"/>
    <n v="2"/>
    <b v="0"/>
    <s v="publishing/fiction"/>
    <x v="5"/>
    <x v="26"/>
    <n v="16"/>
  </r>
  <r>
    <n v="497"/>
    <s v="Galaxy Probe Kids"/>
    <s v="live-action/animated series pilot."/>
    <n v="4480"/>
    <n v="30"/>
    <x v="3"/>
    <x v="0"/>
    <s v="USD"/>
    <d v="2014-12-25T05:00:00"/>
    <n v="1419483600"/>
    <x v="3266"/>
    <n v="1414889665"/>
    <b v="0"/>
    <n v="3"/>
    <b v="0"/>
    <s v="film &amp; video/animation"/>
    <x v="4"/>
    <x v="28"/>
    <n v="10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d v="2012-01-14T06:01:26"/>
    <n v="1326520886"/>
    <x v="3267"/>
    <n v="1322632886"/>
    <b v="0"/>
    <n v="1"/>
    <b v="0"/>
    <s v="music/indie rock"/>
    <x v="2"/>
    <x v="13"/>
    <n v="3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d v="2012-12-11T03:37:27"/>
    <n v="1355197047"/>
    <x v="3268"/>
    <n v="1350009447"/>
    <b v="0"/>
    <n v="2"/>
    <b v="0"/>
    <s v="music/jazz"/>
    <x v="2"/>
    <x v="27"/>
    <n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d v="2014-07-14T02:30:00"/>
    <n v="1405305000"/>
    <x v="3269"/>
    <n v="1402612730"/>
    <b v="0"/>
    <n v="1"/>
    <b v="0"/>
    <s v="music/jazz"/>
    <x v="2"/>
    <x v="27"/>
    <n v="30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d v="2011-06-18T21:14:06"/>
    <n v="1308431646"/>
    <x v="3270"/>
    <n v="1305839646"/>
    <b v="0"/>
    <n v="2"/>
    <b v="0"/>
    <s v="publishing/fiction"/>
    <x v="5"/>
    <x v="26"/>
    <n v="15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d v="2015-10-03T21:00:00"/>
    <n v="1443906000"/>
    <x v="3271"/>
    <n v="1441955269"/>
    <b v="0"/>
    <n v="2"/>
    <b v="0"/>
    <s v="food/restaurants"/>
    <x v="7"/>
    <x v="40"/>
    <n v="15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d v="2016-04-15T16:28:00"/>
    <n v="1460737680"/>
    <x v="3272"/>
    <n v="1455725596"/>
    <b v="0"/>
    <n v="4"/>
    <b v="0"/>
    <s v="theater/plays"/>
    <x v="3"/>
    <x v="4"/>
    <n v="7.25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d v="2015-04-18T16:52:02"/>
    <n v="1429375922"/>
    <x v="3273"/>
    <n v="1426783922"/>
    <b v="0"/>
    <n v="1"/>
    <b v="0"/>
    <s v="technology/wearables"/>
    <x v="0"/>
    <x v="3"/>
    <n v="28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d v="2013-08-28T23:54:51"/>
    <n v="1377734091"/>
    <x v="3274"/>
    <n v="1374882891"/>
    <b v="0"/>
    <n v="2"/>
    <b v="0"/>
    <s v="publishing/art books"/>
    <x v="5"/>
    <x v="36"/>
    <n v="14"/>
  </r>
  <r>
    <n v="4065"/>
    <s v="A Midsummer's Night's Dream"/>
    <s v="A classical/ fantasy version of midsummers done by professionally trained actors in Tulsa!"/>
    <n v="4000"/>
    <n v="27"/>
    <x v="3"/>
    <x v="0"/>
    <s v="USD"/>
    <d v="2014-08-12T22:50:11"/>
    <n v="1407883811"/>
    <x v="3275"/>
    <n v="1405291811"/>
    <b v="0"/>
    <n v="4"/>
    <b v="0"/>
    <s v="theater/plays"/>
    <x v="3"/>
    <x v="4"/>
    <n v="6.7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d v="2011-07-16T17:32:54"/>
    <n v="1310837574"/>
    <x v="3276"/>
    <n v="1308245574"/>
    <b v="0"/>
    <n v="2"/>
    <b v="0"/>
    <s v="games/video games"/>
    <x v="1"/>
    <x v="29"/>
    <n v="1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d v="2015-02-16T07:13:43"/>
    <n v="1424070823"/>
    <x v="3277"/>
    <n v="1421478823"/>
    <b v="0"/>
    <n v="2"/>
    <b v="0"/>
    <s v="theater/plays"/>
    <x v="3"/>
    <x v="4"/>
    <n v="13"/>
  </r>
  <r>
    <n v="541"/>
    <s v="Deviations"/>
    <s v="A website dedicated to local Kink Communities; to find others with matching interests and bring them together."/>
    <n v="4500"/>
    <n v="25"/>
    <x v="3"/>
    <x v="0"/>
    <s v="USD"/>
    <d v="2015-10-29T01:07:14"/>
    <n v="1446080834"/>
    <x v="3278"/>
    <n v="1443488834"/>
    <b v="0"/>
    <n v="1"/>
    <b v="0"/>
    <s v="technology/web"/>
    <x v="0"/>
    <x v="38"/>
    <n v="25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d v="2015-05-13T20:04:28"/>
    <n v="1431547468"/>
    <x v="3279"/>
    <n v="1428955468"/>
    <b v="0"/>
    <n v="1"/>
    <b v="0"/>
    <s v="games/video games"/>
    <x v="1"/>
    <x v="29"/>
    <n v="2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d v="2012-04-16T16:00:00"/>
    <n v="1334592000"/>
    <x v="3280"/>
    <n v="1331982127"/>
    <b v="0"/>
    <n v="1"/>
    <b v="0"/>
    <s v="music/world music"/>
    <x v="2"/>
    <x v="33"/>
    <n v="25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d v="2014-05-31T23:30:00"/>
    <n v="1401579000"/>
    <x v="3281"/>
    <n v="1398911882"/>
    <b v="0"/>
    <n v="3"/>
    <b v="0"/>
    <s v="food/food trucks"/>
    <x v="7"/>
    <x v="37"/>
    <n v="8.33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d v="2015-03-25T07:01:00"/>
    <n v="1427266860"/>
    <x v="3282"/>
    <n v="1424678460"/>
    <b v="0"/>
    <n v="1"/>
    <b v="0"/>
    <s v="food/food trucks"/>
    <x v="7"/>
    <x v="37"/>
    <n v="25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d v="2012-03-18T23:53:15"/>
    <n v="1332114795"/>
    <x v="3283"/>
    <n v="1326934395"/>
    <b v="0"/>
    <n v="1"/>
    <b v="0"/>
    <s v="publishing/children's books"/>
    <x v="5"/>
    <x v="32"/>
    <n v="25"/>
  </r>
  <r>
    <n v="2893"/>
    <s v="REDISCOVERING KIA THE PLAY"/>
    <s v="Fundraising for REDISCOVERING KIA THE PLAY"/>
    <n v="5000"/>
    <n v="25"/>
    <x v="3"/>
    <x v="0"/>
    <s v="USD"/>
    <d v="2015-01-09T02:00:00"/>
    <n v="1420768800"/>
    <x v="3284"/>
    <n v="1415644395"/>
    <b v="0"/>
    <n v="2"/>
    <b v="0"/>
    <s v="theater/plays"/>
    <x v="3"/>
    <x v="4"/>
    <n v="12.5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d v="2014-08-31T18:24:37"/>
    <n v="1409509477"/>
    <x v="3285"/>
    <n v="1407695077"/>
    <b v="0"/>
    <n v="2"/>
    <b v="0"/>
    <s v="theater/musical"/>
    <x v="3"/>
    <x v="20"/>
    <n v="12.5"/>
  </r>
  <r>
    <n v="3747"/>
    <s v="Counting Stars"/>
    <s v="The world premiere of an astonishing new play by acclaimed writer Atiha Sen Gupta."/>
    <n v="2500"/>
    <n v="25"/>
    <x v="3"/>
    <x v="1"/>
    <s v="GBP"/>
    <d v="2015-07-05T22:59:00"/>
    <n v="1436137140"/>
    <x v="3286"/>
    <n v="1433833896"/>
    <b v="0"/>
    <n v="1"/>
    <b v="0"/>
    <s v="theater/plays"/>
    <x v="3"/>
    <x v="4"/>
    <n v="2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d v="2015-12-19T19:49:59"/>
    <n v="1450554599"/>
    <x v="3287"/>
    <n v="1447098599"/>
    <b v="0"/>
    <n v="1"/>
    <b v="0"/>
    <s v="theater/plays"/>
    <x v="3"/>
    <x v="4"/>
    <n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d v="2014-08-09T06:25:04"/>
    <n v="1407565504"/>
    <x v="3288"/>
    <n v="1404973504"/>
    <b v="0"/>
    <n v="2"/>
    <b v="0"/>
    <s v="theater/plays"/>
    <x v="3"/>
    <x v="4"/>
    <n v="12.5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d v="2016-04-08T18:35:00"/>
    <n v="1460140500"/>
    <x v="3289"/>
    <n v="1457628680"/>
    <b v="0"/>
    <n v="1"/>
    <b v="0"/>
    <s v="theater/plays"/>
    <x v="3"/>
    <x v="4"/>
    <n v="25"/>
  </r>
  <r>
    <n v="1736"/>
    <s v="In His Presence"/>
    <s v="A unique meditative album reflecting on the life of Christ, inviting Him into your presence"/>
    <n v="3000"/>
    <n v="22"/>
    <x v="3"/>
    <x v="0"/>
    <s v="USD"/>
    <d v="2015-11-08T21:40:33"/>
    <n v="1447018833"/>
    <x v="3290"/>
    <n v="1444423233"/>
    <b v="0"/>
    <n v="1"/>
    <b v="0"/>
    <s v="music/faith"/>
    <x v="2"/>
    <x v="21"/>
    <n v="2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d v="2013-07-31T23:32:57"/>
    <n v="1375313577"/>
    <x v="3291"/>
    <n v="1372721577"/>
    <b v="0"/>
    <n v="3"/>
    <b v="0"/>
    <s v="publishing/fiction"/>
    <x v="5"/>
    <x v="26"/>
    <n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d v="2013-01-06T00:37:18"/>
    <n v="1357432638"/>
    <x v="3292"/>
    <n v="1354840638"/>
    <b v="0"/>
    <n v="7"/>
    <b v="0"/>
    <s v="games/video games"/>
    <x v="1"/>
    <x v="29"/>
    <n v="3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d v="2016-02-12T03:08:24"/>
    <n v="1455246504"/>
    <x v="3293"/>
    <n v="1452654504"/>
    <b v="0"/>
    <n v="2"/>
    <b v="0"/>
    <s v="food/food trucks"/>
    <x v="7"/>
    <x v="37"/>
    <n v="10.5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d v="2014-08-09T03:00:00"/>
    <n v="1407553200"/>
    <x v="3294"/>
    <n v="1405100992"/>
    <b v="0"/>
    <n v="3"/>
    <b v="0"/>
    <s v="theater/plays"/>
    <x v="3"/>
    <x v="4"/>
    <n v="7"/>
  </r>
  <r>
    <n v="569"/>
    <s v="Mioti"/>
    <s v="Mioti is an indie game marketplace that doubles as a community for developers to join networks and discuss projects."/>
    <n v="2500"/>
    <n v="20"/>
    <x v="3"/>
    <x v="7"/>
    <s v="CAD"/>
    <d v="2016-01-01T20:20:12"/>
    <n v="1451679612"/>
    <x v="3295"/>
    <n v="1449087612"/>
    <b v="0"/>
    <n v="1"/>
    <b v="0"/>
    <s v="technology/web"/>
    <x v="0"/>
    <x v="38"/>
    <n v="20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d v="2012-05-12T02:31:00"/>
    <n v="1336789860"/>
    <x v="3296"/>
    <n v="1331666146"/>
    <b v="0"/>
    <n v="2"/>
    <b v="0"/>
    <s v="music/indie rock"/>
    <x v="2"/>
    <x v="13"/>
    <n v="10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d v="2014-07-31T09:46:21"/>
    <n v="1406799981"/>
    <x v="3297"/>
    <n v="1404207981"/>
    <b v="0"/>
    <n v="1"/>
    <b v="0"/>
    <s v="games/mobile games"/>
    <x v="1"/>
    <x v="25"/>
    <n v="2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d v="2017-03-06T04:08:52"/>
    <n v="1488773332"/>
    <x v="3298"/>
    <n v="1486613332"/>
    <b v="0"/>
    <n v="1"/>
    <b v="0"/>
    <s v="journalism/audio"/>
    <x v="8"/>
    <x v="23"/>
    <n v="1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d v="2014-08-12T12:52:58"/>
    <n v="1407847978"/>
    <x v="3299"/>
    <n v="1405687978"/>
    <b v="0"/>
    <n v="2"/>
    <b v="0"/>
    <s v="publishing/translations"/>
    <x v="5"/>
    <x v="39"/>
    <n v="7.5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d v="2016-04-24T21:59:00"/>
    <n v="1461535140"/>
    <x v="3300"/>
    <n v="1459716480"/>
    <b v="0"/>
    <n v="1"/>
    <b v="0"/>
    <s v="publishing/translations"/>
    <x v="5"/>
    <x v="39"/>
    <n v="15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d v="2014-09-15T20:09:00"/>
    <n v="1410811740"/>
    <x v="3301"/>
    <n v="1409341863"/>
    <b v="0"/>
    <n v="1"/>
    <b v="0"/>
    <s v="technology/space exploration"/>
    <x v="0"/>
    <x v="5"/>
    <n v="15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d v="2015-03-04T18:57:27"/>
    <n v="1425495447"/>
    <x v="3302"/>
    <n v="1422903447"/>
    <b v="0"/>
    <n v="3"/>
    <b v="0"/>
    <s v="technology/gadgets"/>
    <x v="0"/>
    <x v="31"/>
    <n v="4"/>
  </r>
  <r>
    <n v="3866"/>
    <s v="a feminine ending, brought to you by the East End Theatre Co"/>
    <s v="A funny, moving, witty piece about a girl, her oboe, and her dreams."/>
    <n v="2000"/>
    <n v="11"/>
    <x v="3"/>
    <x v="0"/>
    <s v="USD"/>
    <d v="2016-03-23T03:29:00"/>
    <n v="1458703740"/>
    <x v="3303"/>
    <n v="1454453021"/>
    <b v="0"/>
    <n v="2"/>
    <b v="0"/>
    <s v="theater/plays"/>
    <x v="3"/>
    <x v="4"/>
    <n v="5.5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d v="2015-03-16T16:11:56"/>
    <n v="1426522316"/>
    <x v="3304"/>
    <n v="1423933916"/>
    <b v="0"/>
    <n v="2"/>
    <b v="0"/>
    <s v="technology/web"/>
    <x v="0"/>
    <x v="38"/>
    <n v="5"/>
  </r>
  <r>
    <n v="1073"/>
    <s v="Rainbow Ball to the Iphone"/>
    <s v="We want to bring our Game Rainbow Ball to the iphone and to do that we need a little help"/>
    <n v="750"/>
    <n v="10"/>
    <x v="3"/>
    <x v="0"/>
    <s v="USD"/>
    <d v="2011-10-16T23:09:01"/>
    <n v="1318806541"/>
    <x v="3305"/>
    <n v="1316214541"/>
    <b v="0"/>
    <n v="1"/>
    <b v="0"/>
    <s v="games/video games"/>
    <x v="1"/>
    <x v="29"/>
    <n v="10"/>
  </r>
  <r>
    <n v="1126"/>
    <s v="GAMING TO LEARN"/>
    <s v="Imagine a science class where the teacher walks in a says &quot;Take out your cell phone and play a game.&quot;"/>
    <n v="2000"/>
    <n v="10"/>
    <x v="3"/>
    <x v="0"/>
    <s v="USD"/>
    <d v="2016-07-14T07:51:34"/>
    <n v="1468482694"/>
    <x v="3306"/>
    <n v="1465890694"/>
    <b v="0"/>
    <n v="2"/>
    <b v="0"/>
    <s v="games/mobile games"/>
    <x v="1"/>
    <x v="25"/>
    <n v="5"/>
  </r>
  <r>
    <n v="2757"/>
    <s v="C is for Crooked"/>
    <s v="A children's letter book that Lampoons Hillary Clinton"/>
    <n v="1500"/>
    <n v="10"/>
    <x v="3"/>
    <x v="0"/>
    <s v="USD"/>
    <d v="2016-08-06T15:45:32"/>
    <n v="1470498332"/>
    <x v="3307"/>
    <n v="1469202332"/>
    <b v="0"/>
    <n v="2"/>
    <b v="0"/>
    <s v="publishing/children's books"/>
    <x v="5"/>
    <x v="32"/>
    <n v="5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d v="2015-12-13T18:44:57"/>
    <n v="1450032297"/>
    <x v="3308"/>
    <n v="1444844697"/>
    <b v="0"/>
    <n v="1"/>
    <b v="0"/>
    <s v="theater/plays"/>
    <x v="3"/>
    <x v="4"/>
    <n v="10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d v="2014-09-26T16:18:55"/>
    <n v="1411748335"/>
    <x v="3309"/>
    <n v="1406564335"/>
    <b v="0"/>
    <n v="1"/>
    <b v="0"/>
    <s v="theater/spaces"/>
    <x v="3"/>
    <x v="12"/>
    <n v="1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d v="2017-04-18T19:13:39"/>
    <n v="1492542819"/>
    <x v="3310"/>
    <n v="1489090419"/>
    <b v="0"/>
    <n v="1"/>
    <b v="0"/>
    <s v="theater/plays"/>
    <x v="3"/>
    <x v="4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d v="2015-03-23T18:00:00"/>
    <n v="1427133600"/>
    <x v="3311"/>
    <n v="1423847093"/>
    <b v="0"/>
    <n v="1"/>
    <b v="0"/>
    <s v="theater/plays"/>
    <x v="3"/>
    <x v="4"/>
    <n v="1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d v="2015-08-31T16:04:57"/>
    <n v="1441037097"/>
    <x v="3312"/>
    <n v="1438445097"/>
    <b v="0"/>
    <n v="1"/>
    <b v="0"/>
    <s v="theater/plays"/>
    <x v="3"/>
    <x v="4"/>
    <n v="1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d v="2014-11-14T02:37:23"/>
    <n v="1415932643"/>
    <x v="3313"/>
    <n v="1413337043"/>
    <b v="0"/>
    <n v="8"/>
    <b v="0"/>
    <s v="technology/web"/>
    <x v="0"/>
    <x v="38"/>
    <n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d v="2016-07-04T15:46:00"/>
    <n v="1467647160"/>
    <x v="3314"/>
    <n v="1465055160"/>
    <b v="0"/>
    <n v="2"/>
    <b v="0"/>
    <s v="technology/web"/>
    <x v="0"/>
    <x v="38"/>
    <n v="3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d v="2015-02-07T21:42:19"/>
    <n v="1423345339"/>
    <x v="3315"/>
    <n v="1418161339"/>
    <b v="0"/>
    <n v="2"/>
    <b v="0"/>
    <s v="theater/plays"/>
    <x v="3"/>
    <x v="4"/>
    <n v="3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d v="2015-11-29T01:49:04"/>
    <n v="1448761744"/>
    <x v="3316"/>
    <n v="1446166144"/>
    <b v="0"/>
    <n v="1"/>
    <b v="0"/>
    <s v="technology/web"/>
    <x v="0"/>
    <x v="38"/>
    <n v="5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d v="2014-08-14T23:27:00"/>
    <n v="1408058820"/>
    <x v="3317"/>
    <n v="1405466820"/>
    <b v="0"/>
    <n v="1"/>
    <b v="0"/>
    <s v="games/video games"/>
    <x v="1"/>
    <x v="29"/>
    <n v="5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d v="2011-09-11T13:18:00"/>
    <n v="1315747080"/>
    <x v="3318"/>
    <n v="1314417502"/>
    <b v="0"/>
    <n v="1"/>
    <b v="0"/>
    <s v="music/world music"/>
    <x v="2"/>
    <x v="33"/>
    <n v="5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d v="2015-12-19T10:46:30"/>
    <n v="1450521990"/>
    <x v="3319"/>
    <n v="1447757190"/>
    <b v="0"/>
    <n v="1"/>
    <b v="0"/>
    <s v="photography/places"/>
    <x v="6"/>
    <x v="24"/>
    <n v="5"/>
  </r>
  <r>
    <n v="2583"/>
    <s v="Crazy Daisy Food Truck"/>
    <s v="Crazy Daisy will become the newest member of the food truck distributors in Kansas City, Missouri."/>
    <n v="1000"/>
    <n v="5"/>
    <x v="3"/>
    <x v="0"/>
    <s v="USD"/>
    <d v="2015-03-16T17:28:00"/>
    <n v="1426526880"/>
    <x v="3320"/>
    <n v="1421346480"/>
    <b v="0"/>
    <n v="5"/>
    <b v="0"/>
    <s v="food/food trucks"/>
    <x v="7"/>
    <x v="37"/>
    <n v="1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d v="2016-04-23T10:16:40"/>
    <n v="1461406600"/>
    <x v="3321"/>
    <n v="1458814600"/>
    <b v="0"/>
    <n v="1"/>
    <b v="0"/>
    <s v="theater/plays"/>
    <x v="3"/>
    <x v="4"/>
    <n v="5"/>
  </r>
  <r>
    <n v="2154"/>
    <s v="Demigods - Rise of the Children - Part 1 (Design)"/>
    <s v="A Real Time Strategy game based on Greek mythology in a fictional world."/>
    <n v="250"/>
    <n v="2"/>
    <x v="3"/>
    <x v="0"/>
    <s v="USD"/>
    <d v="2014-01-28T15:10:27"/>
    <n v="1390921827"/>
    <x v="3322"/>
    <n v="1389193827"/>
    <b v="0"/>
    <n v="2"/>
    <b v="0"/>
    <s v="games/video games"/>
    <x v="1"/>
    <x v="29"/>
    <n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d v="2015-09-20T04:21:31"/>
    <n v="1442722891"/>
    <x v="3323"/>
    <n v="1440130891"/>
    <b v="0"/>
    <n v="5"/>
    <b v="0"/>
    <s v="theater/spaces"/>
    <x v="3"/>
    <x v="12"/>
    <n v="420.6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d v="2015-08-01T14:00:00"/>
    <n v="1438437600"/>
    <x v="3324"/>
    <n v="1433254875"/>
    <b v="0"/>
    <n v="6"/>
    <b v="0"/>
    <s v="theater/musical"/>
    <x v="3"/>
    <x v="20"/>
    <n v="300"/>
  </r>
  <r>
    <n v="3118"/>
    <s v="Garden Eden, theatre, meeting, culture, music, art"/>
    <s v="a magical place for all kind of people, like a fairytaile in all colours"/>
    <n v="500000"/>
    <n v="1550"/>
    <x v="3"/>
    <x v="10"/>
    <s v="SEK"/>
    <d v="2016-07-02T15:35:23"/>
    <n v="1467473723"/>
    <x v="3325"/>
    <n v="1465832123"/>
    <b v="0"/>
    <n v="2"/>
    <b v="0"/>
    <s v="theater/spaces"/>
    <x v="3"/>
    <x v="12"/>
    <n v="775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d v="2014-03-24T02:15:27"/>
    <n v="1395627327"/>
    <x v="3326"/>
    <n v="1393038927"/>
    <b v="0"/>
    <n v="20"/>
    <b v="0"/>
    <s v="games/video games"/>
    <x v="1"/>
    <x v="29"/>
    <n v="71.55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d v="2015-10-05T06:39:46"/>
    <n v="1444027186"/>
    <x v="3327"/>
    <n v="1441435186"/>
    <b v="0"/>
    <n v="4"/>
    <b v="0"/>
    <s v="food/food trucks"/>
    <x v="7"/>
    <x v="37"/>
    <n v="30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d v="2015-09-24T19:09:25"/>
    <n v="1443121765"/>
    <x v="3328"/>
    <n v="1440529765"/>
    <b v="0"/>
    <n v="2"/>
    <b v="0"/>
    <s v="technology/makerspaces"/>
    <x v="0"/>
    <x v="19"/>
    <n v="550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d v="2015-07-18T20:14:16"/>
    <n v="1437250456"/>
    <x v="3329"/>
    <n v="1434658456"/>
    <b v="0"/>
    <n v="7"/>
    <b v="0"/>
    <s v="technology/wearables"/>
    <x v="0"/>
    <x v="3"/>
    <n v="100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d v="2015-06-14T19:19:00"/>
    <n v="1434309540"/>
    <x v="3330"/>
    <n v="1429287900"/>
    <b v="0"/>
    <n v="7"/>
    <b v="0"/>
    <s v="theater/spaces"/>
    <x v="3"/>
    <x v="12"/>
    <n v="92.14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d v="2015-10-08T19:00:21"/>
    <n v="1444330821"/>
    <x v="3331"/>
    <n v="1441738821"/>
    <b v="0"/>
    <n v="3"/>
    <b v="0"/>
    <s v="theater/spaces"/>
    <x v="3"/>
    <x v="12"/>
    <n v="201.67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d v="2017-02-01T15:55:59"/>
    <n v="1485964559"/>
    <x v="3332"/>
    <n v="1483372559"/>
    <b v="0"/>
    <n v="7"/>
    <b v="0"/>
    <s v="technology/wearables"/>
    <x v="0"/>
    <x v="3"/>
    <n v="84.2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d v="2013-01-11T20:00:24"/>
    <n v="1357934424"/>
    <x v="3333"/>
    <n v="1355342424"/>
    <b v="0"/>
    <n v="11"/>
    <b v="0"/>
    <s v="games/video games"/>
    <x v="1"/>
    <x v="29"/>
    <n v="50.91"/>
  </r>
  <r>
    <n v="992"/>
    <s v="WairConditioning"/>
    <s v="The HOTTEST and COOLEST thing yet! WairConditioning... an entirely new level of comfortability!"/>
    <n v="100000"/>
    <n v="467"/>
    <x v="3"/>
    <x v="0"/>
    <s v="USD"/>
    <d v="2016-05-07T21:11:59"/>
    <n v="1462655519"/>
    <x v="3334"/>
    <n v="1457475119"/>
    <b v="0"/>
    <n v="4"/>
    <b v="0"/>
    <s v="technology/wearables"/>
    <x v="0"/>
    <x v="3"/>
    <n v="116.75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d v="2015-05-04T01:40:38"/>
    <n v="1430703638"/>
    <x v="3335"/>
    <n v="1426815638"/>
    <b v="0"/>
    <n v="8"/>
    <b v="0"/>
    <s v="technology/web"/>
    <x v="0"/>
    <x v="38"/>
    <n v="53.2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d v="2015-04-30T16:00:51"/>
    <n v="1430409651"/>
    <x v="3336"/>
    <n v="1427817651"/>
    <b v="0"/>
    <n v="7"/>
    <b v="0"/>
    <s v="games/mobile games"/>
    <x v="1"/>
    <x v="25"/>
    <n v="60.71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d v="2014-12-27T01:40:44"/>
    <n v="1419644444"/>
    <x v="3337"/>
    <n v="1414456844"/>
    <b v="0"/>
    <n v="7"/>
    <b v="0"/>
    <s v="theater/spaces"/>
    <x v="3"/>
    <x v="12"/>
    <n v="53.7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d v="2016-05-14T15:18:28"/>
    <n v="1463239108"/>
    <x v="3338"/>
    <n v="1460647108"/>
    <b v="0"/>
    <n v="3"/>
    <b v="0"/>
    <s v="technology/web"/>
    <x v="0"/>
    <x v="38"/>
    <n v="116.6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d v="2015-01-18T01:12:00"/>
    <n v="1421543520"/>
    <x v="3339"/>
    <n v="1416445931"/>
    <b v="0"/>
    <n v="9"/>
    <b v="0"/>
    <s v="technology/web"/>
    <x v="0"/>
    <x v="38"/>
    <n v="38.44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d v="2016-09-03T16:34:37"/>
    <n v="1472920477"/>
    <x v="3340"/>
    <n v="1467736477"/>
    <b v="0"/>
    <n v="5"/>
    <b v="0"/>
    <s v="film &amp; video/drama"/>
    <x v="4"/>
    <x v="30"/>
    <n v="69"/>
  </r>
  <r>
    <n v="3060"/>
    <s v="Save the Roxy Theatre in Bremerton WA"/>
    <s v="Save the historic Roxy theatre in Bremerton WA from being repurposed as office space."/>
    <n v="220000"/>
    <n v="335"/>
    <x v="3"/>
    <x v="0"/>
    <s v="USD"/>
    <d v="2015-09-28T06:35:34"/>
    <n v="1443422134"/>
    <x v="3341"/>
    <n v="1440830134"/>
    <b v="0"/>
    <n v="6"/>
    <b v="0"/>
    <s v="theater/spaces"/>
    <x v="3"/>
    <x v="12"/>
    <n v="55.83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d v="2017-01-07T07:12:49"/>
    <n v="1483773169"/>
    <x v="3342"/>
    <n v="1481181169"/>
    <b v="0"/>
    <n v="3"/>
    <b v="0"/>
    <s v="games/video games"/>
    <x v="1"/>
    <x v="29"/>
    <n v="103.33"/>
  </r>
  <r>
    <n v="717"/>
    <s v="cool air belt"/>
    <s v="Cool air flowing under clothing keeps you cool."/>
    <n v="100000"/>
    <n v="305"/>
    <x v="3"/>
    <x v="0"/>
    <s v="USD"/>
    <d v="2014-09-05T20:30:02"/>
    <n v="1409949002"/>
    <x v="3343"/>
    <n v="1407357002"/>
    <b v="0"/>
    <n v="4"/>
    <b v="0"/>
    <s v="technology/wearables"/>
    <x v="0"/>
    <x v="3"/>
    <n v="76.25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d v="2014-06-18T20:13:00"/>
    <n v="1403122380"/>
    <x v="3344"/>
    <n v="1400634728"/>
    <b v="0"/>
    <n v="7"/>
    <b v="0"/>
    <s v="photography/places"/>
    <x v="6"/>
    <x v="24"/>
    <n v="4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d v="2014-09-15T19:55:03"/>
    <n v="1410810903"/>
    <x v="3345"/>
    <n v="1405626903"/>
    <b v="0"/>
    <n v="12"/>
    <b v="0"/>
    <s v="food/food trucks"/>
    <x v="7"/>
    <x v="37"/>
    <n v="23.0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d v="2016-02-20T22:22:18"/>
    <n v="1456006938"/>
    <x v="3346"/>
    <n v="1450822938"/>
    <b v="0"/>
    <n v="5"/>
    <b v="0"/>
    <s v="technology/web"/>
    <x v="0"/>
    <x v="38"/>
    <n v="5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d v="2015-06-13T16:37:23"/>
    <n v="1434213443"/>
    <x v="3347"/>
    <n v="1431621443"/>
    <b v="0"/>
    <n v="4"/>
    <b v="0"/>
    <s v="technology/web"/>
    <x v="0"/>
    <x v="38"/>
    <n v="64.75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d v="2013-08-10T13:15:20"/>
    <n v="1376140520"/>
    <x v="3348"/>
    <n v="1373548520"/>
    <b v="0"/>
    <n v="1"/>
    <b v="0"/>
    <s v="film &amp; video/animation"/>
    <x v="4"/>
    <x v="28"/>
    <n v="25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d v="2016-12-28T19:25:15"/>
    <n v="1482953115"/>
    <x v="3349"/>
    <n v="1480361115"/>
    <b v="0"/>
    <n v="1"/>
    <b v="0"/>
    <s v="technology/wearables"/>
    <x v="0"/>
    <x v="3"/>
    <n v="25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d v="2016-08-27T17:00:09"/>
    <n v="1472317209"/>
    <x v="3350"/>
    <n v="1469725209"/>
    <b v="0"/>
    <n v="1"/>
    <b v="0"/>
    <s v="journalism/audio"/>
    <x v="8"/>
    <x v="23"/>
    <n v="250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d v="2016-05-19T08:12:01"/>
    <n v="1463645521"/>
    <x v="3351"/>
    <n v="1458461521"/>
    <b v="0"/>
    <n v="4"/>
    <b v="0"/>
    <s v="food/food trucks"/>
    <x v="7"/>
    <x v="37"/>
    <n v="62.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d v="2015-06-01T17:01:00"/>
    <n v="1433178060"/>
    <x v="3352"/>
    <n v="1429290060"/>
    <b v="0"/>
    <n v="5"/>
    <b v="0"/>
    <s v="technology/wearables"/>
    <x v="0"/>
    <x v="3"/>
    <n v="45.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d v="2016-09-05T02:59:00"/>
    <n v="1473044340"/>
    <x v="3353"/>
    <n v="1468180462"/>
    <b v="0"/>
    <n v="4"/>
    <b v="0"/>
    <s v="technology/wearables"/>
    <x v="0"/>
    <x v="3"/>
    <n v="55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d v="2012-01-05T11:33:00"/>
    <n v="1325763180"/>
    <x v="3354"/>
    <n v="1323084816"/>
    <b v="0"/>
    <n v="3"/>
    <b v="0"/>
    <s v="film &amp; video/animation"/>
    <x v="4"/>
    <x v="28"/>
    <n v="71.67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d v="2014-09-01T20:10:17"/>
    <n v="1409602217"/>
    <x v="3355"/>
    <n v="1405714217"/>
    <b v="0"/>
    <n v="3"/>
    <b v="0"/>
    <s v="technology/wearables"/>
    <x v="0"/>
    <x v="3"/>
    <n v="68.3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d v="2015-02-08T21:58:29"/>
    <n v="1423432709"/>
    <x v="3356"/>
    <n v="1420840709"/>
    <b v="0"/>
    <n v="2"/>
    <b v="0"/>
    <s v="publishing/translations"/>
    <x v="5"/>
    <x v="39"/>
    <n v="100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d v="2015-12-17T04:38:46"/>
    <n v="1450327126"/>
    <x v="3357"/>
    <n v="1447735126"/>
    <b v="0"/>
    <n v="8"/>
    <b v="0"/>
    <s v="games/mobile games"/>
    <x v="1"/>
    <x v="25"/>
    <n v="23.25"/>
  </r>
  <r>
    <n v="2884"/>
    <s v="The Lizard King, a play by Jay Jeff Jones"/>
    <s v="Come explore the dream world of Jim Morrison, rock singer, mystic, poet, shaman."/>
    <n v="45000"/>
    <n v="185"/>
    <x v="3"/>
    <x v="0"/>
    <s v="USD"/>
    <d v="2014-12-05T17:27:15"/>
    <n v="1417800435"/>
    <x v="3358"/>
    <n v="1415208435"/>
    <b v="0"/>
    <n v="4"/>
    <b v="0"/>
    <s v="theater/plays"/>
    <x v="3"/>
    <x v="4"/>
    <n v="46.25"/>
  </r>
  <r>
    <n v="1116"/>
    <s v="Quest Remnants of Chaos"/>
    <s v="A medieval, post apocolyptic, Online, MMORPG. Class morphing, character customization game."/>
    <n v="500000"/>
    <n v="178.52"/>
    <x v="3"/>
    <x v="0"/>
    <s v="USD"/>
    <d v="2012-06-09T20:20:08"/>
    <n v="1339273208"/>
    <x v="3359"/>
    <n v="1334089208"/>
    <b v="0"/>
    <n v="10"/>
    <b v="0"/>
    <s v="games/video games"/>
    <x v="1"/>
    <x v="29"/>
    <n v="17.85000000000000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d v="2015-10-16T16:35:52"/>
    <n v="1445013352"/>
    <x v="3360"/>
    <n v="1442421352"/>
    <b v="0"/>
    <n v="2"/>
    <b v="0"/>
    <s v="theater/spaces"/>
    <x v="3"/>
    <x v="12"/>
    <n v="87.5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d v="2013-11-11T14:19:08"/>
    <n v="1384179548"/>
    <x v="3361"/>
    <n v="1381583948"/>
    <b v="0"/>
    <n v="4"/>
    <b v="0"/>
    <s v="music/jazz"/>
    <x v="2"/>
    <x v="27"/>
    <n v="42.5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d v="2015-01-16T10:30:47"/>
    <n v="1421404247"/>
    <x v="3362"/>
    <n v="1418812247"/>
    <b v="0"/>
    <n v="4"/>
    <b v="0"/>
    <s v="technology/wearables"/>
    <x v="0"/>
    <x v="3"/>
    <n v="39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d v="2014-10-28T22:00:00"/>
    <n v="1414533600"/>
    <x v="3363"/>
    <n v="1411411564"/>
    <b v="0"/>
    <n v="6"/>
    <b v="0"/>
    <s v="film &amp; video/science fiction"/>
    <x v="4"/>
    <x v="22"/>
    <n v="25.17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d v="2016-01-03T01:55:37"/>
    <n v="1451786137"/>
    <x v="3364"/>
    <n v="1449194137"/>
    <b v="0"/>
    <n v="3"/>
    <b v="0"/>
    <s v="music/jazz"/>
    <x v="2"/>
    <x v="27"/>
    <n v="50.3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d v="2015-11-05T23:32:52"/>
    <n v="1446766372"/>
    <x v="3365"/>
    <n v="1443220372"/>
    <b v="0"/>
    <n v="11"/>
    <b v="0"/>
    <s v="film &amp; video/animation"/>
    <x v="4"/>
    <x v="28"/>
    <n v="13.55"/>
  </r>
  <r>
    <n v="570"/>
    <s v="Relaunching in May"/>
    <s v="Humans have AM/FM/Satellite radio, kids have radio Disney, pets have DogCatRadio."/>
    <n v="85000"/>
    <n v="142"/>
    <x v="3"/>
    <x v="0"/>
    <s v="USD"/>
    <d v="2016-02-18T19:09:29"/>
    <n v="1455822569"/>
    <x v="3366"/>
    <n v="1453230569"/>
    <b v="0"/>
    <n v="1"/>
    <b v="0"/>
    <s v="technology/web"/>
    <x v="0"/>
    <x v="38"/>
    <n v="14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d v="2015-06-18T13:13:11"/>
    <n v="1434633191"/>
    <x v="3367"/>
    <n v="1429449191"/>
    <b v="0"/>
    <n v="5"/>
    <b v="0"/>
    <s v="film &amp; video/science fiction"/>
    <x v="4"/>
    <x v="22"/>
    <n v="28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d v="2014-09-11T08:37:22"/>
    <n v="1410424642"/>
    <x v="3368"/>
    <n v="1407832642"/>
    <b v="0"/>
    <n v="4"/>
    <b v="0"/>
    <s v="theater/plays"/>
    <x v="3"/>
    <x v="4"/>
    <n v="33.75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d v="2015-02-28T00:01:34"/>
    <n v="1425081694"/>
    <x v="3369"/>
    <n v="1422489694"/>
    <b v="0"/>
    <n v="3"/>
    <b v="0"/>
    <s v="technology/makerspaces"/>
    <x v="0"/>
    <x v="19"/>
    <n v="44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d v="2016-05-05T21:36:36"/>
    <n v="1462484196"/>
    <x v="3370"/>
    <n v="1457303796"/>
    <b v="0"/>
    <n v="10"/>
    <b v="0"/>
    <s v="theater/spaces"/>
    <x v="3"/>
    <x v="12"/>
    <n v="12.8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d v="2015-01-08T13:41:00"/>
    <n v="1420724460"/>
    <x v="3371"/>
    <n v="1418046247"/>
    <b v="0"/>
    <n v="3"/>
    <b v="0"/>
    <s v="theater/spaces"/>
    <x v="3"/>
    <x v="12"/>
    <n v="4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d v="2017-01-21T21:45:31"/>
    <n v="1485035131"/>
    <x v="3372"/>
    <n v="1483307131"/>
    <b v="0"/>
    <n v="4"/>
    <b v="0"/>
    <s v="games/mobile games"/>
    <x v="1"/>
    <x v="25"/>
    <n v="31.25"/>
  </r>
  <r>
    <n v="2649"/>
    <s v="The Mission - Please Check Back Soon (Canceled)"/>
    <s v="They have launched a Kickstarter."/>
    <n v="125000"/>
    <n v="124"/>
    <x v="1"/>
    <x v="0"/>
    <s v="USD"/>
    <d v="2016-02-01T23:55:41"/>
    <n v="1454370941"/>
    <x v="3373"/>
    <n v="1449186941"/>
    <b v="0"/>
    <n v="3"/>
    <b v="0"/>
    <s v="technology/space exploration"/>
    <x v="0"/>
    <x v="5"/>
    <n v="41.33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d v="2014-11-14T18:16:31"/>
    <n v="1415988991"/>
    <x v="3374"/>
    <n v="1413393391"/>
    <b v="0"/>
    <n v="6"/>
    <b v="0"/>
    <s v="technology/web"/>
    <x v="0"/>
    <x v="38"/>
    <n v="20.5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d v="2015-04-23T21:05:38"/>
    <n v="1429823138"/>
    <x v="3375"/>
    <n v="1427231138"/>
    <b v="0"/>
    <n v="2"/>
    <b v="0"/>
    <s v="food/food trucks"/>
    <x v="7"/>
    <x v="37"/>
    <n v="60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d v="2014-08-04T16:00:00"/>
    <n v="1407168000"/>
    <x v="3376"/>
    <n v="1406131023"/>
    <b v="0"/>
    <n v="3"/>
    <b v="0"/>
    <s v="theater/plays"/>
    <x v="3"/>
    <x v="4"/>
    <n v="40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d v="2016-06-29T20:20:14"/>
    <n v="1467231614"/>
    <x v="3377"/>
    <n v="1464639614"/>
    <b v="0"/>
    <n v="6"/>
    <b v="0"/>
    <s v="games/video games"/>
    <x v="1"/>
    <x v="29"/>
    <n v="19.670000000000002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d v="2015-02-16T10:11:17"/>
    <n v="1424081477"/>
    <x v="3378"/>
    <n v="1420798277"/>
    <b v="0"/>
    <n v="3"/>
    <b v="0"/>
    <s v="theater/musical"/>
    <x v="3"/>
    <x v="20"/>
    <n v="36.67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d v="2015-07-27T03:59:00"/>
    <n v="1437969540"/>
    <x v="3379"/>
    <n v="1436297723"/>
    <b v="0"/>
    <n v="2"/>
    <b v="0"/>
    <s v="technology/web"/>
    <x v="0"/>
    <x v="38"/>
    <n v="5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d v="2015-05-21T15:45:25"/>
    <n v="1432223125"/>
    <x v="3380"/>
    <n v="1429631125"/>
    <b v="0"/>
    <n v="4"/>
    <b v="0"/>
    <s v="technology/wearables"/>
    <x v="0"/>
    <x v="3"/>
    <n v="26.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d v="2016-02-14T16:20:32"/>
    <n v="1455466832"/>
    <x v="3381"/>
    <n v="1452874832"/>
    <b v="0"/>
    <n v="4"/>
    <b v="0"/>
    <s v="technology/wearables"/>
    <x v="0"/>
    <x v="3"/>
    <n v="26.25"/>
  </r>
  <r>
    <n v="1405"/>
    <s v="The Bible translated into Emoticons"/>
    <s v="Will more people read the Bible if it were translated into Emoticons?"/>
    <n v="25000"/>
    <n v="105"/>
    <x v="3"/>
    <x v="0"/>
    <s v="USD"/>
    <d v="2014-11-28T17:20:01"/>
    <n v="1417195201"/>
    <x v="3382"/>
    <n v="1414599601"/>
    <b v="1"/>
    <n v="17"/>
    <b v="0"/>
    <s v="publishing/translations"/>
    <x v="5"/>
    <x v="39"/>
    <n v="6.1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d v="2017-03-02T22:57:58"/>
    <n v="1488495478"/>
    <x v="3383"/>
    <n v="1485903478"/>
    <b v="0"/>
    <n v="2"/>
    <b v="0"/>
    <s v="theater/spaces"/>
    <x v="3"/>
    <x v="12"/>
    <n v="52.5"/>
  </r>
  <r>
    <n v="1145"/>
    <s v="A FORK IN THE ROAD food truck"/>
    <s v="Emphasizing locally and responsibly raised ingredients, serving delicious food! I need your help."/>
    <n v="80000"/>
    <n v="100"/>
    <x v="3"/>
    <x v="0"/>
    <s v="USD"/>
    <d v="2014-10-02T17:56:32"/>
    <n v="1412272592"/>
    <x v="3384"/>
    <n v="1407088592"/>
    <b v="0"/>
    <n v="1"/>
    <b v="0"/>
    <s v="food/food trucks"/>
    <x v="7"/>
    <x v="37"/>
    <n v="100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d v="2015-05-30T21:26:11"/>
    <n v="1433021171"/>
    <x v="3385"/>
    <n v="1430429171"/>
    <b v="0"/>
    <n v="2"/>
    <b v="0"/>
    <s v="food/food trucks"/>
    <x v="7"/>
    <x v="37"/>
    <n v="5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d v="2015-07-17T19:35:39"/>
    <n v="1437161739"/>
    <x v="3386"/>
    <n v="1434569739"/>
    <b v="0"/>
    <n v="1"/>
    <b v="0"/>
    <s v="technology/wearables"/>
    <x v="0"/>
    <x v="3"/>
    <n v="10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d v="2016-01-01T08:38:51"/>
    <n v="1451637531"/>
    <x v="3387"/>
    <n v="1449045531"/>
    <b v="0"/>
    <n v="1"/>
    <b v="0"/>
    <s v="publishing/translations"/>
    <x v="5"/>
    <x v="39"/>
    <n v="10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d v="2015-04-14T16:19:25"/>
    <n v="1429028365"/>
    <x v="3388"/>
    <n v="1425143965"/>
    <b v="0"/>
    <n v="2"/>
    <b v="0"/>
    <s v="technology/web"/>
    <x v="0"/>
    <x v="38"/>
    <n v="5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d v="2016-07-30T21:13:14"/>
    <n v="1469913194"/>
    <x v="3389"/>
    <n v="1467321194"/>
    <b v="0"/>
    <n v="4"/>
    <b v="0"/>
    <s v="technology/space exploration"/>
    <x v="0"/>
    <x v="5"/>
    <n v="22.7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d v="2016-03-14T23:00:00"/>
    <n v="1457996400"/>
    <x v="3390"/>
    <n v="1452842511"/>
    <b v="0"/>
    <n v="1"/>
    <b v="0"/>
    <s v="technology/web"/>
    <x v="0"/>
    <x v="38"/>
    <n v="90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d v="2014-08-30T15:30:00"/>
    <n v="1409412600"/>
    <x v="3391"/>
    <n v="1404947422"/>
    <b v="0"/>
    <n v="3"/>
    <b v="0"/>
    <s v="music/jazz"/>
    <x v="2"/>
    <x v="27"/>
    <n v="30"/>
  </r>
  <r>
    <n v="2763"/>
    <s v="My Christmas Star"/>
    <s v="How Santa finds childrens homes without getting lost by following certain stars."/>
    <n v="39400"/>
    <n v="90"/>
    <x v="3"/>
    <x v="0"/>
    <s v="USD"/>
    <d v="2013-05-24T13:54:44"/>
    <n v="1369403684"/>
    <x v="3392"/>
    <n v="1365515684"/>
    <b v="0"/>
    <n v="3"/>
    <b v="0"/>
    <s v="publishing/children's books"/>
    <x v="5"/>
    <x v="32"/>
    <n v="30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d v="2014-09-21T19:48:38"/>
    <n v="1411328918"/>
    <x v="3393"/>
    <n v="1407440918"/>
    <b v="0"/>
    <n v="5"/>
    <b v="0"/>
    <s v="food/restaurants"/>
    <x v="7"/>
    <x v="40"/>
    <n v="17.2"/>
  </r>
  <r>
    <n v="1907"/>
    <s v="Litter-Buddy"/>
    <s v="Litter-Buddy is great economical alternative to leading pet waste disposal systems with cartridge bag elements."/>
    <n v="30000"/>
    <n v="85"/>
    <x v="3"/>
    <x v="0"/>
    <s v="USD"/>
    <d v="2014-05-23T14:05:25"/>
    <n v="1400853925"/>
    <x v="3394"/>
    <n v="1399557925"/>
    <b v="0"/>
    <n v="4"/>
    <b v="0"/>
    <s v="technology/gadgets"/>
    <x v="0"/>
    <x v="31"/>
    <n v="21.25"/>
  </r>
  <r>
    <n v="2130"/>
    <s v="Wondrous Adventures: A Kid's Game"/>
    <s v="You are the hero tasked to save your home from the villainous Sanword."/>
    <n v="42000"/>
    <n v="85"/>
    <x v="3"/>
    <x v="0"/>
    <s v="USD"/>
    <d v="2014-08-16T02:04:23"/>
    <n v="1408154663"/>
    <x v="3395"/>
    <n v="1405130663"/>
    <b v="0"/>
    <n v="4"/>
    <b v="0"/>
    <s v="games/video games"/>
    <x v="1"/>
    <x v="29"/>
    <n v="21.2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d v="2014-12-18T04:32:21"/>
    <n v="1418877141"/>
    <x v="3396"/>
    <n v="1416285141"/>
    <b v="0"/>
    <n v="4"/>
    <b v="0"/>
    <s v="technology/web"/>
    <x v="0"/>
    <x v="38"/>
    <n v="20.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d v="2015-07-23T13:25:35"/>
    <n v="1437657935"/>
    <x v="3397"/>
    <n v="1434201935"/>
    <b v="0"/>
    <n v="4"/>
    <b v="0"/>
    <s v="film &amp; video/science fiction"/>
    <x v="4"/>
    <x v="22"/>
    <n v="20.2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d v="2014-12-18T21:33:15"/>
    <n v="1418938395"/>
    <x v="3398"/>
    <n v="1415050395"/>
    <b v="0"/>
    <n v="1"/>
    <b v="0"/>
    <s v="technology/wearables"/>
    <x v="0"/>
    <x v="3"/>
    <n v="75"/>
  </r>
  <r>
    <n v="1149"/>
    <s v="The Floridian Food Truck"/>
    <s v="Bringing culturally diverse Floridian cuisine to the people!"/>
    <n v="50000"/>
    <n v="75"/>
    <x v="3"/>
    <x v="0"/>
    <s v="USD"/>
    <d v="2016-06-16T17:02:46"/>
    <n v="1466096566"/>
    <x v="3399"/>
    <n v="1463504566"/>
    <b v="0"/>
    <n v="2"/>
    <b v="0"/>
    <s v="food/food trucks"/>
    <x v="7"/>
    <x v="37"/>
    <n v="37.5"/>
  </r>
  <r>
    <n v="1447"/>
    <s v="Indian Language Dictionary"/>
    <s v="I'm creating a dictionary of multiple Indian languages."/>
    <n v="500000"/>
    <n v="75"/>
    <x v="3"/>
    <x v="0"/>
    <s v="USD"/>
    <d v="2016-07-08T17:32:14"/>
    <n v="1467999134"/>
    <x v="3400"/>
    <n v="1465407134"/>
    <b v="0"/>
    <n v="3"/>
    <b v="0"/>
    <s v="publishing/translations"/>
    <x v="5"/>
    <x v="39"/>
    <n v="25"/>
  </r>
  <r>
    <n v="1718"/>
    <s v="The Prodigal Son"/>
    <s v="A melody for the galaxy."/>
    <n v="35000"/>
    <n v="75"/>
    <x v="3"/>
    <x v="0"/>
    <s v="USD"/>
    <d v="2016-05-14T04:59:00"/>
    <n v="1463201940"/>
    <x v="3401"/>
    <n v="1459435149"/>
    <b v="0"/>
    <n v="2"/>
    <b v="0"/>
    <s v="music/faith"/>
    <x v="2"/>
    <x v="21"/>
    <n v="37.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d v="2015-05-14T23:56:12"/>
    <n v="1431647772"/>
    <x v="3402"/>
    <n v="1426463772"/>
    <b v="0"/>
    <n v="2"/>
    <b v="0"/>
    <s v="food/restaurants"/>
    <x v="7"/>
    <x v="40"/>
    <n v="37.5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d v="2015-05-28T15:59:00"/>
    <n v="1432828740"/>
    <x v="3403"/>
    <n v="1430237094"/>
    <b v="0"/>
    <n v="2"/>
    <b v="0"/>
    <s v="theater/spaces"/>
    <x v="3"/>
    <x v="12"/>
    <n v="37.5"/>
  </r>
  <r>
    <n v="2688"/>
    <s v="Mac N Cheez Food Truck"/>
    <s v="The amazing gourmet Mac N Cheez Food Truck Campaigne!"/>
    <n v="50000"/>
    <n v="74"/>
    <x v="3"/>
    <x v="0"/>
    <s v="USD"/>
    <d v="2015-02-24T03:00:00"/>
    <n v="1424746800"/>
    <x v="3404"/>
    <n v="1422067870"/>
    <b v="0"/>
    <n v="14"/>
    <b v="0"/>
    <s v="food/food trucks"/>
    <x v="7"/>
    <x v="37"/>
    <n v="5.29"/>
  </r>
  <r>
    <n v="1148"/>
    <s v="Warren's / Adilyn's Rollin' Bistro"/>
    <s v="New local (Louisville, KY.) food truck with a refreshing spin on rolling kitchens."/>
    <n v="15000"/>
    <n v="73"/>
    <x v="3"/>
    <x v="0"/>
    <s v="USD"/>
    <d v="2016-12-01T05:06:21"/>
    <n v="1480568781"/>
    <x v="3405"/>
    <n v="1477973181"/>
    <b v="0"/>
    <n v="3"/>
    <b v="0"/>
    <s v="food/food trucks"/>
    <x v="7"/>
    <x v="37"/>
    <n v="24.33"/>
  </r>
  <r>
    <n v="2695"/>
    <s v="Fat daddy mac food truck"/>
    <s v="I am creating food magic on the go! Amazing food isn't just for sitdown restaraunts anymore!"/>
    <n v="15000"/>
    <n v="71"/>
    <x v="3"/>
    <x v="0"/>
    <s v="USD"/>
    <d v="2015-04-14T03:21:58"/>
    <n v="1428981718"/>
    <x v="3406"/>
    <n v="1423801318"/>
    <b v="0"/>
    <n v="3"/>
    <b v="0"/>
    <s v="food/food trucks"/>
    <x v="7"/>
    <x v="37"/>
    <n v="23.6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d v="2015-02-26T03:19:55"/>
    <n v="1424920795"/>
    <x v="3407"/>
    <n v="1422328795"/>
    <b v="0"/>
    <n v="3"/>
    <b v="0"/>
    <s v="theater/spaces"/>
    <x v="3"/>
    <x v="12"/>
    <n v="23.6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d v="2014-11-01T02:12:42"/>
    <n v="1414807962"/>
    <x v="3408"/>
    <n v="1412215962"/>
    <b v="0"/>
    <n v="2"/>
    <b v="0"/>
    <s v="technology/web"/>
    <x v="0"/>
    <x v="38"/>
    <n v="3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d v="2015-05-29T15:34:19"/>
    <n v="1432913659"/>
    <x v="3409"/>
    <n v="1430321659"/>
    <b v="0"/>
    <n v="3"/>
    <b v="0"/>
    <s v="theater/plays"/>
    <x v="3"/>
    <x v="4"/>
    <n v="23.3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d v="2015-02-17T01:40:47"/>
    <n v="1424137247"/>
    <x v="3410"/>
    <n v="1421545247"/>
    <b v="0"/>
    <n v="2"/>
    <b v="0"/>
    <s v="technology/web"/>
    <x v="0"/>
    <x v="38"/>
    <n v="34"/>
  </r>
  <r>
    <n v="2519"/>
    <s v="Kelli's Kitchen"/>
    <s v="Better than your mom's, better than Cracker Barrel, only at Kelli's Kitchen (all from scratch)."/>
    <n v="150000"/>
    <n v="65"/>
    <x v="3"/>
    <x v="0"/>
    <s v="USD"/>
    <d v="2014-07-19T03:43:24"/>
    <n v="1405741404"/>
    <x v="3411"/>
    <n v="1403149404"/>
    <b v="0"/>
    <n v="4"/>
    <b v="0"/>
    <s v="food/restaurants"/>
    <x v="7"/>
    <x v="40"/>
    <n v="16.2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d v="2013-09-01T00:32:03"/>
    <n v="1377995523"/>
    <x v="3412"/>
    <n v="1375403523"/>
    <b v="0"/>
    <n v="5"/>
    <b v="0"/>
    <s v="music/jazz"/>
    <x v="2"/>
    <x v="27"/>
    <n v="12.4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d v="2015-07-22T13:02:10"/>
    <n v="1437570130"/>
    <x v="3413"/>
    <n v="1434978130"/>
    <b v="0"/>
    <n v="2"/>
    <b v="0"/>
    <s v="technology/web"/>
    <x v="0"/>
    <x v="38"/>
    <n v="30.5"/>
  </r>
  <r>
    <n v="709"/>
    <s v="lumiglove"/>
    <s v="A &quot;handheld&quot; light, which eases the way you illuminate objects and/or paths."/>
    <n v="15000"/>
    <n v="61"/>
    <x v="3"/>
    <x v="0"/>
    <s v="USD"/>
    <d v="2014-12-05T00:59:19"/>
    <n v="1417741159"/>
    <x v="3414"/>
    <n v="1415149159"/>
    <b v="0"/>
    <n v="2"/>
    <b v="0"/>
    <s v="technology/wearables"/>
    <x v="0"/>
    <x v="3"/>
    <n v="30.5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d v="2015-06-04T18:39:11"/>
    <n v="1433443151"/>
    <x v="3415"/>
    <n v="1430851151"/>
    <b v="0"/>
    <n v="2"/>
    <b v="0"/>
    <s v="film &amp; video/drama"/>
    <x v="4"/>
    <x v="30"/>
    <n v="3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d v="2014-09-01T05:00:00"/>
    <n v="1409547600"/>
    <x v="3416"/>
    <n v="1406986278"/>
    <b v="0"/>
    <n v="3"/>
    <b v="0"/>
    <s v="theater/spaces"/>
    <x v="3"/>
    <x v="12"/>
    <n v="18.670000000000002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d v="2015-10-26T15:48:33"/>
    <n v="1445874513"/>
    <x v="3417"/>
    <n v="1442850513"/>
    <b v="0"/>
    <n v="2"/>
    <b v="0"/>
    <s v="technology/web"/>
    <x v="0"/>
    <x v="38"/>
    <n v="27.5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d v="2015-10-01T19:02:22"/>
    <n v="1443726142"/>
    <x v="3418"/>
    <n v="1441134142"/>
    <b v="0"/>
    <n v="3"/>
    <b v="0"/>
    <s v="technology/web"/>
    <x v="0"/>
    <x v="38"/>
    <n v="18.329999999999998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d v="2014-06-24T18:57:09"/>
    <n v="1403636229"/>
    <x v="3419"/>
    <n v="1401044229"/>
    <b v="0"/>
    <n v="3"/>
    <b v="0"/>
    <s v="theater/plays"/>
    <x v="3"/>
    <x v="4"/>
    <n v="18.329999999999998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d v="2017-03-14T17:22:02"/>
    <n v="1489512122"/>
    <x v="3420"/>
    <n v="1486923722"/>
    <b v="0"/>
    <n v="4"/>
    <b v="0"/>
    <s v="technology/wearables"/>
    <x v="0"/>
    <x v="3"/>
    <n v="13.2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d v="2016-03-30T15:41:35"/>
    <n v="1459352495"/>
    <x v="3421"/>
    <n v="1456764095"/>
    <b v="0"/>
    <n v="4"/>
    <b v="0"/>
    <s v="games/video games"/>
    <x v="1"/>
    <x v="29"/>
    <n v="13.25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d v="2015-12-25T02:21:26"/>
    <n v="1451010086"/>
    <x v="3422"/>
    <n v="1447122086"/>
    <b v="0"/>
    <n v="14"/>
    <b v="0"/>
    <s v="film &amp; video/animation"/>
    <x v="4"/>
    <x v="28"/>
    <n v="3.7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d v="2015-10-17T16:01:55"/>
    <n v="1445097715"/>
    <x v="3423"/>
    <n v="1441209715"/>
    <b v="0"/>
    <n v="2"/>
    <b v="0"/>
    <s v="technology/web"/>
    <x v="0"/>
    <x v="38"/>
    <n v="26"/>
  </r>
  <r>
    <n v="2402"/>
    <s v="Cupcake Truck Unite"/>
    <s v="Small town, delicious treats, and a mobile truck"/>
    <n v="12000"/>
    <n v="52"/>
    <x v="3"/>
    <x v="0"/>
    <s v="USD"/>
    <d v="2015-05-13T16:18:51"/>
    <n v="1431533931"/>
    <x v="3424"/>
    <n v="1428941931"/>
    <b v="0"/>
    <n v="1"/>
    <b v="0"/>
    <s v="food/food trucks"/>
    <x v="7"/>
    <x v="37"/>
    <n v="52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d v="2014-02-05T19:58:17"/>
    <n v="1391630297"/>
    <x v="3425"/>
    <n v="1389038297"/>
    <b v="0"/>
    <n v="4"/>
    <b v="0"/>
    <s v="games/video games"/>
    <x v="1"/>
    <x v="29"/>
    <n v="12.7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d v="2015-04-21T13:25:26"/>
    <n v="1429622726"/>
    <x v="3426"/>
    <n v="1424442326"/>
    <b v="0"/>
    <n v="6"/>
    <b v="0"/>
    <s v="technology/space exploration"/>
    <x v="0"/>
    <x v="5"/>
    <n v="8.5"/>
  </r>
  <r>
    <n v="190"/>
    <s v="REGIONRAT, the movie"/>
    <s v="Because hope can be a 4 letter word"/>
    <n v="12000"/>
    <n v="50"/>
    <x v="3"/>
    <x v="0"/>
    <s v="USD"/>
    <d v="2016-06-16T15:37:26"/>
    <n v="1466091446"/>
    <x v="3427"/>
    <n v="1465227446"/>
    <b v="0"/>
    <n v="1"/>
    <b v="0"/>
    <s v="film &amp; video/drama"/>
    <x v="4"/>
    <x v="30"/>
    <n v="50"/>
  </r>
  <r>
    <n v="237"/>
    <s v="Making The Choice"/>
    <s v="Making The Choice is a christian short film series."/>
    <n v="15000"/>
    <n v="50"/>
    <x v="3"/>
    <x v="0"/>
    <s v="USD"/>
    <d v="2016-03-08T13:51:09"/>
    <n v="1457445069"/>
    <x v="3428"/>
    <n v="1452261069"/>
    <b v="0"/>
    <n v="1"/>
    <b v="0"/>
    <s v="film &amp; video/drama"/>
    <x v="4"/>
    <x v="30"/>
    <n v="5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d v="2014-06-01T22:37:19"/>
    <n v="1401662239"/>
    <x v="3429"/>
    <n v="1399070239"/>
    <b v="0"/>
    <n v="1"/>
    <b v="0"/>
    <s v="film &amp; video/animation"/>
    <x v="4"/>
    <x v="28"/>
    <n v="5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d v="2015-12-13T06:47:40"/>
    <n v="1449989260"/>
    <x v="3430"/>
    <n v="1447397260"/>
    <b v="0"/>
    <n v="1"/>
    <b v="0"/>
    <s v="technology/web"/>
    <x v="0"/>
    <x v="38"/>
    <n v="5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d v="2014-01-07T00:39:58"/>
    <n v="1389055198"/>
    <x v="3431"/>
    <n v="1386463198"/>
    <b v="0"/>
    <n v="1"/>
    <b v="0"/>
    <s v="music/jazz"/>
    <x v="2"/>
    <x v="27"/>
    <n v="50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d v="2015-04-29T01:16:39"/>
    <n v="1430270199"/>
    <x v="3432"/>
    <n v="1428974199"/>
    <b v="0"/>
    <n v="1"/>
    <b v="0"/>
    <s v="photography/nature"/>
    <x v="6"/>
    <x v="34"/>
    <n v="50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d v="2016-01-02T16:27:01"/>
    <n v="1451752021"/>
    <x v="3433"/>
    <n v="1447864021"/>
    <b v="0"/>
    <n v="2"/>
    <b v="0"/>
    <s v="technology/gadgets"/>
    <x v="0"/>
    <x v="31"/>
    <n v="25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d v="2014-03-15T18:58:29"/>
    <n v="1394909909"/>
    <x v="3434"/>
    <n v="1392321509"/>
    <b v="0"/>
    <n v="4"/>
    <b v="0"/>
    <s v="games/video games"/>
    <x v="1"/>
    <x v="29"/>
    <n v="12.5"/>
  </r>
  <r>
    <n v="2373"/>
    <s v="Cykelauktion.com (Canceled)"/>
    <s v="We want to create a safe marketplace for buying and selling bicycles."/>
    <n v="850000"/>
    <n v="50"/>
    <x v="1"/>
    <x v="10"/>
    <s v="SEK"/>
    <d v="2015-08-29T15:53:44"/>
    <n v="1440863624"/>
    <x v="3435"/>
    <n v="1438271624"/>
    <b v="0"/>
    <n v="1"/>
    <b v="0"/>
    <s v="technology/web"/>
    <x v="0"/>
    <x v="38"/>
    <n v="5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d v="2015-08-08T15:33:37"/>
    <n v="1439048017"/>
    <x v="3436"/>
    <n v="1436456017"/>
    <b v="0"/>
    <n v="1"/>
    <b v="0"/>
    <s v="technology/web"/>
    <x v="0"/>
    <x v="38"/>
    <n v="50"/>
  </r>
  <r>
    <n v="2438"/>
    <s v="FOOD|Art"/>
    <s v="I'm starting a catering and food truck business of southern comfort food. My FOOD is my Art!  _x000a_Thanks for you help!"/>
    <n v="15000"/>
    <n v="50"/>
    <x v="3"/>
    <x v="0"/>
    <s v="USD"/>
    <d v="2015-12-07T22:57:42"/>
    <n v="1449529062"/>
    <x v="3437"/>
    <n v="1444341462"/>
    <b v="0"/>
    <n v="1"/>
    <b v="0"/>
    <s v="food/food trucks"/>
    <x v="7"/>
    <x v="37"/>
    <n v="5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d v="2014-07-05T23:07:12"/>
    <n v="1404601632"/>
    <x v="3438"/>
    <n v="1402009632"/>
    <b v="0"/>
    <n v="1"/>
    <b v="0"/>
    <s v="food/food trucks"/>
    <x v="7"/>
    <x v="37"/>
    <n v="50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d v="2014-10-05T19:13:41"/>
    <n v="1412536421"/>
    <x v="3439"/>
    <n v="1409944421"/>
    <b v="0"/>
    <n v="1"/>
    <b v="0"/>
    <s v="food/food trucks"/>
    <x v="7"/>
    <x v="37"/>
    <n v="5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d v="2015-08-17T16:05:59"/>
    <n v="1439827559"/>
    <x v="3440"/>
    <n v="1434643559"/>
    <b v="0"/>
    <n v="3"/>
    <b v="0"/>
    <s v="theater/spaces"/>
    <x v="3"/>
    <x v="12"/>
    <n v="16.670000000000002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d v="2016-08-01T00:36:20"/>
    <n v="1470011780"/>
    <x v="3441"/>
    <n v="1464827780"/>
    <b v="0"/>
    <n v="1"/>
    <b v="0"/>
    <s v="theater/spaces"/>
    <x v="3"/>
    <x v="12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d v="2015-02-27T04:02:41"/>
    <n v="1425009761"/>
    <x v="3442"/>
    <n v="1422417761"/>
    <b v="0"/>
    <n v="3"/>
    <b v="0"/>
    <s v="publishing/fiction"/>
    <x v="5"/>
    <x v="26"/>
    <n v="16"/>
  </r>
  <r>
    <n v="2136"/>
    <s v="Dark Paradise"/>
    <s v="A dark and twisted game with physiological madness and corruption as a man becomes the ultimate bio weapon."/>
    <n v="80000"/>
    <n v="47.69"/>
    <x v="3"/>
    <x v="0"/>
    <s v="USD"/>
    <d v="2013-10-19T12:13:06"/>
    <n v="1382184786"/>
    <x v="3443"/>
    <n v="1379592786"/>
    <b v="0"/>
    <n v="4"/>
    <b v="0"/>
    <s v="games/video games"/>
    <x v="1"/>
    <x v="29"/>
    <n v="11.92"/>
  </r>
  <r>
    <n v="1097"/>
    <s v="Rabbly"/>
    <s v="Rabbly is action-adventure game. Is about a scientist going on an adventure, to find rare materials in another galaxy."/>
    <n v="100000"/>
    <n v="47"/>
    <x v="3"/>
    <x v="0"/>
    <s v="USD"/>
    <d v="2014-03-02T19:01:17"/>
    <n v="1393786877"/>
    <x v="3444"/>
    <n v="1390330877"/>
    <b v="0"/>
    <n v="7"/>
    <b v="0"/>
    <s v="games/video games"/>
    <x v="1"/>
    <x v="29"/>
    <n v="6.71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d v="2012-04-17T00:31:00"/>
    <n v="1334622660"/>
    <x v="3445"/>
    <n v="1330733022"/>
    <b v="0"/>
    <n v="2"/>
    <b v="0"/>
    <s v="film &amp; video/animation"/>
    <x v="4"/>
    <x v="28"/>
    <n v="22.5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d v="2016-04-10T07:54:24"/>
    <n v="1460274864"/>
    <x v="3446"/>
    <n v="1457686464"/>
    <b v="0"/>
    <n v="4"/>
    <b v="0"/>
    <s v="games/video games"/>
    <x v="1"/>
    <x v="29"/>
    <n v="11.2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d v="2016-11-18T19:03:10"/>
    <n v="1479495790"/>
    <x v="3447"/>
    <n v="1476900190"/>
    <b v="0"/>
    <n v="3"/>
    <b v="0"/>
    <s v="games/video games"/>
    <x v="1"/>
    <x v="29"/>
    <n v="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d v="2016-01-29T14:46:10"/>
    <n v="1454078770"/>
    <x v="3448"/>
    <n v="1448894770"/>
    <b v="0"/>
    <n v="2"/>
    <b v="0"/>
    <s v="food/food trucks"/>
    <x v="7"/>
    <x v="37"/>
    <n v="22.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d v="2014-09-07T22:13:14"/>
    <n v="1410127994"/>
    <x v="3449"/>
    <n v="1407535994"/>
    <b v="0"/>
    <n v="4"/>
    <b v="0"/>
    <s v="technology/gadgets"/>
    <x v="0"/>
    <x v="31"/>
    <n v="10.5"/>
  </r>
  <r>
    <n v="1101"/>
    <s v="Strain Wars"/>
    <s v="Different strains of marijuana leafs battling to the death to see which one is the top strain."/>
    <n v="100000"/>
    <n v="41"/>
    <x v="3"/>
    <x v="0"/>
    <s v="USD"/>
    <d v="2016-07-14T18:12:00"/>
    <n v="1468519920"/>
    <x v="3450"/>
    <n v="1466188338"/>
    <b v="0"/>
    <n v="6"/>
    <b v="0"/>
    <s v="games/video games"/>
    <x v="1"/>
    <x v="29"/>
    <n v="6.8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d v="2016-02-27T06:45:36"/>
    <n v="1456555536"/>
    <x v="3451"/>
    <n v="1453963536"/>
    <b v="0"/>
    <n v="2"/>
    <b v="0"/>
    <s v="film &amp; video/science fiction"/>
    <x v="4"/>
    <x v="22"/>
    <n v="20"/>
  </r>
  <r>
    <n v="1811"/>
    <s v="The Year of Sunsets"/>
    <s v="A collection of 365 color photographs of sunsets in 2014, beautifully presented in a hardcover book."/>
    <n v="54000"/>
    <n v="40"/>
    <x v="3"/>
    <x v="0"/>
    <s v="USD"/>
    <d v="2014-10-24T04:00:00"/>
    <n v="1414123200"/>
    <x v="3452"/>
    <n v="1408962270"/>
    <b v="0"/>
    <n v="26"/>
    <b v="0"/>
    <s v="photography/photobooks"/>
    <x v="6"/>
    <x v="9"/>
    <n v="1.54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d v="2014-10-02T03:59:00"/>
    <n v="1412222340"/>
    <x v="3453"/>
    <n v="1407781013"/>
    <b v="0"/>
    <n v="3"/>
    <b v="0"/>
    <s v="theater/spaces"/>
    <x v="3"/>
    <x v="12"/>
    <n v="13.33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d v="2016-10-17T19:10:31"/>
    <n v="1476731431"/>
    <x v="3454"/>
    <n v="1472843431"/>
    <b v="0"/>
    <n v="3"/>
    <b v="0"/>
    <s v="technology/web"/>
    <x v="0"/>
    <x v="38"/>
    <n v="13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d v="2015-07-08T16:45:00"/>
    <n v="1436373900"/>
    <x v="3455"/>
    <n v="1433861210"/>
    <b v="0"/>
    <n v="2"/>
    <b v="0"/>
    <s v="games/mobile games"/>
    <x v="1"/>
    <x v="25"/>
    <n v="18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d v="2015-03-01T18:07:20"/>
    <n v="1425233240"/>
    <x v="3456"/>
    <n v="1422641240"/>
    <b v="0"/>
    <n v="3"/>
    <b v="0"/>
    <s v="food/food trucks"/>
    <x v="7"/>
    <x v="37"/>
    <n v="1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d v="2014-12-09T02:12:08"/>
    <n v="1418091128"/>
    <x v="3457"/>
    <n v="1415499128"/>
    <b v="0"/>
    <n v="3"/>
    <b v="0"/>
    <s v="food/food trucks"/>
    <x v="7"/>
    <x v="37"/>
    <n v="11.67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d v="2014-09-25T16:24:24"/>
    <n v="1411662264"/>
    <x v="3458"/>
    <n v="1408983864"/>
    <b v="0"/>
    <n v="2"/>
    <b v="0"/>
    <s v="food/food trucks"/>
    <x v="7"/>
    <x v="37"/>
    <n v="17.5"/>
  </r>
  <r>
    <n v="2691"/>
    <s v="Cook"/>
    <s v="A Great New local Food Truck serving up ethnic fusion inspired eats in Ottawa."/>
    <n v="65000"/>
    <n v="35"/>
    <x v="3"/>
    <x v="7"/>
    <s v="CAD"/>
    <d v="2015-05-10T17:22:37"/>
    <n v="1431278557"/>
    <x v="3459"/>
    <n v="1427390557"/>
    <b v="0"/>
    <n v="2"/>
    <b v="0"/>
    <s v="food/food trucks"/>
    <x v="7"/>
    <x v="37"/>
    <n v="17.5"/>
  </r>
  <r>
    <n v="2741"/>
    <s v="Mrs. Brown and Her Lost Puppy."/>
    <s v="Help me publish my 1st children's book as an aspiring author!"/>
    <n v="8000"/>
    <n v="35"/>
    <x v="3"/>
    <x v="0"/>
    <s v="USD"/>
    <d v="2014-10-20T02:07:00"/>
    <n v="1413770820"/>
    <x v="3460"/>
    <n v="1412005602"/>
    <b v="0"/>
    <n v="4"/>
    <b v="0"/>
    <s v="publishing/children's books"/>
    <x v="5"/>
    <x v="32"/>
    <n v="8.75"/>
  </r>
  <r>
    <n v="3792"/>
    <s v="BorikÃ©n: The Show"/>
    <s v="A cultural and historic journey through Puerto Rico's music and dance!"/>
    <n v="12500"/>
    <n v="35"/>
    <x v="3"/>
    <x v="0"/>
    <s v="USD"/>
    <d v="2015-07-15T10:43:42"/>
    <n v="1436957022"/>
    <x v="3461"/>
    <n v="1434365022"/>
    <b v="0"/>
    <n v="2"/>
    <b v="0"/>
    <s v="theater/musical"/>
    <x v="3"/>
    <x v="20"/>
    <n v="17.5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d v="2015-01-10T07:59:00"/>
    <n v="1420876740"/>
    <x v="3462"/>
    <n v="1417470718"/>
    <b v="0"/>
    <n v="4"/>
    <b v="0"/>
    <s v="games/video games"/>
    <x v="1"/>
    <x v="29"/>
    <n v="8.5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d v="2014-07-03T03:00:00"/>
    <n v="1404356400"/>
    <x v="3463"/>
    <n v="1402343765"/>
    <b v="0"/>
    <n v="3"/>
    <b v="0"/>
    <s v="film &amp; video/animation"/>
    <x v="4"/>
    <x v="28"/>
    <n v="10.33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d v="2015-03-08T15:16:00"/>
    <n v="1425827760"/>
    <x v="3464"/>
    <n v="1423769402"/>
    <b v="0"/>
    <n v="2"/>
    <b v="0"/>
    <s v="technology/web"/>
    <x v="0"/>
    <x v="38"/>
    <n v="15.5"/>
  </r>
  <r>
    <n v="152"/>
    <s v="The Great Dark (Canceled)"/>
    <s v="The Great Dark is a journey through the unimaginable...and un foreseeable..."/>
    <n v="380000"/>
    <n v="30"/>
    <x v="1"/>
    <x v="0"/>
    <s v="USD"/>
    <d v="2014-09-23T01:51:40"/>
    <n v="1411437100"/>
    <x v="3465"/>
    <n v="1408845100"/>
    <b v="0"/>
    <n v="2"/>
    <b v="0"/>
    <s v="film &amp; video/science fiction"/>
    <x v="4"/>
    <x v="22"/>
    <n v="15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d v="2015-08-03T04:27:37"/>
    <n v="1438576057"/>
    <x v="3466"/>
    <n v="1435552057"/>
    <b v="0"/>
    <n v="1"/>
    <b v="0"/>
    <s v="food/food trucks"/>
    <x v="7"/>
    <x v="37"/>
    <n v="3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d v="2015-07-25T21:59:00"/>
    <n v="1437861540"/>
    <x v="3467"/>
    <n v="1435160452"/>
    <b v="0"/>
    <n v="1"/>
    <b v="0"/>
    <s v="technology/web"/>
    <x v="0"/>
    <x v="38"/>
    <n v="30"/>
  </r>
  <r>
    <n v="2408"/>
    <s v="Sabroso On Wheels"/>
    <s v="A US Army Vet trying to get a Peruvian food truck going! Really good Peruvian food now mobile!"/>
    <n v="15000"/>
    <n v="30"/>
    <x v="3"/>
    <x v="0"/>
    <s v="USD"/>
    <d v="2014-11-06T04:22:37"/>
    <n v="1415247757"/>
    <x v="3468"/>
    <n v="1412652157"/>
    <b v="0"/>
    <n v="2"/>
    <b v="0"/>
    <s v="food/food trucks"/>
    <x v="7"/>
    <x v="37"/>
    <n v="15"/>
  </r>
  <r>
    <n v="1121"/>
    <s v="Pwincess"/>
    <s v="An action packed, side scrolling, platform jumping, laser shooting ADVENTURE that will be fun for everyone."/>
    <n v="250000"/>
    <n v="29"/>
    <x v="3"/>
    <x v="0"/>
    <s v="USD"/>
    <d v="2016-03-13T21:25:16"/>
    <n v="1457904316"/>
    <x v="3469"/>
    <n v="1455315916"/>
    <b v="0"/>
    <n v="5"/>
    <b v="0"/>
    <s v="games/video games"/>
    <x v="1"/>
    <x v="29"/>
    <n v="5.8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d v="2016-01-20T17:24:21"/>
    <n v="1453310661"/>
    <x v="3470"/>
    <n v="1450718661"/>
    <b v="0"/>
    <n v="1"/>
    <b v="0"/>
    <s v="theater/plays"/>
    <x v="3"/>
    <x v="4"/>
    <n v="2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d v="2014-06-27T21:33:28"/>
    <n v="1403904808"/>
    <x v="3471"/>
    <n v="1401312808"/>
    <b v="0"/>
    <n v="2"/>
    <b v="0"/>
    <s v="food/food trucks"/>
    <x v="7"/>
    <x v="37"/>
    <n v="13.01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d v="2015-02-19T19:47:59"/>
    <n v="1424375279"/>
    <x v="3472"/>
    <n v="1422992879"/>
    <b v="0"/>
    <n v="2"/>
    <b v="0"/>
    <s v="film &amp; video/animation"/>
    <x v="4"/>
    <x v="28"/>
    <n v="13"/>
  </r>
  <r>
    <n v="594"/>
    <s v="Unleashed Fitness"/>
    <s v="Creating a fitness site that will change the fitness game forever!"/>
    <n v="25000"/>
    <n v="26"/>
    <x v="3"/>
    <x v="0"/>
    <s v="USD"/>
    <d v="2016-04-16T18:43:26"/>
    <n v="1460832206"/>
    <x v="3473"/>
    <n v="1458240206"/>
    <b v="0"/>
    <n v="2"/>
    <b v="0"/>
    <s v="technology/web"/>
    <x v="0"/>
    <x v="38"/>
    <n v="13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d v="2014-09-03T18:49:24"/>
    <n v="1409770164"/>
    <x v="3474"/>
    <n v="1407178164"/>
    <b v="0"/>
    <n v="2"/>
    <b v="0"/>
    <s v="technology/wearables"/>
    <x v="0"/>
    <x v="3"/>
    <n v="1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d v="2016-09-21T05:45:04"/>
    <n v="1474436704"/>
    <x v="3475"/>
    <n v="1471844704"/>
    <b v="0"/>
    <n v="2"/>
    <b v="0"/>
    <s v="publishing/translations"/>
    <x v="5"/>
    <x v="39"/>
    <n v="13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d v="2016-06-28T23:15:33"/>
    <n v="1467155733"/>
    <x v="3476"/>
    <n v="1465427733"/>
    <b v="0"/>
    <n v="2"/>
    <b v="0"/>
    <s v="games/mobile games"/>
    <x v="1"/>
    <x v="25"/>
    <n v="13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d v="2015-08-04T04:27:54"/>
    <n v="1438662474"/>
    <x v="3477"/>
    <n v="1435206474"/>
    <b v="0"/>
    <n v="2"/>
    <b v="0"/>
    <s v="food/food trucks"/>
    <x v="7"/>
    <x v="37"/>
    <n v="13"/>
  </r>
  <r>
    <n v="3108"/>
    <s v="Funding a home for our Children's Theater"/>
    <s v="We need a permanent home for the theater!"/>
    <n v="50000"/>
    <n v="26"/>
    <x v="3"/>
    <x v="0"/>
    <s v="USD"/>
    <d v="2015-04-28T15:19:54"/>
    <n v="1430234394"/>
    <x v="3478"/>
    <n v="1425053994"/>
    <b v="0"/>
    <n v="2"/>
    <b v="0"/>
    <s v="theater/spaces"/>
    <x v="3"/>
    <x v="12"/>
    <n v="13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d v="2015-02-02T18:43:21"/>
    <n v="1422902601"/>
    <x v="3479"/>
    <n v="1417718601"/>
    <b v="0"/>
    <n v="4"/>
    <b v="0"/>
    <s v="theater/spaces"/>
    <x v="3"/>
    <x v="12"/>
    <n v="6.5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d v="2014-09-01T20:09:38"/>
    <n v="1409602178"/>
    <x v="3480"/>
    <n v="1406578178"/>
    <b v="0"/>
    <n v="2"/>
    <b v="0"/>
    <s v="theater/plays"/>
    <x v="3"/>
    <x v="4"/>
    <n v="1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d v="2011-11-13T16:22:07"/>
    <n v="1321201327"/>
    <x v="3481"/>
    <n v="1316013727"/>
    <b v="0"/>
    <n v="1"/>
    <b v="0"/>
    <s v="film &amp; video/animation"/>
    <x v="4"/>
    <x v="28"/>
    <n v="25"/>
  </r>
  <r>
    <n v="460"/>
    <s v="Darwin's Kiss"/>
    <s v="An animated web series about biological evolution gone haywire."/>
    <n v="8500"/>
    <n v="25"/>
    <x v="3"/>
    <x v="0"/>
    <s v="USD"/>
    <d v="2014-06-01T04:00:00"/>
    <n v="1401595200"/>
    <x v="3482"/>
    <n v="1398862875"/>
    <b v="0"/>
    <n v="2"/>
    <b v="0"/>
    <s v="film &amp; video/animation"/>
    <x v="4"/>
    <x v="28"/>
    <n v="12.5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d v="2012-09-02T11:30:48"/>
    <n v="1346585448"/>
    <x v="3483"/>
    <n v="1343993448"/>
    <b v="0"/>
    <n v="1"/>
    <b v="0"/>
    <s v="music/jazz"/>
    <x v="2"/>
    <x v="27"/>
    <n v="25"/>
  </r>
  <r>
    <n v="1171"/>
    <s v="The Mean Green Purple Machine"/>
    <s v="Tulsa's first true biodiesel, alternative energy powered food truck! Oh yeah, and delicious food!"/>
    <n v="25000"/>
    <n v="25"/>
    <x v="3"/>
    <x v="0"/>
    <s v="USD"/>
    <d v="2014-11-13T20:18:47"/>
    <n v="1415909927"/>
    <x v="3484"/>
    <n v="1414351127"/>
    <b v="0"/>
    <n v="1"/>
    <b v="0"/>
    <s v="food/food trucks"/>
    <x v="7"/>
    <x v="37"/>
    <n v="25"/>
  </r>
  <r>
    <n v="1988"/>
    <s v="Phillip Michael Photography"/>
    <s v="Expressing art in an image!"/>
    <n v="6000"/>
    <n v="25"/>
    <x v="3"/>
    <x v="0"/>
    <s v="USD"/>
    <d v="2015-08-20T18:19:02"/>
    <n v="1440094742"/>
    <x v="3485"/>
    <n v="1437502742"/>
    <b v="0"/>
    <n v="1"/>
    <b v="0"/>
    <s v="photography/people"/>
    <x v="6"/>
    <x v="35"/>
    <n v="25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d v="2014-09-21T18:32:49"/>
    <n v="1411324369"/>
    <x v="3486"/>
    <n v="1406140369"/>
    <b v="0"/>
    <n v="1"/>
    <b v="0"/>
    <s v="games/video games"/>
    <x v="1"/>
    <x v="29"/>
    <n v="25"/>
  </r>
  <r>
    <n v="2354"/>
    <s v="Dissertation (Canceled)"/>
    <s v="Almost done with doctorate degree but need funding of $35,000 to complete research of project."/>
    <n v="35000"/>
    <n v="25"/>
    <x v="1"/>
    <x v="0"/>
    <s v="USD"/>
    <d v="2015-01-10T17:21:00"/>
    <n v="1420910460"/>
    <x v="3487"/>
    <n v="1415726460"/>
    <b v="0"/>
    <n v="1"/>
    <b v="0"/>
    <s v="technology/web"/>
    <x v="0"/>
    <x v="38"/>
    <n v="25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d v="2015-03-31T18:04:04"/>
    <n v="1427825044"/>
    <x v="3488"/>
    <n v="1425236644"/>
    <b v="0"/>
    <n v="1"/>
    <b v="0"/>
    <s v="technology/web"/>
    <x v="0"/>
    <x v="38"/>
    <n v="25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d v="2015-08-24T10:33:16"/>
    <n v="1440412396"/>
    <x v="3489"/>
    <n v="1437820396"/>
    <b v="0"/>
    <n v="1"/>
    <b v="0"/>
    <s v="theater/plays"/>
    <x v="3"/>
    <x v="4"/>
    <n v="25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d v="2015-09-20T19:05:56"/>
    <n v="1442775956"/>
    <x v="3490"/>
    <n v="1437591956"/>
    <b v="0"/>
    <n v="1"/>
    <b v="0"/>
    <s v="theater/spaces"/>
    <x v="3"/>
    <x v="12"/>
    <n v="2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d v="2015-10-26T18:58:10"/>
    <n v="1445885890"/>
    <x v="3491"/>
    <n v="1440701890"/>
    <b v="0"/>
    <n v="1"/>
    <b v="0"/>
    <s v="theater/plays"/>
    <x v="3"/>
    <x v="4"/>
    <n v="2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d v="2016-05-19T00:56:28"/>
    <n v="1463619388"/>
    <x v="3492"/>
    <n v="1461027388"/>
    <b v="0"/>
    <n v="1"/>
    <b v="0"/>
    <s v="theater/plays"/>
    <x v="3"/>
    <x v="4"/>
    <n v="25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d v="2015-06-02T15:34:53"/>
    <n v="1433259293"/>
    <x v="3493"/>
    <n v="1428075293"/>
    <b v="0"/>
    <n v="9"/>
    <b v="0"/>
    <s v="theater/spaces"/>
    <x v="3"/>
    <x v="12"/>
    <n v="2.6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d v="2016-03-10T13:42:39"/>
    <n v="1457617359"/>
    <x v="3494"/>
    <n v="1455025359"/>
    <b v="0"/>
    <n v="3"/>
    <b v="0"/>
    <s v="theater/spaces"/>
    <x v="3"/>
    <x v="12"/>
    <n v="7.33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d v="2016-03-30T19:23:22"/>
    <n v="1459365802"/>
    <x v="3495"/>
    <n v="1456777402"/>
    <b v="0"/>
    <n v="2"/>
    <b v="0"/>
    <s v="music/jazz"/>
    <x v="2"/>
    <x v="27"/>
    <n v="10.5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d v="2016-06-05T06:21:33"/>
    <n v="1465107693"/>
    <x v="3496"/>
    <n v="1462515693"/>
    <b v="0"/>
    <n v="2"/>
    <b v="0"/>
    <s v="games/mobile games"/>
    <x v="1"/>
    <x v="25"/>
    <n v="10.5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d v="2014-05-08T21:23:30"/>
    <n v="1399584210"/>
    <x v="3497"/>
    <n v="1397683410"/>
    <b v="0"/>
    <n v="2"/>
    <b v="0"/>
    <s v="theater/plays"/>
    <x v="3"/>
    <x v="4"/>
    <n v="10.5"/>
  </r>
  <r>
    <n v="4041"/>
    <s v="In the Land of Gold"/>
    <s v="A bold, colouful, vibrant play centred around the last remaining monarchy of Africa."/>
    <n v="5000"/>
    <n v="21"/>
    <x v="3"/>
    <x v="1"/>
    <s v="GBP"/>
    <d v="2016-09-06T11:22:34"/>
    <n v="1473160954"/>
    <x v="3498"/>
    <n v="1467976954"/>
    <b v="0"/>
    <n v="2"/>
    <b v="0"/>
    <s v="theater/plays"/>
    <x v="3"/>
    <x v="4"/>
    <n v="10.5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d v="2015-01-20T19:16:00"/>
    <n v="1421781360"/>
    <x v="3499"/>
    <n v="1419213664"/>
    <b v="0"/>
    <n v="3"/>
    <b v="0"/>
    <s v="theater/plays"/>
    <x v="3"/>
    <x v="4"/>
    <n v="7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d v="2015-08-16T14:06:41"/>
    <n v="1439734001"/>
    <x v="3500"/>
    <n v="1437142547"/>
    <b v="0"/>
    <n v="1"/>
    <b v="0"/>
    <s v="film &amp; video/drama"/>
    <x v="4"/>
    <x v="30"/>
    <n v="20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d v="2016-07-31T16:00:00"/>
    <n v="1469980800"/>
    <x v="3501"/>
    <n v="1466787335"/>
    <b v="0"/>
    <n v="2"/>
    <b v="0"/>
    <s v="technology/web"/>
    <x v="0"/>
    <x v="38"/>
    <n v="10"/>
  </r>
  <r>
    <n v="1738"/>
    <s v="The Flashing Lights"/>
    <s v="Music that inspires and gives hope for overcoming and change. And it is good music."/>
    <n v="5000"/>
    <n v="20"/>
    <x v="3"/>
    <x v="0"/>
    <s v="USD"/>
    <d v="2014-10-02T20:59:02"/>
    <n v="1412283542"/>
    <x v="3502"/>
    <n v="1409691542"/>
    <b v="0"/>
    <n v="1"/>
    <b v="0"/>
    <s v="music/faith"/>
    <x v="2"/>
    <x v="21"/>
    <n v="20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d v="2014-09-09T16:12:03"/>
    <n v="1410279123"/>
    <x v="3503"/>
    <n v="1405095123"/>
    <b v="0"/>
    <n v="1"/>
    <b v="0"/>
    <s v="theater/plays"/>
    <x v="3"/>
    <x v="4"/>
    <n v="20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d v="2014-11-25T19:46:00"/>
    <n v="1416944760"/>
    <x v="3504"/>
    <n v="1413527001"/>
    <b v="0"/>
    <n v="1"/>
    <b v="0"/>
    <s v="theater/plays"/>
    <x v="3"/>
    <x v="4"/>
    <n v="20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d v="2015-03-27T03:34:36"/>
    <n v="1427427276"/>
    <x v="3505"/>
    <n v="1425270876"/>
    <b v="0"/>
    <n v="2"/>
    <b v="0"/>
    <s v="theater/plays"/>
    <x v="3"/>
    <x v="4"/>
    <n v="10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d v="2015-04-05T03:40:47"/>
    <n v="1428205247"/>
    <x v="3506"/>
    <n v="1423024847"/>
    <b v="0"/>
    <n v="1"/>
    <b v="0"/>
    <s v="theater/plays"/>
    <x v="3"/>
    <x v="4"/>
    <n v="2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d v="2015-11-24T18:06:58"/>
    <n v="1448388418"/>
    <x v="3507"/>
    <n v="1443200818"/>
    <b v="0"/>
    <n v="5"/>
    <b v="0"/>
    <s v="technology/space exploration"/>
    <x v="0"/>
    <x v="5"/>
    <n v="3.8"/>
  </r>
  <r>
    <n v="638"/>
    <s v="W (Canceled)"/>
    <s v="O0"/>
    <n v="200000"/>
    <n v="18"/>
    <x v="1"/>
    <x v="2"/>
    <s v="EUR"/>
    <d v="2017-03-25T13:14:22"/>
    <n v="1490447662"/>
    <x v="3508"/>
    <n v="1485267262"/>
    <b v="0"/>
    <n v="6"/>
    <b v="0"/>
    <s v="technology/web"/>
    <x v="0"/>
    <x v="38"/>
    <n v="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d v="2017-04-27T19:15:19"/>
    <n v="1493320519"/>
    <x v="3509"/>
    <n v="1488140119"/>
    <b v="0"/>
    <n v="1"/>
    <b v="0"/>
    <s v="music/faith"/>
    <x v="2"/>
    <x v="21"/>
    <n v="1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d v="2014-10-17T19:00:32"/>
    <n v="1413572432"/>
    <x v="3510"/>
    <n v="1410980432"/>
    <b v="0"/>
    <n v="3"/>
    <b v="0"/>
    <s v="film &amp; video/drama"/>
    <x v="4"/>
    <x v="30"/>
    <n v="5.67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d v="2015-02-22T08:29:23"/>
    <n v="1424593763"/>
    <x v="3511"/>
    <n v="1422001763"/>
    <b v="0"/>
    <n v="3"/>
    <b v="0"/>
    <s v="food/food trucks"/>
    <x v="7"/>
    <x v="37"/>
    <n v="5.6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d v="2015-07-14T23:00:15"/>
    <n v="1436914815"/>
    <x v="3512"/>
    <n v="1434322815"/>
    <b v="0"/>
    <n v="1"/>
    <b v="0"/>
    <s v="theater/plays"/>
    <x v="3"/>
    <x v="4"/>
    <n v="16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d v="2014-08-12T02:47:07"/>
    <n v="1407811627"/>
    <x v="3513"/>
    <n v="1402627627"/>
    <b v="0"/>
    <n v="2"/>
    <b v="0"/>
    <s v="technology/wearables"/>
    <x v="0"/>
    <x v="3"/>
    <n v="7.5"/>
  </r>
  <r>
    <n v="1086"/>
    <s v="Cyber Universe Online"/>
    <s v="Humanity's future in the Galaxy"/>
    <n v="18000"/>
    <n v="15"/>
    <x v="3"/>
    <x v="0"/>
    <s v="USD"/>
    <d v="2014-08-24T20:48:11"/>
    <n v="1408913291"/>
    <x v="3514"/>
    <n v="1406321291"/>
    <b v="0"/>
    <n v="2"/>
    <b v="0"/>
    <s v="games/video games"/>
    <x v="1"/>
    <x v="29"/>
    <n v="7.5"/>
  </r>
  <r>
    <n v="1406"/>
    <s v="Man Down! Translation project"/>
    <s v="The White coat and the battle dress uniform"/>
    <n v="12000"/>
    <n v="15"/>
    <x v="3"/>
    <x v="4"/>
    <s v="EUR"/>
    <d v="2015-12-12T10:00:00"/>
    <n v="1449914400"/>
    <x v="3515"/>
    <n v="1445336607"/>
    <b v="0"/>
    <n v="3"/>
    <b v="0"/>
    <s v="publishing/translations"/>
    <x v="5"/>
    <x v="39"/>
    <n v="5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d v="2015-10-11T18:43:40"/>
    <n v="1444589020"/>
    <x v="3516"/>
    <n v="1441997020"/>
    <b v="0"/>
    <n v="2"/>
    <b v="0"/>
    <s v="publishing/translations"/>
    <x v="5"/>
    <x v="39"/>
    <n v="7.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d v="2014-09-25T21:43:11"/>
    <n v="1411681391"/>
    <x v="3517"/>
    <n v="1409089391"/>
    <b v="0"/>
    <n v="1"/>
    <b v="0"/>
    <s v="photography/places"/>
    <x v="6"/>
    <x v="24"/>
    <n v="15"/>
  </r>
  <r>
    <n v="3926"/>
    <s v="Caryl Churchill's 'Top Girls' - NSW HSC Text"/>
    <s v="Producing syllabus-relevant theatre targeted to HSC students on the NSW Central Coast"/>
    <n v="5000"/>
    <n v="15"/>
    <x v="3"/>
    <x v="6"/>
    <s v="AUD"/>
    <d v="2014-12-27T02:02:28"/>
    <n v="1419645748"/>
    <x v="3518"/>
    <n v="1417053748"/>
    <b v="0"/>
    <n v="1"/>
    <b v="0"/>
    <s v="theater/plays"/>
    <x v="3"/>
    <x v="4"/>
    <n v="1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d v="2014-03-14T04:40:31"/>
    <n v="1394772031"/>
    <x v="3519"/>
    <n v="1392183631"/>
    <b v="0"/>
    <n v="3"/>
    <b v="0"/>
    <s v="film &amp; video/animation"/>
    <x v="4"/>
    <x v="28"/>
    <n v="4.83"/>
  </r>
  <r>
    <n v="578"/>
    <s v="weBuy Crowdsourced Shopping"/>
    <s v="weBuy trade built on technology and Crowd Sourced Power"/>
    <n v="125000"/>
    <n v="14"/>
    <x v="3"/>
    <x v="1"/>
    <s v="GBP"/>
    <d v="2015-09-07T13:53:13"/>
    <n v="1441633993"/>
    <x v="3520"/>
    <n v="1439560393"/>
    <b v="0"/>
    <n v="7"/>
    <b v="0"/>
    <s v="technology/web"/>
    <x v="0"/>
    <x v="38"/>
    <n v="2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d v="2014-12-17T18:30:45"/>
    <n v="1418841045"/>
    <x v="3521"/>
    <n v="1416249045"/>
    <b v="0"/>
    <n v="3"/>
    <b v="0"/>
    <s v="technology/web"/>
    <x v="0"/>
    <x v="38"/>
    <n v="4"/>
  </r>
  <r>
    <n v="1081"/>
    <s v="The Creature"/>
    <s v="Finishing your last job before you retire until a disaster strikes the cargo ship can you survive The Creature?"/>
    <n v="68000"/>
    <n v="12"/>
    <x v="3"/>
    <x v="0"/>
    <s v="USD"/>
    <d v="2015-01-28T22:14:52"/>
    <n v="1422483292"/>
    <x v="3522"/>
    <n v="1419891292"/>
    <b v="0"/>
    <n v="4"/>
    <b v="0"/>
    <s v="games/video games"/>
    <x v="1"/>
    <x v="29"/>
    <n v="3"/>
  </r>
  <r>
    <n v="167"/>
    <s v="Past"/>
    <s v="A young man experiences a tragedy and has the opportunity to go back and learn from his mistakes and find out his true self."/>
    <n v="110000"/>
    <n v="11"/>
    <x v="3"/>
    <x v="0"/>
    <s v="USD"/>
    <d v="2015-08-04T22:15:35"/>
    <n v="1438726535"/>
    <x v="3523"/>
    <n v="1433542535"/>
    <b v="0"/>
    <n v="2"/>
    <b v="0"/>
    <s v="film &amp; video/drama"/>
    <x v="4"/>
    <x v="30"/>
    <n v="5.5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d v="2016-11-20T18:48:47"/>
    <n v="1479667727"/>
    <x v="3524"/>
    <n v="1475776127"/>
    <b v="0"/>
    <n v="2"/>
    <b v="0"/>
    <s v="film &amp; video/animation"/>
    <x v="4"/>
    <x v="28"/>
    <n v="5.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d v="2014-08-09T22:43:42"/>
    <n v="1407624222"/>
    <x v="3525"/>
    <n v="1405032222"/>
    <b v="0"/>
    <n v="4"/>
    <b v="0"/>
    <s v="technology/wearables"/>
    <x v="0"/>
    <x v="3"/>
    <n v="2.75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d v="2014-04-19T12:34:08"/>
    <n v="1397910848"/>
    <x v="3526"/>
    <n v="1395318848"/>
    <b v="0"/>
    <n v="3"/>
    <b v="0"/>
    <s v="games/video games"/>
    <x v="1"/>
    <x v="29"/>
    <n v="3.67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d v="2014-11-26T00:55:00"/>
    <n v="1416963300"/>
    <x v="3527"/>
    <n v="1411775700"/>
    <b v="0"/>
    <n v="3"/>
    <b v="0"/>
    <s v="games/mobile games"/>
    <x v="1"/>
    <x v="25"/>
    <n v="3.67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d v="2015-03-31T03:22:00"/>
    <n v="1427772120"/>
    <x v="3528"/>
    <n v="1425186785"/>
    <b v="0"/>
    <n v="2"/>
    <b v="0"/>
    <s v="music/faith"/>
    <x v="2"/>
    <x v="21"/>
    <n v="5.5"/>
  </r>
  <r>
    <n v="3103"/>
    <s v="Professional Venue for local artists!!"/>
    <s v="Creating a place for local artists to perform, at substantially less cost for them"/>
    <n v="4100"/>
    <n v="11"/>
    <x v="3"/>
    <x v="0"/>
    <s v="USD"/>
    <d v="2015-06-12T03:45:06"/>
    <n v="1434080706"/>
    <x v="3529"/>
    <n v="1428896706"/>
    <b v="0"/>
    <n v="2"/>
    <b v="0"/>
    <s v="theater/spaces"/>
    <x v="3"/>
    <x v="12"/>
    <n v="5.5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d v="2015-01-02T11:49:11"/>
    <n v="1420199351"/>
    <x v="3530"/>
    <n v="1416311351"/>
    <b v="0"/>
    <n v="2"/>
    <b v="0"/>
    <s v="theater/plays"/>
    <x v="3"/>
    <x v="4"/>
    <n v="5.5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d v="2016-04-17T20:43:31"/>
    <n v="1460925811"/>
    <x v="3531"/>
    <n v="1458333811"/>
    <b v="0"/>
    <n v="2"/>
    <b v="0"/>
    <s v="theater/plays"/>
    <x v="3"/>
    <x v="4"/>
    <n v="5.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d v="2016-10-03T01:11:47"/>
    <n v="1475457107"/>
    <x v="3532"/>
    <n v="1472865107"/>
    <b v="0"/>
    <n v="1"/>
    <b v="0"/>
    <s v="film &amp; video/science fiction"/>
    <x v="4"/>
    <x v="22"/>
    <n v="1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d v="2014-11-16T22:26:18"/>
    <n v="1416176778"/>
    <x v="3533"/>
    <n v="1414358778"/>
    <b v="0"/>
    <n v="1"/>
    <b v="0"/>
    <s v="film &amp; video/science fiction"/>
    <x v="4"/>
    <x v="22"/>
    <n v="1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d v="2016-07-03T10:25:45"/>
    <n v="1467541545"/>
    <x v="3534"/>
    <n v="1464085545"/>
    <b v="0"/>
    <n v="1"/>
    <b v="0"/>
    <s v="film &amp; video/science fiction"/>
    <x v="4"/>
    <x v="22"/>
    <n v="10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d v="2016-02-17T23:59:00"/>
    <n v="1455753540"/>
    <x v="3535"/>
    <n v="1452058282"/>
    <b v="0"/>
    <n v="1"/>
    <b v="0"/>
    <s v="film &amp; video/drama"/>
    <x v="4"/>
    <x v="30"/>
    <n v="10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d v="2014-02-10T00:21:41"/>
    <n v="1391991701"/>
    <x v="3536"/>
    <n v="1389399701"/>
    <b v="0"/>
    <n v="2"/>
    <b v="0"/>
    <s v="film &amp; video/animation"/>
    <x v="4"/>
    <x v="28"/>
    <n v="5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d v="2016-04-14T14:34:00"/>
    <n v="1460644440"/>
    <x v="3537"/>
    <n v="1458336690"/>
    <b v="0"/>
    <n v="1"/>
    <b v="0"/>
    <s v="film &amp; video/animation"/>
    <x v="4"/>
    <x v="28"/>
    <n v="10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d v="2015-06-28T15:09:30"/>
    <n v="1435504170"/>
    <x v="3538"/>
    <n v="1432912170"/>
    <b v="0"/>
    <n v="1"/>
    <b v="0"/>
    <s v="film &amp; video/animation"/>
    <x v="4"/>
    <x v="28"/>
    <n v="10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d v="2016-05-20T14:08:22"/>
    <n v="1463753302"/>
    <x v="3539"/>
    <n v="1458569302"/>
    <b v="0"/>
    <n v="1"/>
    <b v="0"/>
    <s v="technology/web"/>
    <x v="0"/>
    <x v="38"/>
    <n v="1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d v="2015-05-24T15:00:00"/>
    <n v="1432479600"/>
    <x v="3540"/>
    <n v="1428507409"/>
    <b v="0"/>
    <n v="1"/>
    <b v="0"/>
    <s v="technology/web"/>
    <x v="0"/>
    <x v="38"/>
    <n v="1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d v="2015-09-06T05:10:00"/>
    <n v="1441516200"/>
    <x v="3541"/>
    <n v="1438959121"/>
    <b v="0"/>
    <n v="1"/>
    <b v="0"/>
    <s v="technology/web"/>
    <x v="0"/>
    <x v="38"/>
    <n v="10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d v="2016-01-30T19:46:42"/>
    <n v="1454183202"/>
    <x v="3542"/>
    <n v="1449863202"/>
    <b v="0"/>
    <n v="1"/>
    <b v="0"/>
    <s v="publishing/fiction"/>
    <x v="5"/>
    <x v="26"/>
    <n v="10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d v="2013-10-09T08:18:07"/>
    <n v="1381306687"/>
    <x v="3543"/>
    <n v="1378714687"/>
    <b v="0"/>
    <n v="3"/>
    <b v="0"/>
    <s v="games/video games"/>
    <x v="1"/>
    <x v="29"/>
    <n v="3.33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d v="2017-03-06T13:00:00"/>
    <n v="1488805200"/>
    <x v="3544"/>
    <n v="1484094498"/>
    <b v="0"/>
    <n v="1"/>
    <b v="0"/>
    <s v="food/food trucks"/>
    <x v="7"/>
    <x v="37"/>
    <n v="10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d v="2014-11-22T13:13:54"/>
    <n v="1416662034"/>
    <x v="3545"/>
    <n v="1414066434"/>
    <b v="0"/>
    <n v="1"/>
    <b v="0"/>
    <s v="photography/nature"/>
    <x v="6"/>
    <x v="34"/>
    <n v="1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d v="2015-05-28T20:05:00"/>
    <n v="1432843500"/>
    <x v="3546"/>
    <n v="1430124509"/>
    <b v="0"/>
    <n v="1"/>
    <b v="0"/>
    <s v="publishing/art books"/>
    <x v="5"/>
    <x v="36"/>
    <n v="1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d v="2015-01-15T15:56:45"/>
    <n v="1421337405"/>
    <x v="3547"/>
    <n v="1418745405"/>
    <b v="0"/>
    <n v="2"/>
    <b v="0"/>
    <s v="music/faith"/>
    <x v="2"/>
    <x v="21"/>
    <n v="5"/>
  </r>
  <r>
    <n v="1863"/>
    <s v="Project: 20M813"/>
    <s v="This is an Android game where you take control of the zombies and try to eat your way to world domination!"/>
    <n v="2500"/>
    <n v="10"/>
    <x v="3"/>
    <x v="0"/>
    <s v="USD"/>
    <d v="2014-06-12T19:08:05"/>
    <n v="1402600085"/>
    <x v="3548"/>
    <n v="1400008085"/>
    <b v="0"/>
    <n v="2"/>
    <b v="0"/>
    <s v="games/mobile games"/>
    <x v="1"/>
    <x v="25"/>
    <n v="5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d v="2016-11-05T22:11:52"/>
    <n v="1478383912"/>
    <x v="3549"/>
    <n v="1475791912"/>
    <b v="0"/>
    <n v="1"/>
    <b v="0"/>
    <s v="games/mobile games"/>
    <x v="1"/>
    <x v="25"/>
    <n v="10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d v="2014-08-09T00:48:54"/>
    <n v="1407545334"/>
    <x v="3550"/>
    <n v="1404953334"/>
    <b v="0"/>
    <n v="1"/>
    <b v="0"/>
    <s v="technology/gadgets"/>
    <x v="0"/>
    <x v="31"/>
    <n v="10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d v="2014-12-08T23:21:27"/>
    <n v="1418080887"/>
    <x v="3551"/>
    <n v="1415488887"/>
    <b v="0"/>
    <n v="2"/>
    <b v="0"/>
    <s v="games/video games"/>
    <x v="1"/>
    <x v="29"/>
    <n v="5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d v="2015-02-12T20:14:20"/>
    <n v="1423772060"/>
    <x v="3552"/>
    <n v="1421180060"/>
    <b v="0"/>
    <n v="1"/>
    <b v="0"/>
    <s v="technology/web"/>
    <x v="0"/>
    <x v="38"/>
    <n v="1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d v="2015-10-15T20:22:38"/>
    <n v="1444940558"/>
    <x v="3553"/>
    <n v="1442348558"/>
    <b v="0"/>
    <n v="1"/>
    <b v="0"/>
    <s v="technology/web"/>
    <x v="0"/>
    <x v="38"/>
    <n v="10"/>
  </r>
  <r>
    <n v="2440"/>
    <s v="The first green Food Truck in Phnom Penh"/>
    <s v="Starting a entire clean energy food truck and set a new standard for Cambodia"/>
    <n v="5000"/>
    <n v="10"/>
    <x v="3"/>
    <x v="16"/>
    <s v="EUR"/>
    <d v="2016-02-13T21:35:13"/>
    <n v="1455399313"/>
    <x v="3554"/>
    <n v="1452807313"/>
    <b v="0"/>
    <n v="2"/>
    <b v="0"/>
    <s v="food/food trucks"/>
    <x v="7"/>
    <x v="37"/>
    <n v="5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d v="2015-04-27T15:42:10"/>
    <n v="1430149330"/>
    <x v="3555"/>
    <n v="1424968930"/>
    <b v="0"/>
    <n v="1"/>
    <b v="0"/>
    <s v="food/food trucks"/>
    <x v="7"/>
    <x v="37"/>
    <n v="1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d v="2015-07-17T16:03:24"/>
    <n v="1437149004"/>
    <x v="3556"/>
    <n v="1434557004"/>
    <b v="0"/>
    <n v="1"/>
    <b v="0"/>
    <s v="publishing/children's books"/>
    <x v="5"/>
    <x v="32"/>
    <n v="10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d v="2014-07-30T01:19:32"/>
    <n v="1406683172"/>
    <x v="3557"/>
    <n v="1404523172"/>
    <b v="0"/>
    <n v="2"/>
    <b v="0"/>
    <s v="theater/spaces"/>
    <x v="3"/>
    <x v="12"/>
    <n v="5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d v="2017-02-19T00:45:19"/>
    <n v="1487465119"/>
    <x v="3558"/>
    <n v="1484009119"/>
    <b v="0"/>
    <n v="1"/>
    <b v="0"/>
    <s v="theater/spaces"/>
    <x v="3"/>
    <x v="12"/>
    <n v="10"/>
  </r>
  <r>
    <n v="3132"/>
    <s v="A Bite of a Snake Play"/>
    <s v="Smells Like Money, Drips Like Honey, Taste Like Mocha, Better Run AWAY"/>
    <n v="30000"/>
    <n v="10"/>
    <x v="2"/>
    <x v="0"/>
    <s v="USD"/>
    <d v="2017-04-21T07:24:20"/>
    <n v="1492759460"/>
    <x v="3559"/>
    <n v="1487579060"/>
    <b v="0"/>
    <n v="1"/>
    <b v="0"/>
    <s v="theater/plays"/>
    <x v="3"/>
    <x v="4"/>
    <n v="10"/>
  </r>
  <r>
    <n v="3868"/>
    <s v="1000 words (Canceled)"/>
    <s v="New collection of music by Scott Evan Davis!"/>
    <n v="5000"/>
    <n v="10"/>
    <x v="1"/>
    <x v="1"/>
    <s v="GBP"/>
    <d v="2014-09-08T15:50:05"/>
    <n v="1410191405"/>
    <x v="3560"/>
    <n v="1408031405"/>
    <b v="0"/>
    <n v="1"/>
    <b v="0"/>
    <s v="theater/musical"/>
    <x v="3"/>
    <x v="20"/>
    <n v="1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d v="2015-06-30T03:59:00"/>
    <n v="1435636740"/>
    <x v="3561"/>
    <n v="1433014746"/>
    <b v="0"/>
    <n v="1"/>
    <b v="0"/>
    <s v="theater/musical"/>
    <x v="3"/>
    <x v="20"/>
    <n v="10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d v="2014-09-11T12:39:21"/>
    <n v="1410439161"/>
    <x v="3562"/>
    <n v="1407847161"/>
    <b v="0"/>
    <n v="1"/>
    <b v="0"/>
    <s v="theater/plays"/>
    <x v="3"/>
    <x v="4"/>
    <n v="10"/>
  </r>
  <r>
    <n v="4000"/>
    <s v="The Escorts"/>
    <s v="An Enticing Trip into the World of Assisted Dying"/>
    <n v="8000"/>
    <n v="10"/>
    <x v="3"/>
    <x v="0"/>
    <s v="USD"/>
    <d v="2016-05-07T14:29:18"/>
    <n v="1462631358"/>
    <x v="3563"/>
    <n v="1457450958"/>
    <b v="0"/>
    <n v="1"/>
    <b v="0"/>
    <s v="theater/plays"/>
    <x v="3"/>
    <x v="4"/>
    <n v="10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d v="2016-10-09T10:28:26"/>
    <n v="1476008906"/>
    <x v="3564"/>
    <n v="1473416906"/>
    <b v="0"/>
    <n v="1"/>
    <b v="0"/>
    <s v="theater/plays"/>
    <x v="3"/>
    <x v="4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d v="2015-03-24T03:59:00"/>
    <n v="1427169540"/>
    <x v="3565"/>
    <n v="1424701775"/>
    <b v="0"/>
    <n v="1"/>
    <b v="0"/>
    <s v="theater/plays"/>
    <x v="3"/>
    <x v="4"/>
    <n v="1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d v="2015-10-29T21:40:48"/>
    <n v="1446154848"/>
    <x v="3566"/>
    <n v="1443562848"/>
    <b v="0"/>
    <n v="1"/>
    <b v="0"/>
    <s v="technology/web"/>
    <x v="0"/>
    <x v="38"/>
    <n v="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d v="2016-02-26T21:52:52"/>
    <n v="1456523572"/>
    <x v="3567"/>
    <n v="1453931572"/>
    <b v="0"/>
    <n v="2"/>
    <b v="0"/>
    <s v="film &amp; video/science fiction"/>
    <x v="4"/>
    <x v="22"/>
    <n v="4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d v="2014-08-17T19:58:18"/>
    <n v="1408305498"/>
    <x v="3568"/>
    <n v="1405713498"/>
    <b v="0"/>
    <n v="4"/>
    <b v="0"/>
    <s v="technology/wearables"/>
    <x v="0"/>
    <x v="3"/>
    <n v="2"/>
  </r>
  <r>
    <n v="2423"/>
    <s v="FBTR BBQ"/>
    <s v="FBTR is a Texas-style, North Carolina based, homemade BBQ company looking to bring good meat to the masses."/>
    <n v="60000"/>
    <n v="8"/>
    <x v="3"/>
    <x v="0"/>
    <s v="USD"/>
    <d v="2014-12-31T16:54:50"/>
    <n v="1420044890"/>
    <x v="3569"/>
    <n v="1417452890"/>
    <b v="0"/>
    <n v="1"/>
    <b v="0"/>
    <s v="food/food trucks"/>
    <x v="7"/>
    <x v="37"/>
    <n v="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d v="2015-02-06T01:25:00"/>
    <n v="1423185900"/>
    <x v="3570"/>
    <n v="1420766700"/>
    <b v="0"/>
    <n v="3"/>
    <b v="0"/>
    <s v="publishing/translations"/>
    <x v="5"/>
    <x v="39"/>
    <n v="2.33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d v="2016-05-05T03:04:53"/>
    <n v="1462417493"/>
    <x v="3571"/>
    <n v="1459825493"/>
    <b v="0"/>
    <n v="3"/>
    <b v="0"/>
    <s v="theater/plays"/>
    <x v="3"/>
    <x v="4"/>
    <n v="2.33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d v="2016-07-08T23:25:54"/>
    <n v="1468020354"/>
    <x v="3572"/>
    <n v="1464045954"/>
    <b v="0"/>
    <n v="1"/>
    <b v="0"/>
    <s v="theater/plays"/>
    <x v="3"/>
    <x v="4"/>
    <n v="7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d v="2015-11-27T21:40:04"/>
    <n v="1448660404"/>
    <x v="3573"/>
    <n v="1443472804"/>
    <b v="0"/>
    <n v="2"/>
    <b v="0"/>
    <s v="film &amp; video/animation"/>
    <x v="4"/>
    <x v="28"/>
    <n v="3"/>
  </r>
  <r>
    <n v="596"/>
    <s v="DigitaliBook free library"/>
    <s v="We present digitaibook,com site which can become a free electronic library with your help,"/>
    <n v="20000"/>
    <n v="6"/>
    <x v="3"/>
    <x v="0"/>
    <s v="USD"/>
    <d v="2016-11-02T21:31:32"/>
    <n v="1478122292"/>
    <x v="3574"/>
    <n v="1475530292"/>
    <b v="0"/>
    <n v="2"/>
    <b v="0"/>
    <s v="technology/web"/>
    <x v="0"/>
    <x v="38"/>
    <n v="3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d v="2015-03-05T20:27:00"/>
    <n v="1425587220"/>
    <x v="3575"/>
    <n v="1420668801"/>
    <b v="0"/>
    <n v="2"/>
    <b v="0"/>
    <s v="journalism/audio"/>
    <x v="8"/>
    <x v="23"/>
    <n v="3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d v="2016-02-25T10:57:14"/>
    <n v="1456397834"/>
    <x v="3576"/>
    <n v="1453805834"/>
    <b v="0"/>
    <n v="1"/>
    <b v="0"/>
    <s v="publishing/translations"/>
    <x v="5"/>
    <x v="39"/>
    <n v="6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d v="2014-12-31T17:05:38"/>
    <n v="1420045538"/>
    <x v="3577"/>
    <n v="1417453538"/>
    <b v="0"/>
    <n v="2"/>
    <b v="0"/>
    <s v="photography/nature"/>
    <x v="6"/>
    <x v="34"/>
    <n v="3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d v="2016-03-14T14:35:29"/>
    <n v="1457966129"/>
    <x v="3578"/>
    <n v="1455377729"/>
    <b v="0"/>
    <n v="2"/>
    <b v="0"/>
    <s v="games/mobile games"/>
    <x v="1"/>
    <x v="25"/>
    <n v="3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d v="2014-07-02T16:29:55"/>
    <n v="1404318595"/>
    <x v="3579"/>
    <n v="1401726595"/>
    <b v="0"/>
    <n v="1"/>
    <b v="0"/>
    <s v="film &amp; video/drama"/>
    <x v="4"/>
    <x v="30"/>
    <n v="5"/>
  </r>
  <r>
    <n v="440"/>
    <s v="Consumed"/>
    <s v="A stop-motion animation made by a one girl team, with a camera, creativity, and a lot of determination."/>
    <n v="5000"/>
    <n v="5"/>
    <x v="3"/>
    <x v="0"/>
    <s v="USD"/>
    <d v="2016-03-24T22:39:13"/>
    <n v="1458859153"/>
    <x v="3580"/>
    <n v="1456270753"/>
    <b v="0"/>
    <n v="1"/>
    <b v="0"/>
    <s v="film &amp; video/animation"/>
    <x v="4"/>
    <x v="28"/>
    <n v="5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d v="2013-03-23T12:19:23"/>
    <n v="1364041163"/>
    <x v="3581"/>
    <n v="1361884763"/>
    <b v="0"/>
    <n v="1"/>
    <b v="0"/>
    <s v="film &amp; video/animation"/>
    <x v="4"/>
    <x v="28"/>
    <n v="5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d v="2013-08-15T10:43:28"/>
    <n v="1376563408"/>
    <x v="3582"/>
    <n v="1373971408"/>
    <b v="0"/>
    <n v="1"/>
    <b v="0"/>
    <s v="publishing/fiction"/>
    <x v="5"/>
    <x v="26"/>
    <n v="5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d v="2015-05-29T04:27:33"/>
    <n v="1432873653"/>
    <x v="3583"/>
    <n v="1430281653"/>
    <b v="0"/>
    <n v="1"/>
    <b v="0"/>
    <s v="games/video games"/>
    <x v="1"/>
    <x v="29"/>
    <n v="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d v="2014-04-06T19:01:04"/>
    <n v="1396810864"/>
    <x v="3584"/>
    <n v="1395687664"/>
    <b v="0"/>
    <n v="1"/>
    <b v="0"/>
    <s v="games/video games"/>
    <x v="1"/>
    <x v="29"/>
    <n v="5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d v="2015-01-01T08:20:26"/>
    <n v="1420100426"/>
    <x v="3585"/>
    <n v="1417508426"/>
    <b v="0"/>
    <n v="1"/>
    <b v="0"/>
    <s v="games/mobile games"/>
    <x v="1"/>
    <x v="25"/>
    <n v="5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d v="2014-08-16T21:44:12"/>
    <n v="1408225452"/>
    <x v="3586"/>
    <n v="1405633452"/>
    <b v="0"/>
    <n v="1"/>
    <b v="0"/>
    <s v="food/food trucks"/>
    <x v="7"/>
    <x v="37"/>
    <n v="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d v="2012-09-07T07:51:00"/>
    <n v="1347004260"/>
    <x v="3587"/>
    <n v="1345062936"/>
    <b v="0"/>
    <n v="1"/>
    <b v="0"/>
    <s v="publishing/fiction"/>
    <x v="5"/>
    <x v="26"/>
    <n v="5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d v="2016-08-05T00:10:33"/>
    <n v="1470355833"/>
    <x v="3588"/>
    <n v="1465171833"/>
    <b v="0"/>
    <n v="1"/>
    <b v="0"/>
    <s v="publishing/fiction"/>
    <x v="5"/>
    <x v="26"/>
    <n v="5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d v="2017-03-27T04:36:00"/>
    <n v="1490589360"/>
    <x v="3589"/>
    <n v="1488038674"/>
    <b v="0"/>
    <n v="1"/>
    <b v="0"/>
    <s v="music/faith"/>
    <x v="2"/>
    <x v="21"/>
    <n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d v="2015-03-14T15:00:00"/>
    <n v="1426345200"/>
    <x v="3590"/>
    <n v="1421343743"/>
    <b v="0"/>
    <n v="1"/>
    <b v="0"/>
    <s v="food/food trucks"/>
    <x v="7"/>
    <x v="37"/>
    <n v="5"/>
  </r>
  <r>
    <n v="2418"/>
    <s v="Mexican food truck"/>
    <s v="I want to start my food truck business."/>
    <n v="25000"/>
    <n v="5"/>
    <x v="3"/>
    <x v="0"/>
    <s v="USD"/>
    <d v="2015-03-24T19:34:04"/>
    <n v="1427225644"/>
    <x v="3591"/>
    <n v="1422045244"/>
    <b v="0"/>
    <n v="5"/>
    <b v="0"/>
    <s v="food/food trucks"/>
    <x v="7"/>
    <x v="37"/>
    <n v="1"/>
  </r>
  <r>
    <n v="2586"/>
    <s v="Inspire Healthy Eating"/>
    <s v="I would like to bring fresh salad and food to the streets of London at a reasonable price."/>
    <n v="3000"/>
    <n v="5"/>
    <x v="3"/>
    <x v="1"/>
    <s v="GBP"/>
    <d v="2015-12-25T07:55:36"/>
    <n v="1451030136"/>
    <x v="3592"/>
    <n v="1448438136"/>
    <b v="0"/>
    <n v="1"/>
    <b v="0"/>
    <s v="food/food trucks"/>
    <x v="7"/>
    <x v="37"/>
    <n v="5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d v="2016-03-23T11:52:07"/>
    <n v="1458733927"/>
    <x v="3593"/>
    <n v="1456145527"/>
    <b v="0"/>
    <n v="1"/>
    <b v="0"/>
    <s v="food/food trucks"/>
    <x v="7"/>
    <x v="37"/>
    <n v="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d v="2015-01-11T10:15:24"/>
    <n v="1420971324"/>
    <x v="3594"/>
    <n v="1418379324"/>
    <b v="0"/>
    <n v="1"/>
    <b v="0"/>
    <s v="theater/plays"/>
    <x v="3"/>
    <x v="4"/>
    <n v="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d v="2015-03-27T00:05:32"/>
    <n v="1427414732"/>
    <x v="3595"/>
    <n v="1424826332"/>
    <b v="0"/>
    <n v="1"/>
    <b v="0"/>
    <s v="theater/spaces"/>
    <x v="3"/>
    <x v="12"/>
    <n v="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d v="2014-06-29T06:13:01"/>
    <n v="1404022381"/>
    <x v="3596"/>
    <n v="1402294381"/>
    <b v="0"/>
    <n v="1"/>
    <b v="0"/>
    <s v="theater/musical"/>
    <x v="3"/>
    <x v="20"/>
    <n v="5"/>
  </r>
  <r>
    <n v="3915"/>
    <s v="Hardcross"/>
    <s v="Following the enormous success of Hardcross, we are looking for new ways to bring this wonderful play to a wider audience."/>
    <n v="1500"/>
    <n v="5"/>
    <x v="3"/>
    <x v="1"/>
    <s v="GBP"/>
    <d v="2016-06-01T23:38:29"/>
    <n v="1464824309"/>
    <x v="3597"/>
    <n v="1462232309"/>
    <b v="0"/>
    <n v="1"/>
    <b v="0"/>
    <s v="theater/plays"/>
    <x v="3"/>
    <x v="4"/>
    <n v="5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d v="2014-10-07T04:30:00"/>
    <n v="1412656200"/>
    <x v="3598"/>
    <n v="1412328979"/>
    <b v="0"/>
    <n v="1"/>
    <b v="0"/>
    <s v="theater/plays"/>
    <x v="3"/>
    <x v="4"/>
    <n v="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d v="2015-05-15T19:14:28"/>
    <n v="1431717268"/>
    <x v="3599"/>
    <n v="1429125268"/>
    <b v="0"/>
    <n v="1"/>
    <b v="0"/>
    <s v="theater/plays"/>
    <x v="3"/>
    <x v="4"/>
    <n v="5"/>
  </r>
  <r>
    <n v="3994"/>
    <s v="Poles Apart - A Play in 2 Acts"/>
    <s v="Is Henson willing to dare risk a theatrical speaking tour of his North Pole adventures...and more?"/>
    <n v="2000"/>
    <n v="5"/>
    <x v="3"/>
    <x v="0"/>
    <s v="USD"/>
    <d v="2014-07-19T09:21:30"/>
    <n v="1405761690"/>
    <x v="3600"/>
    <n v="1403169690"/>
    <b v="0"/>
    <n v="1"/>
    <b v="0"/>
    <s v="theater/plays"/>
    <x v="3"/>
    <x v="4"/>
    <n v="5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d v="2014-08-26T16:28:00"/>
    <n v="1409070480"/>
    <x v="3601"/>
    <n v="1406572381"/>
    <b v="0"/>
    <n v="1"/>
    <b v="0"/>
    <s v="theater/plays"/>
    <x v="3"/>
    <x v="4"/>
    <n v="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d v="2016-06-19T22:32:01"/>
    <n v="1466375521"/>
    <x v="3602"/>
    <n v="1463783521"/>
    <b v="0"/>
    <n v="1"/>
    <b v="0"/>
    <s v="theater/plays"/>
    <x v="3"/>
    <x v="4"/>
    <n v="5"/>
  </r>
  <r>
    <n v="636"/>
    <s v="Keto Advice (Canceled)"/>
    <s v="With no central location for keto knowledge, keto advice will be a community run knowledge base."/>
    <n v="2000"/>
    <n v="4"/>
    <x v="1"/>
    <x v="1"/>
    <s v="GBP"/>
    <d v="2015-06-06T10:47:00"/>
    <n v="1433587620"/>
    <x v="3603"/>
    <n v="1430996150"/>
    <b v="0"/>
    <n v="1"/>
    <b v="0"/>
    <s v="technology/web"/>
    <x v="0"/>
    <x v="38"/>
    <n v="4"/>
  </r>
  <r>
    <n v="1181"/>
    <s v="Gringo Loco Tacos Food Truck"/>
    <s v="Bringing the best tacos to the streets of Chicago!"/>
    <n v="50000"/>
    <n v="4"/>
    <x v="3"/>
    <x v="0"/>
    <s v="USD"/>
    <d v="2015-03-01T08:08:41"/>
    <n v="1425197321"/>
    <x v="3604"/>
    <n v="1422605321"/>
    <b v="0"/>
    <n v="3"/>
    <b v="0"/>
    <s v="food/food trucks"/>
    <x v="7"/>
    <x v="37"/>
    <n v="1.33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d v="2016-11-06T09:49:07"/>
    <n v="1478425747"/>
    <x v="3605"/>
    <n v="1475398147"/>
    <b v="0"/>
    <n v="2"/>
    <b v="0"/>
    <s v="games/mobile games"/>
    <x v="1"/>
    <x v="25"/>
    <n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d v="2014-08-21T18:35:11"/>
    <n v="1408646111"/>
    <x v="3606"/>
    <n v="1403462111"/>
    <b v="0"/>
    <n v="2"/>
    <b v="0"/>
    <s v="theater/plays"/>
    <x v="3"/>
    <x v="4"/>
    <n v="2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d v="2016-03-06T23:55:31"/>
    <n v="1457308531"/>
    <x v="3607"/>
    <n v="1452124531"/>
    <b v="0"/>
    <n v="3"/>
    <b v="0"/>
    <s v="film &amp; video/drama"/>
    <x v="4"/>
    <x v="30"/>
    <n v="1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d v="2013-09-13T17:56:20"/>
    <n v="1379094980"/>
    <x v="3608"/>
    <n v="1376502980"/>
    <b v="0"/>
    <n v="3"/>
    <b v="0"/>
    <s v="film &amp; video/animation"/>
    <x v="4"/>
    <x v="28"/>
    <n v="1"/>
  </r>
  <r>
    <n v="982"/>
    <s v="Smart 2-in-1 I-PHONE HANDLE/WALLETtm"/>
    <s v="revolutonary ultra-slim 2-in-1 Smart  2-in-1 I-PHONE handle/WALLETtm with 360 rotatiion"/>
    <n v="17500"/>
    <n v="3"/>
    <x v="3"/>
    <x v="0"/>
    <s v="USD"/>
    <d v="2016-10-02T18:04:46"/>
    <n v="1475431486"/>
    <x v="3609"/>
    <n v="1472839486"/>
    <b v="0"/>
    <n v="3"/>
    <b v="0"/>
    <s v="technology/wearables"/>
    <x v="0"/>
    <x v="3"/>
    <n v="1"/>
  </r>
  <r>
    <n v="1593"/>
    <s v="Picturing Italy"/>
    <s v="A trip to fulfill a dream of capturing the wonders and history of ancient Italy in person."/>
    <n v="22000"/>
    <n v="3"/>
    <x v="3"/>
    <x v="0"/>
    <s v="USD"/>
    <d v="2015-02-28T20:17:35"/>
    <n v="1425154655"/>
    <x v="3610"/>
    <n v="1422562655"/>
    <b v="0"/>
    <n v="3"/>
    <b v="0"/>
    <s v="photography/places"/>
    <x v="6"/>
    <x v="24"/>
    <n v="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d v="2015-02-26T08:41:33"/>
    <n v="1424940093"/>
    <x v="3611"/>
    <n v="1422348093"/>
    <b v="0"/>
    <n v="2"/>
    <b v="0"/>
    <s v="technology/web"/>
    <x v="0"/>
    <x v="38"/>
    <n v="1.5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d v="2016-05-20T08:59:00"/>
    <n v="1463734740"/>
    <x v="3612"/>
    <n v="1459414740"/>
    <b v="0"/>
    <n v="3"/>
    <b v="0"/>
    <s v="theater/spaces"/>
    <x v="3"/>
    <x v="12"/>
    <n v="1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d v="2014-09-27T21:17:20"/>
    <n v="1411852640"/>
    <x v="3613"/>
    <n v="1406668640"/>
    <b v="0"/>
    <n v="2"/>
    <b v="0"/>
    <s v="theater/musical"/>
    <x v="3"/>
    <x v="20"/>
    <n v="1.5"/>
  </r>
  <r>
    <n v="3904"/>
    <s v="Black America from Prophets to Pimps"/>
    <s v="A play that will cover 4000 years of black history."/>
    <n v="10000"/>
    <n v="3"/>
    <x v="3"/>
    <x v="0"/>
    <s v="USD"/>
    <d v="2015-04-15T05:04:00"/>
    <n v="1429074240"/>
    <x v="3614"/>
    <n v="1427866200"/>
    <b v="0"/>
    <n v="2"/>
    <b v="0"/>
    <s v="theater/plays"/>
    <x v="3"/>
    <x v="4"/>
    <n v="1.5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d v="2015-05-13T20:45:12"/>
    <n v="1431549912"/>
    <x v="3615"/>
    <n v="1428957912"/>
    <b v="0"/>
    <n v="1"/>
    <b v="0"/>
    <s v="theater/plays"/>
    <x v="3"/>
    <x v="4"/>
    <n v="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d v="2016-01-08T06:34:00"/>
    <n v="1452234840"/>
    <x v="3616"/>
    <n v="1450619123"/>
    <b v="0"/>
    <n v="3"/>
    <b v="0"/>
    <s v="theater/plays"/>
    <x v="3"/>
    <x v="4"/>
    <n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d v="2015-05-21T08:02:55"/>
    <n v="1432195375"/>
    <x v="3617"/>
    <n v="1430899375"/>
    <b v="0"/>
    <n v="2"/>
    <b v="0"/>
    <s v="film &amp; video/animation"/>
    <x v="4"/>
    <x v="28"/>
    <n v="1"/>
  </r>
  <r>
    <n v="635"/>
    <s v="Pleero, A Technology Team Building Website (Canceled)"/>
    <s v="Network used for building technology development teams."/>
    <n v="25000"/>
    <n v="2"/>
    <x v="1"/>
    <x v="0"/>
    <s v="USD"/>
    <d v="2015-04-12T02:12:42"/>
    <n v="1428804762"/>
    <x v="3618"/>
    <n v="1426212762"/>
    <b v="0"/>
    <n v="1"/>
    <b v="0"/>
    <s v="technology/web"/>
    <x v="0"/>
    <x v="38"/>
    <n v="2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d v="2014-04-30T16:51:20"/>
    <n v="1398876680"/>
    <x v="3619"/>
    <n v="1396284680"/>
    <b v="0"/>
    <n v="1"/>
    <b v="0"/>
    <s v="publishing/fiction"/>
    <x v="5"/>
    <x v="26"/>
    <n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d v="2014-11-19T00:00:59"/>
    <n v="1416355259"/>
    <x v="3620"/>
    <n v="1413759659"/>
    <b v="0"/>
    <n v="2"/>
    <b v="0"/>
    <s v="publishing/translations"/>
    <x v="5"/>
    <x v="39"/>
    <n v="1"/>
  </r>
  <r>
    <n v="1992"/>
    <s v="The Wonderful World of Princes &amp; Princesses"/>
    <s v="A complete revamp of all the Disney Princes &amp; Princesses!"/>
    <n v="1500"/>
    <n v="2"/>
    <x v="3"/>
    <x v="0"/>
    <s v="USD"/>
    <d v="2015-02-18T03:26:31"/>
    <n v="1424229991"/>
    <x v="3621"/>
    <n v="1421637991"/>
    <b v="0"/>
    <n v="2"/>
    <b v="0"/>
    <s v="photography/people"/>
    <x v="6"/>
    <x v="35"/>
    <n v="1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d v="2016-02-07T16:58:00"/>
    <n v="1454864280"/>
    <x v="3622"/>
    <n v="1452272280"/>
    <b v="0"/>
    <n v="1"/>
    <b v="0"/>
    <s v="technology/web"/>
    <x v="0"/>
    <x v="38"/>
    <n v="2"/>
  </r>
  <r>
    <n v="2431"/>
    <s v="Murphy's good eatin'"/>
    <s v="Go to Colorado and run a food truck with homemade food of all kinds."/>
    <n v="100000"/>
    <n v="2"/>
    <x v="3"/>
    <x v="0"/>
    <s v="USD"/>
    <d v="2016-06-28T02:23:33"/>
    <n v="1467080613"/>
    <x v="3623"/>
    <n v="1461896613"/>
    <b v="0"/>
    <n v="2"/>
    <b v="0"/>
    <s v="food/food trucks"/>
    <x v="7"/>
    <x v="37"/>
    <n v="1"/>
  </r>
  <r>
    <n v="2432"/>
    <s v="funding for bbq trailer"/>
    <s v="Looking to start competition cooking and need start-up help.  Offering brisket tasting to all contributors."/>
    <n v="14000"/>
    <n v="2"/>
    <x v="3"/>
    <x v="0"/>
    <s v="USD"/>
    <d v="2015-03-08T05:14:57"/>
    <n v="1425791697"/>
    <x v="3624"/>
    <n v="1423199697"/>
    <b v="0"/>
    <n v="2"/>
    <b v="0"/>
    <s v="food/food trucks"/>
    <x v="7"/>
    <x v="37"/>
    <n v="1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d v="2014-06-05T19:49:50"/>
    <n v="1401997790"/>
    <x v="3625"/>
    <n v="1397677790"/>
    <b v="0"/>
    <n v="2"/>
    <b v="0"/>
    <s v="publishing/children's books"/>
    <x v="5"/>
    <x v="32"/>
    <n v="1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d v="2016-05-14T21:03:57"/>
    <n v="1463259837"/>
    <x v="3626"/>
    <n v="1458075837"/>
    <b v="0"/>
    <n v="2"/>
    <b v="0"/>
    <s v="theater/plays"/>
    <x v="3"/>
    <x v="4"/>
    <n v="1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d v="2014-09-06T22:08:59"/>
    <n v="1410041339"/>
    <x v="3627"/>
    <n v="1404857339"/>
    <b v="0"/>
    <n v="2"/>
    <b v="0"/>
    <s v="theater/plays"/>
    <x v="3"/>
    <x v="4"/>
    <n v="1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d v="2016-08-15T12:44:52"/>
    <n v="1471265092"/>
    <x v="3628"/>
    <n v="1468673092"/>
    <b v="0"/>
    <n v="2"/>
    <b v="0"/>
    <s v="theater/spaces"/>
    <x v="3"/>
    <x v="12"/>
    <n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d v="2016-10-30T01:46:00"/>
    <n v="1477791960"/>
    <x v="3629"/>
    <n v="1476549262"/>
    <b v="0"/>
    <n v="2"/>
    <b v="0"/>
    <s v="theater/spaces"/>
    <x v="3"/>
    <x v="12"/>
    <n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d v="2016-05-05T17:00:00"/>
    <n v="1462467600"/>
    <x v="3630"/>
    <n v="1457403364"/>
    <b v="0"/>
    <n v="2"/>
    <b v="0"/>
    <s v="theater/musical"/>
    <x v="3"/>
    <x v="20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d v="2016-02-16T18:33:07"/>
    <n v="1455647587"/>
    <x v="3631"/>
    <n v="1453487587"/>
    <b v="0"/>
    <n v="1"/>
    <b v="0"/>
    <s v="theater/plays"/>
    <x v="3"/>
    <x v="4"/>
    <n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d v="2015-04-18T10:16:00"/>
    <n v="1429352160"/>
    <x v="3632"/>
    <n v="1427993710"/>
    <b v="0"/>
    <n v="1"/>
    <b v="0"/>
    <s v="film &amp; video/science fiction"/>
    <x v="4"/>
    <x v="22"/>
    <n v="1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d v="2016-08-12T04:20:14"/>
    <n v="1470975614"/>
    <x v="3633"/>
    <n v="1465791614"/>
    <b v="0"/>
    <n v="1"/>
    <b v="0"/>
    <s v="film &amp; video/drama"/>
    <x v="4"/>
    <x v="30"/>
    <n v="1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d v="2016-04-16T20:08:40"/>
    <n v="1460837320"/>
    <x v="3634"/>
    <n v="1455656920"/>
    <b v="0"/>
    <n v="1"/>
    <b v="0"/>
    <s v="film &amp; video/drama"/>
    <x v="4"/>
    <x v="30"/>
    <n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d v="2015-03-06T15:22:29"/>
    <n v="1425655349"/>
    <x v="3635"/>
    <n v="1420471349"/>
    <b v="0"/>
    <n v="1"/>
    <b v="0"/>
    <s v="film &amp; video/drama"/>
    <x v="4"/>
    <x v="30"/>
    <n v="1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d v="2016-05-18T20:22:15"/>
    <n v="1463602935"/>
    <x v="3636"/>
    <n v="1461874935"/>
    <b v="0"/>
    <n v="1"/>
    <b v="0"/>
    <s v="film &amp; video/animation"/>
    <x v="4"/>
    <x v="28"/>
    <n v="1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d v="2017-02-17T07:53:49"/>
    <n v="1487318029"/>
    <x v="3637"/>
    <n v="1484726029"/>
    <b v="0"/>
    <n v="1"/>
    <b v="0"/>
    <s v="film &amp; video/animation"/>
    <x v="4"/>
    <x v="28"/>
    <n v="1"/>
  </r>
  <r>
    <n v="496"/>
    <s v="Airships and Anatasia: The Movie"/>
    <s v="The movie is about the adventures of Ethan, Danna, The mysterious inventor and more."/>
    <n v="60000"/>
    <n v="1"/>
    <x v="3"/>
    <x v="0"/>
    <s v="USD"/>
    <d v="2014-02-10T22:21:14"/>
    <n v="1392070874"/>
    <x v="3638"/>
    <n v="1386886874"/>
    <b v="0"/>
    <n v="1"/>
    <b v="0"/>
    <s v="film &amp; video/animation"/>
    <x v="4"/>
    <x v="28"/>
    <n v="1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d v="2015-02-04T19:36:46"/>
    <n v="1423078606"/>
    <x v="3639"/>
    <n v="1420486606"/>
    <b v="0"/>
    <n v="1"/>
    <b v="0"/>
    <s v="technology/web"/>
    <x v="0"/>
    <x v="38"/>
    <n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d v="2016-05-03T16:41:56"/>
    <n v="1462293716"/>
    <x v="3640"/>
    <n v="1457113316"/>
    <b v="0"/>
    <n v="1"/>
    <b v="0"/>
    <s v="technology/web"/>
    <x v="0"/>
    <x v="38"/>
    <n v="1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d v="2016-03-12T22:37:55"/>
    <n v="1457822275"/>
    <x v="3641"/>
    <n v="1455230275"/>
    <b v="0"/>
    <n v="1"/>
    <b v="0"/>
    <s v="technology/web"/>
    <x v="0"/>
    <x v="38"/>
    <n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d v="2016-07-14T16:25:33"/>
    <n v="1468513533"/>
    <x v="3642"/>
    <n v="1465921533"/>
    <b v="0"/>
    <n v="1"/>
    <b v="0"/>
    <s v="technology/web"/>
    <x v="0"/>
    <x v="38"/>
    <n v="1"/>
  </r>
  <r>
    <n v="576"/>
    <s v="Uthtopia"/>
    <s v="UthTopia Is a social media organization that believes in positive online usage, youth mentorship, and youth empowerment."/>
    <n v="80000"/>
    <n v="1"/>
    <x v="3"/>
    <x v="0"/>
    <s v="USD"/>
    <d v="2015-03-28T10:19:12"/>
    <n v="1427537952"/>
    <x v="3643"/>
    <n v="1422357552"/>
    <b v="0"/>
    <n v="1"/>
    <b v="0"/>
    <s v="technology/web"/>
    <x v="0"/>
    <x v="38"/>
    <n v="1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d v="2016-09-22T21:47:47"/>
    <n v="1474580867"/>
    <x v="3644"/>
    <n v="1471988867"/>
    <b v="0"/>
    <n v="1"/>
    <b v="0"/>
    <s v="technology/web"/>
    <x v="0"/>
    <x v="38"/>
    <n v="1"/>
  </r>
  <r>
    <n v="583"/>
    <s v="HackersArchive.com"/>
    <s v="HackersArchive.com will help rid the web of viruses and scams found everywhere else you look!"/>
    <n v="9000"/>
    <n v="1"/>
    <x v="3"/>
    <x v="0"/>
    <s v="USD"/>
    <d v="2015-03-19T21:31:27"/>
    <n v="1426800687"/>
    <x v="3645"/>
    <n v="1424212287"/>
    <b v="0"/>
    <n v="1"/>
    <b v="0"/>
    <s v="technology/web"/>
    <x v="0"/>
    <x v="38"/>
    <n v="1"/>
  </r>
  <r>
    <n v="589"/>
    <s v="Get Neighborly"/>
    <s v="Services closer than you think..."/>
    <n v="7500"/>
    <n v="1"/>
    <x v="3"/>
    <x v="0"/>
    <s v="USD"/>
    <d v="2015-07-08T14:44:59"/>
    <n v="1436366699"/>
    <x v="3646"/>
    <n v="1435070699"/>
    <b v="0"/>
    <n v="1"/>
    <b v="0"/>
    <s v="technology/web"/>
    <x v="0"/>
    <x v="38"/>
    <n v="1"/>
  </r>
  <r>
    <n v="619"/>
    <s v="Big Data (Canceled)"/>
    <s v="Big Data Sets for researchers interested in improving the quality of life."/>
    <n v="2500000"/>
    <n v="1"/>
    <x v="1"/>
    <x v="0"/>
    <s v="USD"/>
    <d v="2014-11-25T16:36:30"/>
    <n v="1416933390"/>
    <x v="3647"/>
    <n v="1411745790"/>
    <b v="0"/>
    <n v="1"/>
    <b v="0"/>
    <s v="technology/web"/>
    <x v="0"/>
    <x v="38"/>
    <n v="1"/>
  </r>
  <r>
    <n v="634"/>
    <s v="pitchtograndma (Canceled)"/>
    <s v="We help companies to explain what they do in simple, grandma-would-understand terms."/>
    <n v="5000"/>
    <n v="1"/>
    <x v="1"/>
    <x v="0"/>
    <s v="USD"/>
    <d v="2015-02-26T22:17:09"/>
    <n v="1424989029"/>
    <x v="3648"/>
    <n v="1422397029"/>
    <b v="0"/>
    <n v="1"/>
    <b v="0"/>
    <s v="technology/web"/>
    <x v="0"/>
    <x v="38"/>
    <n v="1"/>
  </r>
  <r>
    <n v="639"/>
    <s v="Kids Educational Social Media Site (Canceled)"/>
    <s v="Development of a Safe and Educational Social Media site for kids."/>
    <n v="1000000"/>
    <n v="1"/>
    <x v="1"/>
    <x v="0"/>
    <s v="USD"/>
    <d v="2014-10-13T13:59:55"/>
    <n v="1413208795"/>
    <x v="3649"/>
    <n v="1408024795"/>
    <b v="0"/>
    <n v="1"/>
    <b v="0"/>
    <s v="technology/web"/>
    <x v="0"/>
    <x v="38"/>
    <n v="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d v="2016-10-26T19:20:04"/>
    <n v="1477509604"/>
    <x v="3650"/>
    <n v="1474917604"/>
    <b v="0"/>
    <n v="1"/>
    <b v="0"/>
    <s v="technology/wearables"/>
    <x v="0"/>
    <x v="3"/>
    <n v="1"/>
  </r>
  <r>
    <n v="696"/>
    <s v="trustee"/>
    <s v="Show your fidelity by wearing the Trustee rings! Show where you are (at)!"/>
    <n v="175000"/>
    <n v="1"/>
    <x v="3"/>
    <x v="14"/>
    <s v="EUR"/>
    <d v="2014-07-25T22:15:02"/>
    <n v="1406326502"/>
    <x v="3651"/>
    <n v="1403734502"/>
    <b v="0"/>
    <n v="1"/>
    <b v="0"/>
    <s v="technology/wearables"/>
    <x v="0"/>
    <x v="3"/>
    <n v="1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d v="2014-11-05T20:38:35"/>
    <n v="1415219915"/>
    <x v="3652"/>
    <n v="1412624315"/>
    <b v="0"/>
    <n v="1"/>
    <b v="0"/>
    <s v="journalism/audio"/>
    <x v="8"/>
    <x v="23"/>
    <n v="1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d v="2016-01-08T04:53:10"/>
    <n v="1452228790"/>
    <x v="3653"/>
    <n v="1449636790"/>
    <b v="0"/>
    <n v="1"/>
    <b v="0"/>
    <s v="games/video games"/>
    <x v="1"/>
    <x v="29"/>
    <n v="1"/>
  </r>
  <r>
    <n v="1128"/>
    <s v="Flying Turds"/>
    <s v="#havingfunFTW"/>
    <n v="1000"/>
    <n v="1"/>
    <x v="3"/>
    <x v="1"/>
    <s v="GBP"/>
    <d v="2014-08-07T15:35:17"/>
    <n v="1407425717"/>
    <x v="3654"/>
    <n v="1404833717"/>
    <b v="0"/>
    <n v="1"/>
    <b v="0"/>
    <s v="games/mobile games"/>
    <x v="1"/>
    <x v="25"/>
    <n v="1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d v="2014-11-29T04:33:00"/>
    <n v="1417235580"/>
    <x v="3655"/>
    <n v="1416034228"/>
    <b v="0"/>
    <n v="1"/>
    <b v="0"/>
    <s v="games/mobile games"/>
    <x v="1"/>
    <x v="25"/>
    <n v="1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d v="2016-02-28T23:05:09"/>
    <n v="1456700709"/>
    <x v="3656"/>
    <n v="1453676709"/>
    <b v="0"/>
    <n v="1"/>
    <b v="0"/>
    <s v="technology/wearables"/>
    <x v="0"/>
    <x v="3"/>
    <n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d v="2016-06-03T07:38:40"/>
    <n v="1464939520"/>
    <x v="3657"/>
    <n v="1461051520"/>
    <b v="0"/>
    <n v="1"/>
    <b v="0"/>
    <s v="publishing/translations"/>
    <x v="5"/>
    <x v="39"/>
    <n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d v="2017-01-03T06:04:27"/>
    <n v="1483423467"/>
    <x v="3658"/>
    <n v="1480831467"/>
    <b v="0"/>
    <n v="1"/>
    <b v="0"/>
    <s v="publishing/translations"/>
    <x v="5"/>
    <x v="39"/>
    <n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d v="2016-05-26T17:57:43"/>
    <n v="1464285463"/>
    <x v="3659"/>
    <n v="1461693463"/>
    <b v="0"/>
    <n v="1"/>
    <b v="0"/>
    <s v="publishing/translations"/>
    <x v="5"/>
    <x v="39"/>
    <n v="1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d v="2016-02-20T04:06:37"/>
    <n v="1455941197"/>
    <x v="3660"/>
    <n v="1453349197"/>
    <b v="0"/>
    <n v="1"/>
    <b v="0"/>
    <s v="publishing/translations"/>
    <x v="5"/>
    <x v="39"/>
    <n v="1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d v="2013-07-31T19:43:00"/>
    <n v="1375299780"/>
    <x v="3661"/>
    <n v="1371655522"/>
    <b v="0"/>
    <n v="1"/>
    <b v="0"/>
    <s v="publishing/fiction"/>
    <x v="5"/>
    <x v="26"/>
    <n v="1"/>
  </r>
  <r>
    <n v="1545"/>
    <s v="Nevada County Hearts"/>
    <s v="&quot;He will not be a wise man who does not study human hearts!&quot;_x000a_Hope in natural art, creation!"/>
    <n v="3000"/>
    <n v="1"/>
    <x v="3"/>
    <x v="0"/>
    <s v="USD"/>
    <d v="2015-03-02T21:16:00"/>
    <n v="1425330960"/>
    <x v="3662"/>
    <n v="1422393234"/>
    <b v="0"/>
    <n v="1"/>
    <b v="0"/>
    <s v="photography/nature"/>
    <x v="6"/>
    <x v="34"/>
    <n v="1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d v="2014-12-13T22:49:25"/>
    <n v="1418510965"/>
    <x v="3663"/>
    <n v="1415918965"/>
    <b v="0"/>
    <n v="1"/>
    <b v="0"/>
    <s v="photography/places"/>
    <x v="6"/>
    <x v="24"/>
    <n v="1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d v="2015-07-26T16:00:58"/>
    <n v="1437926458"/>
    <x v="3664"/>
    <n v="1432742458"/>
    <b v="0"/>
    <n v="1"/>
    <b v="0"/>
    <s v="photography/places"/>
    <x v="6"/>
    <x v="24"/>
    <n v="1"/>
  </r>
  <r>
    <n v="1702"/>
    <s v="lyndale lewis and new vision prosper cd release"/>
    <s v="I can do all things through christ jesus"/>
    <n v="16500"/>
    <n v="1"/>
    <x v="3"/>
    <x v="0"/>
    <s v="USD"/>
    <d v="2015-03-30T19:52:30"/>
    <n v="1427745150"/>
    <x v="3665"/>
    <n v="1425156750"/>
    <b v="0"/>
    <n v="1"/>
    <b v="0"/>
    <s v="music/faith"/>
    <x v="2"/>
    <x v="21"/>
    <n v="1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d v="2016-04-03T00:10:00"/>
    <n v="1459642200"/>
    <x v="3666"/>
    <n v="1456441429"/>
    <b v="0"/>
    <n v="1"/>
    <b v="0"/>
    <s v="music/faith"/>
    <x v="2"/>
    <x v="21"/>
    <n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d v="2015-04-05T11:00:00"/>
    <n v="1428231600"/>
    <x v="3667"/>
    <n v="1423520177"/>
    <b v="0"/>
    <n v="1"/>
    <b v="0"/>
    <s v="music/faith"/>
    <x v="2"/>
    <x v="21"/>
    <n v="1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d v="2015-05-08T00:52:36"/>
    <n v="1431046356"/>
    <x v="3668"/>
    <n v="1428454356"/>
    <b v="0"/>
    <n v="1"/>
    <b v="0"/>
    <s v="music/faith"/>
    <x v="2"/>
    <x v="21"/>
    <n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d v="2016-05-04T19:58:52"/>
    <n v="1462391932"/>
    <x v="3669"/>
    <n v="1457297932"/>
    <b v="0"/>
    <n v="1"/>
    <b v="0"/>
    <s v="music/faith"/>
    <x v="2"/>
    <x v="21"/>
    <n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d v="2016-03-14T09:24:43"/>
    <n v="1457947483"/>
    <x v="3670"/>
    <n v="1455359083"/>
    <b v="0"/>
    <n v="1"/>
    <b v="0"/>
    <s v="photography/people"/>
    <x v="6"/>
    <x v="35"/>
    <n v="1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d v="2016-02-11T16:18:30"/>
    <n v="1455207510"/>
    <x v="3671"/>
    <n v="1453997910"/>
    <b v="0"/>
    <n v="1"/>
    <b v="0"/>
    <s v="games/video games"/>
    <x v="1"/>
    <x v="29"/>
    <n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d v="2016-06-24T17:27:49"/>
    <n v="1466789269"/>
    <x v="3672"/>
    <n v="1464197269"/>
    <b v="0"/>
    <n v="1"/>
    <b v="0"/>
    <s v="technology/web"/>
    <x v="0"/>
    <x v="38"/>
    <n v="1"/>
  </r>
  <r>
    <n v="2421"/>
    <s v="hot dog cart"/>
    <s v="help me start Merrill's first hot dog cart in this empty lot"/>
    <n v="6000"/>
    <n v="1"/>
    <x v="3"/>
    <x v="0"/>
    <s v="USD"/>
    <d v="2015-02-21T16:29:56"/>
    <n v="1424536196"/>
    <x v="3673"/>
    <n v="1421944196"/>
    <b v="0"/>
    <n v="1"/>
    <b v="0"/>
    <s v="food/food trucks"/>
    <x v="7"/>
    <x v="37"/>
    <n v="1"/>
  </r>
  <r>
    <n v="2422"/>
    <s v="Help starting a family owned food truck"/>
    <s v="Family owned business serving BBQ and seafood to the public"/>
    <n v="500"/>
    <n v="1"/>
    <x v="3"/>
    <x v="0"/>
    <s v="USD"/>
    <d v="2015-03-11T16:23:56"/>
    <n v="1426091036"/>
    <x v="3674"/>
    <n v="1423502636"/>
    <b v="0"/>
    <n v="1"/>
    <b v="0"/>
    <s v="food/food trucks"/>
    <x v="7"/>
    <x v="37"/>
    <n v="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d v="2016-05-27T22:04:00"/>
    <n v="1464386640"/>
    <x v="3675"/>
    <n v="1463090149"/>
    <b v="0"/>
    <n v="1"/>
    <b v="0"/>
    <s v="food/food trucks"/>
    <x v="7"/>
    <x v="37"/>
    <n v="1"/>
  </r>
  <r>
    <n v="2427"/>
    <s v="Wraps in a snap. Fast lunch with a gourmet punch!"/>
    <s v="Fast and simple lunches for those on the go.  All (lunch) deals $10 or less."/>
    <n v="50000"/>
    <n v="1"/>
    <x v="3"/>
    <x v="0"/>
    <s v="USD"/>
    <d v="2016-03-23T06:38:53"/>
    <n v="1458715133"/>
    <x v="3676"/>
    <n v="1455262733"/>
    <b v="0"/>
    <n v="1"/>
    <b v="0"/>
    <s v="food/food trucks"/>
    <x v="7"/>
    <x v="37"/>
    <n v="1"/>
  </r>
  <r>
    <n v="2428"/>
    <s v="Premium Burgers"/>
    <s v="From Moo 2 You! We want to offer premium burgers to a taco flooded environment."/>
    <n v="35000"/>
    <n v="1"/>
    <x v="3"/>
    <x v="0"/>
    <s v="USD"/>
    <d v="2015-03-12T17:49:11"/>
    <n v="1426182551"/>
    <x v="3677"/>
    <n v="1423594151"/>
    <b v="0"/>
    <n v="1"/>
    <b v="0"/>
    <s v="food/food trucks"/>
    <x v="7"/>
    <x v="37"/>
    <n v="1"/>
  </r>
  <r>
    <n v="2582"/>
    <s v="Drunken Wings"/>
    <s v="The place where chicken meets liquor for the first time!"/>
    <n v="90000"/>
    <n v="1"/>
    <x v="3"/>
    <x v="0"/>
    <s v="USD"/>
    <d v="2016-10-29T23:43:54"/>
    <n v="1477784634"/>
    <x v="3678"/>
    <n v="1475192634"/>
    <b v="0"/>
    <n v="1"/>
    <b v="0"/>
    <s v="food/food trucks"/>
    <x v="7"/>
    <x v="37"/>
    <n v="1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d v="2014-08-07T23:13:48"/>
    <n v="1407453228"/>
    <x v="3679"/>
    <n v="1404861228"/>
    <b v="0"/>
    <n v="1"/>
    <b v="0"/>
    <s v="food/food trucks"/>
    <x v="7"/>
    <x v="37"/>
    <n v="1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d v="2016-07-30T23:04:50"/>
    <n v="1469919890"/>
    <x v="3680"/>
    <n v="1467327890"/>
    <b v="0"/>
    <n v="1"/>
    <b v="0"/>
    <s v="food/food trucks"/>
    <x v="7"/>
    <x v="37"/>
    <n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d v="2014-09-26T03:22:19"/>
    <n v="1411701739"/>
    <x v="3681"/>
    <n v="1409109739"/>
    <b v="0"/>
    <n v="1"/>
    <b v="0"/>
    <s v="food/food trucks"/>
    <x v="7"/>
    <x v="37"/>
    <n v="1"/>
  </r>
  <r>
    <n v="2773"/>
    <s v="The Boat That Couldn't Float"/>
    <s v="Parents know the pain of rereading bad bedtime stories. I want to write stories that all ages will enjoy"/>
    <n v="530"/>
    <n v="1"/>
    <x v="3"/>
    <x v="7"/>
    <s v="CAD"/>
    <d v="2016-04-24T20:45:21"/>
    <n v="1461530721"/>
    <x v="3682"/>
    <n v="1460666721"/>
    <b v="0"/>
    <n v="1"/>
    <b v="0"/>
    <s v="publishing/children's books"/>
    <x v="5"/>
    <x v="32"/>
    <n v="1"/>
  </r>
  <r>
    <n v="2910"/>
    <s v="Strive"/>
    <s v="Free drama, dance and singing workshops for disadvantaged young people to inspire, create and help them follow their dreams."/>
    <n v="30000"/>
    <n v="1"/>
    <x v="3"/>
    <x v="1"/>
    <s v="GBP"/>
    <d v="2015-06-12T20:11:27"/>
    <n v="1434139887"/>
    <x v="3683"/>
    <n v="1428955887"/>
    <b v="0"/>
    <n v="1"/>
    <b v="0"/>
    <s v="theater/plays"/>
    <x v="3"/>
    <x v="4"/>
    <n v="1"/>
  </r>
  <r>
    <n v="2914"/>
    <s v="Hercules the Panto"/>
    <s v="Hercules must complete four challenges in order to meet the father he never knew"/>
    <n v="25000"/>
    <n v="1"/>
    <x v="3"/>
    <x v="1"/>
    <s v="GBP"/>
    <d v="2015-03-14T20:46:34"/>
    <n v="1426365994"/>
    <x v="3684"/>
    <n v="1421185594"/>
    <b v="0"/>
    <n v="1"/>
    <b v="0"/>
    <s v="theater/plays"/>
    <x v="3"/>
    <x v="4"/>
    <n v="1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d v="2015-03-01T23:02:35"/>
    <n v="1425250955"/>
    <x v="3685"/>
    <n v="1422658955"/>
    <b v="0"/>
    <n v="1"/>
    <b v="0"/>
    <s v="theater/spaces"/>
    <x v="3"/>
    <x v="12"/>
    <n v="1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d v="2015-01-09T22:59:50"/>
    <n v="1420844390"/>
    <x v="3686"/>
    <n v="1415660390"/>
    <b v="0"/>
    <n v="1"/>
    <b v="0"/>
    <s v="theater/spaces"/>
    <x v="3"/>
    <x v="12"/>
    <n v="1"/>
  </r>
  <r>
    <n v="3117"/>
    <s v="Cowes and The Sea"/>
    <s v="Performing Arts workshops, for young people aged 5 -16, exploring how the sea has shaped Cowes as a settlement."/>
    <n v="1000"/>
    <n v="1"/>
    <x v="3"/>
    <x v="1"/>
    <s v="GBP"/>
    <d v="2016-05-27T13:12:00"/>
    <n v="1464354720"/>
    <x v="3687"/>
    <n v="1463648360"/>
    <b v="0"/>
    <n v="1"/>
    <b v="0"/>
    <s v="theater/spaces"/>
    <x v="3"/>
    <x v="12"/>
    <n v="1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d v="2016-04-30T05:34:00"/>
    <n v="1461994440"/>
    <x v="3688"/>
    <n v="1459410101"/>
    <b v="0"/>
    <n v="1"/>
    <b v="0"/>
    <s v="theater/musical"/>
    <x v="3"/>
    <x v="20"/>
    <n v="1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d v="2014-11-29T21:19:50"/>
    <n v="1417295990"/>
    <x v="3689"/>
    <n v="1414700390"/>
    <b v="0"/>
    <n v="1"/>
    <b v="0"/>
    <s v="theater/musical"/>
    <x v="3"/>
    <x v="20"/>
    <n v="1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d v="2016-10-07T15:11:00"/>
    <n v="1475853060"/>
    <x v="3690"/>
    <n v="1470672906"/>
    <b v="0"/>
    <n v="1"/>
    <b v="0"/>
    <s v="theater/musical"/>
    <x v="3"/>
    <x v="20"/>
    <n v="1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d v="2016-11-22T00:17:18"/>
    <n v="1479773838"/>
    <x v="3691"/>
    <n v="1477178238"/>
    <b v="0"/>
    <n v="1"/>
    <b v="0"/>
    <s v="theater/musical"/>
    <x v="3"/>
    <x v="20"/>
    <n v="1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d v="2017-01-14T00:42:36"/>
    <n v="1484354556"/>
    <x v="3692"/>
    <n v="1479170556"/>
    <b v="0"/>
    <n v="1"/>
    <b v="0"/>
    <s v="theater/musical"/>
    <x v="3"/>
    <x v="20"/>
    <n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d v="2015-03-08T16:50:03"/>
    <n v="1425833403"/>
    <x v="3693"/>
    <n v="1423245003"/>
    <b v="0"/>
    <n v="1"/>
    <b v="0"/>
    <s v="theater/plays"/>
    <x v="3"/>
    <x v="4"/>
    <n v="1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d v="2014-06-25T21:00:00"/>
    <n v="1403730000"/>
    <x v="3694"/>
    <n v="1401485207"/>
    <b v="0"/>
    <n v="1"/>
    <b v="0"/>
    <s v="theater/plays"/>
    <x v="3"/>
    <x v="4"/>
    <n v="1"/>
  </r>
  <r>
    <n v="3862"/>
    <s v="The Container Play"/>
    <s v="The hit immersive theatre experience of England comes to Corpus Christi!"/>
    <n v="7500"/>
    <n v="1"/>
    <x v="3"/>
    <x v="0"/>
    <s v="USD"/>
    <d v="2016-09-12T16:59:00"/>
    <n v="1473699540"/>
    <x v="3695"/>
    <n v="1472451356"/>
    <b v="0"/>
    <n v="1"/>
    <b v="0"/>
    <s v="theater/plays"/>
    <x v="3"/>
    <x v="4"/>
    <n v="1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d v="2015-04-25T04:35:00"/>
    <n v="1429936500"/>
    <x v="3696"/>
    <n v="1424759330"/>
    <b v="0"/>
    <n v="1"/>
    <b v="0"/>
    <s v="theater/plays"/>
    <x v="3"/>
    <x v="4"/>
    <n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d v="2016-03-16T03:02:44"/>
    <n v="1458097364"/>
    <x v="3697"/>
    <n v="1455508964"/>
    <b v="0"/>
    <n v="1"/>
    <b v="0"/>
    <s v="theater/plays"/>
    <x v="3"/>
    <x v="4"/>
    <n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d v="2016-05-03T18:49:02"/>
    <n v="1462301342"/>
    <x v="3698"/>
    <n v="1457120942"/>
    <b v="0"/>
    <n v="1"/>
    <b v="0"/>
    <s v="theater/plays"/>
    <x v="3"/>
    <x v="4"/>
    <n v="1"/>
  </r>
  <r>
    <n v="4004"/>
    <s v="South Florida Tours"/>
    <s v="Help Launch The Queen Into South Florida!"/>
    <n v="500"/>
    <n v="1"/>
    <x v="3"/>
    <x v="0"/>
    <s v="USD"/>
    <d v="2014-10-08T03:54:17"/>
    <n v="1412740457"/>
    <x v="3699"/>
    <n v="1410148457"/>
    <b v="0"/>
    <n v="1"/>
    <b v="0"/>
    <s v="theater/plays"/>
    <x v="3"/>
    <x v="4"/>
    <n v="1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d v="2015-07-19T18:44:23"/>
    <n v="1437331463"/>
    <x v="3700"/>
    <n v="1434739463"/>
    <b v="0"/>
    <n v="1"/>
    <b v="0"/>
    <s v="theater/plays"/>
    <x v="3"/>
    <x v="4"/>
    <n v="1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d v="2014-08-21T04:49:49"/>
    <n v="1408596589"/>
    <x v="3701"/>
    <n v="1406004589"/>
    <b v="0"/>
    <n v="1"/>
    <b v="0"/>
    <s v="theater/plays"/>
    <x v="3"/>
    <x v="4"/>
    <n v="1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d v="2014-10-23T15:16:31"/>
    <n v="1414077391"/>
    <x v="3702"/>
    <n v="1411485391"/>
    <b v="0"/>
    <n v="1"/>
    <b v="0"/>
    <s v="theater/plays"/>
    <x v="3"/>
    <x v="4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d v="2016-02-28T00:00:00"/>
    <n v="1456617600"/>
    <x v="3703"/>
    <n v="1454280186"/>
    <b v="0"/>
    <n v="1"/>
    <b v="0"/>
    <s v="theater/plays"/>
    <x v="3"/>
    <x v="4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d v="2016-10-10T10:21:47"/>
    <n v="1476094907"/>
    <x v="3704"/>
    <n v="1470910907"/>
    <b v="0"/>
    <n v="0"/>
    <b v="0"/>
    <s v="film &amp; video/science fiction"/>
    <x v="4"/>
    <x v="22"/>
    <n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d v="2015-05-15T22:17:22"/>
    <n v="1431728242"/>
    <x v="3705"/>
    <n v="1429568242"/>
    <b v="0"/>
    <n v="0"/>
    <b v="0"/>
    <s v="film &amp; video/science fiction"/>
    <x v="4"/>
    <x v="22"/>
    <n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d v="2014-10-30T22:29:43"/>
    <n v="1414708183"/>
    <x v="3706"/>
    <n v="1409524183"/>
    <b v="0"/>
    <n v="0"/>
    <b v="0"/>
    <s v="film &amp; video/science fiction"/>
    <x v="4"/>
    <x v="22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d v="2014-06-16T20:16:00"/>
    <n v="1402949760"/>
    <x v="3707"/>
    <n v="1400536692"/>
    <b v="0"/>
    <n v="0"/>
    <b v="0"/>
    <s v="film &amp; video/science fiction"/>
    <x v="4"/>
    <x v="22"/>
    <n v="0"/>
  </r>
  <r>
    <n v="131"/>
    <s v="I (Canceled)"/>
    <s v="I"/>
    <n v="1200"/>
    <n v="0"/>
    <x v="1"/>
    <x v="0"/>
    <s v="USD"/>
    <d v="2016-07-06T00:00:00"/>
    <n v="1467763200"/>
    <x v="3708"/>
    <n v="1466453161"/>
    <b v="0"/>
    <n v="0"/>
    <b v="0"/>
    <s v="film &amp; video/science fiction"/>
    <x v="4"/>
    <x v="22"/>
    <n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d v="2016-05-31T17:31:00"/>
    <n v="1464715860"/>
    <x v="3709"/>
    <n v="1462130584"/>
    <b v="0"/>
    <n v="0"/>
    <b v="0"/>
    <s v="film &amp; video/science fiction"/>
    <x v="4"/>
    <x v="22"/>
    <n v="0"/>
  </r>
  <r>
    <n v="134"/>
    <s v="MARLEY'S GHOST (AMBASSADORS OF STEAM) (Canceled)"/>
    <s v="steampunk  remake of &quot;a Christmas carol&quot;"/>
    <n v="5000"/>
    <n v="0"/>
    <x v="1"/>
    <x v="0"/>
    <s v="USD"/>
    <d v="2015-09-04T17:00:00"/>
    <n v="1441386000"/>
    <x v="3710"/>
    <n v="1438811418"/>
    <b v="0"/>
    <n v="0"/>
    <b v="0"/>
    <s v="film &amp; video/science fiction"/>
    <x v="4"/>
    <x v="22"/>
    <n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d v="2015-05-16T10:16:00"/>
    <n v="1431771360"/>
    <x v="3711"/>
    <n v="1427968234"/>
    <b v="0"/>
    <n v="0"/>
    <b v="0"/>
    <s v="film &amp; video/science fiction"/>
    <x v="4"/>
    <x v="22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d v="2015-10-12T13:46:33"/>
    <n v="1444657593"/>
    <x v="3712"/>
    <n v="1440337593"/>
    <b v="0"/>
    <n v="0"/>
    <b v="0"/>
    <s v="film &amp; video/science fiction"/>
    <x v="4"/>
    <x v="22"/>
    <n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d v="2015-03-20T03:45:32"/>
    <n v="1426823132"/>
    <x v="3713"/>
    <n v="1424234732"/>
    <b v="0"/>
    <n v="0"/>
    <b v="0"/>
    <s v="film &amp; video/science fiction"/>
    <x v="4"/>
    <x v="22"/>
    <n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d v="2016-09-03T05:55:00"/>
    <n v="1472882100"/>
    <x v="3714"/>
    <n v="1467941542"/>
    <b v="0"/>
    <n v="0"/>
    <b v="0"/>
    <s v="film &amp; video/science fiction"/>
    <x v="4"/>
    <x v="22"/>
    <n v="0"/>
  </r>
  <r>
    <n v="147"/>
    <s v="Consumed (Static Air) (Canceled)"/>
    <s v="Film makers catch live footage beyond their wildest dreams."/>
    <n v="7000"/>
    <n v="0"/>
    <x v="1"/>
    <x v="1"/>
    <s v="GBP"/>
    <d v="2015-01-08T18:18:00"/>
    <n v="1420741080"/>
    <x v="3715"/>
    <n v="1417026340"/>
    <b v="0"/>
    <n v="0"/>
    <b v="0"/>
    <s v="film &amp; video/science fiction"/>
    <x v="4"/>
    <x v="22"/>
    <n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d v="2014-10-22T01:50:28"/>
    <n v="1413942628"/>
    <x v="3716"/>
    <n v="1411350628"/>
    <b v="0"/>
    <n v="0"/>
    <b v="0"/>
    <s v="film &amp; video/science fiction"/>
    <x v="4"/>
    <x v="22"/>
    <n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d v="2015-08-15T21:54:51"/>
    <n v="1439675691"/>
    <x v="3717"/>
    <n v="1434491691"/>
    <b v="0"/>
    <n v="0"/>
    <b v="0"/>
    <s v="film &amp; video/drama"/>
    <x v="4"/>
    <x v="30"/>
    <n v="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d v="2015-10-01T00:00:00"/>
    <n v="1443657600"/>
    <x v="3718"/>
    <n v="1440716654"/>
    <b v="0"/>
    <n v="0"/>
    <b v="0"/>
    <s v="film &amp; video/drama"/>
    <x v="4"/>
    <x v="30"/>
    <n v="0"/>
  </r>
  <r>
    <n v="165"/>
    <s v="NET"/>
    <s v="A teacher. A boy. The beach and a heatwave that drove them all insane."/>
    <n v="17000"/>
    <n v="0"/>
    <x v="3"/>
    <x v="1"/>
    <s v="GBP"/>
    <d v="2016-01-12T15:48:44"/>
    <n v="1452613724"/>
    <x v="3719"/>
    <n v="1450021724"/>
    <b v="0"/>
    <n v="0"/>
    <b v="0"/>
    <s v="film &amp; video/drama"/>
    <x v="4"/>
    <x v="30"/>
    <n v="0"/>
  </r>
  <r>
    <n v="172"/>
    <s v="The Blind Dolphin Story"/>
    <s v="A short film on the rarest mammal and the second most endangered freshwater river dolphin, in Pakistan."/>
    <n v="95000"/>
    <n v="0"/>
    <x v="3"/>
    <x v="0"/>
    <s v="USD"/>
    <d v="2015-03-19T08:28:43"/>
    <n v="1426753723"/>
    <x v="3720"/>
    <n v="1423733323"/>
    <b v="0"/>
    <n v="0"/>
    <b v="0"/>
    <s v="film &amp; video/drama"/>
    <x v="4"/>
    <x v="30"/>
    <n v="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d v="2015-02-28T13:45:08"/>
    <n v="1425131108"/>
    <x v="3721"/>
    <n v="1422539108"/>
    <b v="0"/>
    <n v="0"/>
    <b v="0"/>
    <s v="film &amp; video/drama"/>
    <x v="4"/>
    <x v="30"/>
    <n v="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d v="2015-05-08T18:12:56"/>
    <n v="1431108776"/>
    <x v="3722"/>
    <n v="1425924776"/>
    <b v="0"/>
    <n v="0"/>
    <b v="0"/>
    <s v="film &amp; video/drama"/>
    <x v="4"/>
    <x v="30"/>
    <n v="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d v="2015-08-05T19:46:39"/>
    <n v="1438803999"/>
    <x v="3723"/>
    <n v="1436211999"/>
    <b v="0"/>
    <n v="0"/>
    <b v="0"/>
    <s v="film &amp; video/drama"/>
    <x v="4"/>
    <x v="30"/>
    <n v="0"/>
  </r>
  <r>
    <n v="178"/>
    <s v="El viaje de LucÃ­a"/>
    <s v="El viaje de LucÃ­a es un largometraje de ficciÃ³n con temÃ¡tica sobre el cÃ¡ncer infantil."/>
    <n v="500000"/>
    <n v="0"/>
    <x v="3"/>
    <x v="8"/>
    <s v="EUR"/>
    <d v="2015-11-26T23:55:45"/>
    <n v="1448582145"/>
    <x v="3724"/>
    <n v="1445986545"/>
    <b v="0"/>
    <n v="0"/>
    <b v="0"/>
    <s v="film &amp; video/drama"/>
    <x v="4"/>
    <x v="30"/>
    <n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d v="2017-01-07T00:17:12"/>
    <n v="1483748232"/>
    <x v="3725"/>
    <n v="1481156232"/>
    <b v="0"/>
    <n v="0"/>
    <b v="0"/>
    <s v="film &amp; video/drama"/>
    <x v="4"/>
    <x v="30"/>
    <n v="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d v="2017-03-03T20:00:00"/>
    <n v="1488571200"/>
    <x v="3726"/>
    <n v="1485977434"/>
    <b v="0"/>
    <n v="0"/>
    <b v="0"/>
    <s v="film &amp; video/drama"/>
    <x v="4"/>
    <x v="30"/>
    <n v="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d v="2014-09-05T04:23:35"/>
    <n v="1409891015"/>
    <x v="3727"/>
    <n v="1407299015"/>
    <b v="0"/>
    <n v="0"/>
    <b v="0"/>
    <s v="film &amp; video/drama"/>
    <x v="4"/>
    <x v="30"/>
    <n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d v="2014-11-28T23:26:06"/>
    <n v="1417217166"/>
    <x v="3728"/>
    <n v="1412029566"/>
    <b v="0"/>
    <n v="0"/>
    <b v="0"/>
    <s v="film &amp; video/drama"/>
    <x v="4"/>
    <x v="30"/>
    <n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d v="2015-07-10T16:05:32"/>
    <n v="1436544332"/>
    <x v="3729"/>
    <n v="1431360332"/>
    <b v="0"/>
    <n v="0"/>
    <b v="0"/>
    <s v="film &amp; video/drama"/>
    <x v="4"/>
    <x v="30"/>
    <n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d v="2016-09-01T02:58:22"/>
    <n v="1472698702"/>
    <x v="3730"/>
    <n v="1470106702"/>
    <b v="0"/>
    <n v="0"/>
    <b v="0"/>
    <s v="film &amp; video/drama"/>
    <x v="4"/>
    <x v="30"/>
    <n v="0"/>
  </r>
  <r>
    <n v="202"/>
    <s v="Modern Gangsters"/>
    <s v="new web series created by jonney terry"/>
    <n v="6000"/>
    <n v="0"/>
    <x v="3"/>
    <x v="0"/>
    <s v="USD"/>
    <d v="2015-10-08T20:59:00"/>
    <n v="1444337940"/>
    <x v="3731"/>
    <n v="1441750564"/>
    <b v="0"/>
    <n v="0"/>
    <b v="0"/>
    <s v="film &amp; video/drama"/>
    <x v="4"/>
    <x v="30"/>
    <n v="0"/>
  </r>
  <r>
    <n v="206"/>
    <s v="Blood Bond Movie Development"/>
    <s v="A love story featuring adoption,struggle,dysfunction,grace, healing, and restoration."/>
    <n v="12700"/>
    <n v="0"/>
    <x v="3"/>
    <x v="0"/>
    <s v="USD"/>
    <d v="2016-08-06T00:06:23"/>
    <n v="1470441983"/>
    <x v="3732"/>
    <n v="1468627583"/>
    <b v="0"/>
    <n v="0"/>
    <b v="0"/>
    <s v="film &amp; video/drama"/>
    <x v="4"/>
    <x v="30"/>
    <n v="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d v="2014-12-16T08:52:47"/>
    <n v="1418719967"/>
    <x v="3733"/>
    <n v="1416127967"/>
    <b v="0"/>
    <n v="0"/>
    <b v="0"/>
    <s v="film &amp; video/drama"/>
    <x v="4"/>
    <x v="30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d v="2015-07-10T22:08:55"/>
    <n v="1436566135"/>
    <x v="3734"/>
    <n v="1433974135"/>
    <b v="0"/>
    <n v="0"/>
    <b v="0"/>
    <s v="film &amp; video/drama"/>
    <x v="4"/>
    <x v="30"/>
    <n v="0"/>
  </r>
  <r>
    <n v="221"/>
    <s v="Archetypes"/>
    <s v="Film about Schizophrenia with Surreal Twists!"/>
    <n v="50000"/>
    <n v="0"/>
    <x v="3"/>
    <x v="0"/>
    <s v="USD"/>
    <d v="2015-03-28T19:06:04"/>
    <n v="1427569564"/>
    <x v="3735"/>
    <n v="1422389164"/>
    <b v="0"/>
    <n v="0"/>
    <b v="0"/>
    <s v="film &amp; video/drama"/>
    <x v="4"/>
    <x v="30"/>
    <n v="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d v="2016-05-22T01:05:00"/>
    <n v="1463879100"/>
    <x v="3736"/>
    <n v="1461287350"/>
    <b v="0"/>
    <n v="0"/>
    <b v="0"/>
    <s v="film &amp; video/drama"/>
    <x v="4"/>
    <x v="30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d v="2015-07-10T05:38:46"/>
    <n v="1436506726"/>
    <x v="3737"/>
    <n v="1431322726"/>
    <b v="0"/>
    <n v="0"/>
    <b v="0"/>
    <s v="film &amp; video/drama"/>
    <x v="4"/>
    <x v="30"/>
    <n v="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d v="2016-04-08T22:04:14"/>
    <n v="1460153054"/>
    <x v="3738"/>
    <n v="1457564654"/>
    <b v="0"/>
    <n v="0"/>
    <b v="0"/>
    <s v="film &amp; video/drama"/>
    <x v="4"/>
    <x v="30"/>
    <n v="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d v="2015-07-09T21:27:21"/>
    <n v="1436477241"/>
    <x v="3739"/>
    <n v="1433885241"/>
    <b v="0"/>
    <n v="0"/>
    <b v="0"/>
    <s v="film &amp; video/drama"/>
    <x v="4"/>
    <x v="30"/>
    <n v="0"/>
  </r>
  <r>
    <n v="228"/>
    <s v="Facets of a Geek life"/>
    <s v="I am making a film from one one of my books called facets of a Geek life."/>
    <n v="8000"/>
    <n v="0"/>
    <x v="3"/>
    <x v="1"/>
    <s v="GBP"/>
    <d v="2015-06-01T16:28:25"/>
    <n v="1433176105"/>
    <x v="3740"/>
    <n v="1427992105"/>
    <b v="0"/>
    <n v="0"/>
    <b v="0"/>
    <s v="film &amp; video/drama"/>
    <x v="4"/>
    <x v="30"/>
    <n v="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d v="2016-02-13T22:24:57"/>
    <n v="1455402297"/>
    <x v="3741"/>
    <n v="1452810297"/>
    <b v="0"/>
    <n v="0"/>
    <b v="0"/>
    <s v="film &amp; video/drama"/>
    <x v="4"/>
    <x v="30"/>
    <n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d v="2016-01-02T23:00:51"/>
    <n v="1451775651"/>
    <x v="3742"/>
    <n v="1449183651"/>
    <b v="0"/>
    <n v="0"/>
    <b v="0"/>
    <s v="film &amp; video/drama"/>
    <x v="4"/>
    <x v="30"/>
    <n v="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d v="2016-09-29T21:52:52"/>
    <n v="1475185972"/>
    <x v="3743"/>
    <n v="1472593972"/>
    <b v="0"/>
    <n v="0"/>
    <b v="0"/>
    <s v="film &amp; video/drama"/>
    <x v="4"/>
    <x v="30"/>
    <n v="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d v="2015-07-09T21:48:17"/>
    <n v="1436478497"/>
    <x v="3744"/>
    <n v="1433886497"/>
    <b v="0"/>
    <n v="0"/>
    <b v="0"/>
    <s v="film &amp; video/drama"/>
    <x v="4"/>
    <x v="30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d v="2016-01-05T00:00:00"/>
    <n v="1451952000"/>
    <x v="3745"/>
    <n v="1447380099"/>
    <b v="0"/>
    <n v="0"/>
    <b v="0"/>
    <s v="film &amp; video/drama"/>
    <x v="4"/>
    <x v="30"/>
    <n v="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d v="2016-12-30T09:00:00"/>
    <n v="1483088400"/>
    <x v="3746"/>
    <n v="1481324760"/>
    <b v="0"/>
    <n v="0"/>
    <b v="0"/>
    <s v="film &amp; video/drama"/>
    <x v="4"/>
    <x v="30"/>
    <n v="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d v="2015-10-22T18:59:00"/>
    <n v="1445540340"/>
    <x v="3747"/>
    <n v="1444340940"/>
    <b v="0"/>
    <n v="0"/>
    <b v="0"/>
    <s v="film &amp; video/animation"/>
    <x v="4"/>
    <x v="28"/>
    <n v="0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d v="2009-11-27T04:59:00"/>
    <n v="1259297940"/>
    <x v="3748"/>
    <n v="1252964282"/>
    <b v="0"/>
    <n v="0"/>
    <b v="0"/>
    <s v="film &amp; video/animation"/>
    <x v="4"/>
    <x v="28"/>
    <n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d v="2015-10-11T15:07:02"/>
    <n v="1444576022"/>
    <x v="3749"/>
    <n v="1439392022"/>
    <b v="0"/>
    <n v="0"/>
    <b v="0"/>
    <s v="film &amp; video/animation"/>
    <x v="4"/>
    <x v="28"/>
    <n v="0"/>
  </r>
  <r>
    <n v="436"/>
    <s v="Blinky"/>
    <s v="Blinky is the story of a naÃ¯ve simpleton who suddenly finds himself struggling to adapt to changes within his environment."/>
    <n v="1000"/>
    <n v="0"/>
    <x v="3"/>
    <x v="0"/>
    <s v="USD"/>
    <d v="2013-07-31T08:41:53"/>
    <n v="1375260113"/>
    <x v="3750"/>
    <n v="1372668113"/>
    <b v="0"/>
    <n v="0"/>
    <b v="0"/>
    <s v="film &amp; video/animation"/>
    <x v="4"/>
    <x v="28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d v="2016-10-08T07:38:46"/>
    <n v="1475912326"/>
    <x v="3751"/>
    <n v="1470728326"/>
    <b v="0"/>
    <n v="0"/>
    <b v="0"/>
    <s v="film &amp; video/animation"/>
    <x v="4"/>
    <x v="28"/>
    <n v="0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d v="2014-10-17T18:16:58"/>
    <n v="1413569818"/>
    <x v="3752"/>
    <n v="1412705818"/>
    <b v="0"/>
    <n v="0"/>
    <b v="0"/>
    <s v="film &amp; video/animation"/>
    <x v="4"/>
    <x v="28"/>
    <n v="0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d v="2013-11-02T19:03:16"/>
    <n v="1383418996"/>
    <x v="3753"/>
    <n v="1380826996"/>
    <b v="0"/>
    <n v="0"/>
    <b v="0"/>
    <s v="film &amp; video/animation"/>
    <x v="4"/>
    <x v="28"/>
    <n v="0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d v="2014-01-25T17:09:51"/>
    <n v="1390669791"/>
    <x v="3754"/>
    <n v="1388077791"/>
    <b v="0"/>
    <n v="0"/>
    <b v="0"/>
    <s v="film &amp; video/animation"/>
    <x v="4"/>
    <x v="28"/>
    <n v="0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d v="2014-08-16T18:25:12"/>
    <n v="1408213512"/>
    <x v="3755"/>
    <n v="1405621512"/>
    <b v="0"/>
    <n v="0"/>
    <b v="0"/>
    <s v="film &amp; video/animation"/>
    <x v="4"/>
    <x v="28"/>
    <n v="0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d v="2013-06-02T20:19:27"/>
    <n v="1370204367"/>
    <x v="3756"/>
    <n v="1368476367"/>
    <b v="0"/>
    <n v="0"/>
    <b v="0"/>
    <s v="film &amp; video/animation"/>
    <x v="4"/>
    <x v="28"/>
    <n v="0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d v="2011-08-10T03:02:21"/>
    <n v="1312945341"/>
    <x v="3757"/>
    <n v="1307761341"/>
    <b v="0"/>
    <n v="0"/>
    <b v="0"/>
    <s v="film &amp; video/animation"/>
    <x v="4"/>
    <x v="28"/>
    <n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d v="2012-07-11T03:51:05"/>
    <n v="1341978665"/>
    <x v="3758"/>
    <n v="1336795283"/>
    <b v="0"/>
    <n v="0"/>
    <b v="0"/>
    <s v="film &amp; video/animation"/>
    <x v="4"/>
    <x v="28"/>
    <n v="0"/>
  </r>
  <r>
    <n v="469"/>
    <s v="Dreamland PERSONALISED Animated Shorts Film"/>
    <s v="Create a personalised animation film using your child's name and photo."/>
    <n v="6000"/>
    <n v="0"/>
    <x v="3"/>
    <x v="1"/>
    <s v="GBP"/>
    <d v="2014-09-05T23:45:24"/>
    <n v="1409960724"/>
    <x v="3759"/>
    <n v="1404776724"/>
    <b v="0"/>
    <n v="0"/>
    <b v="0"/>
    <s v="film &amp; video/animation"/>
    <x v="4"/>
    <x v="28"/>
    <n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d v="2015-05-06T02:04:03"/>
    <n v="1430877843"/>
    <x v="3760"/>
    <n v="1428285843"/>
    <b v="0"/>
    <n v="0"/>
    <b v="0"/>
    <s v="film &amp; video/animation"/>
    <x v="4"/>
    <x v="28"/>
    <n v="0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d v="2012-05-18T20:02:14"/>
    <n v="1337371334"/>
    <x v="3761"/>
    <n v="1332187334"/>
    <b v="0"/>
    <n v="0"/>
    <b v="0"/>
    <s v="film &amp; video/animation"/>
    <x v="4"/>
    <x v="28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d v="2015-04-01T20:51:49"/>
    <n v="1427921509"/>
    <x v="3762"/>
    <n v="1425333109"/>
    <b v="0"/>
    <n v="0"/>
    <b v="0"/>
    <s v="film &amp; video/animation"/>
    <x v="4"/>
    <x v="28"/>
    <n v="0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d v="2016-12-25T15:16:34"/>
    <n v="1482678994"/>
    <x v="3763"/>
    <n v="1477491394"/>
    <b v="0"/>
    <n v="0"/>
    <b v="0"/>
    <s v="film &amp; video/animation"/>
    <x v="4"/>
    <x v="28"/>
    <n v="0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d v="2017-01-09T01:18:20"/>
    <n v="1483924700"/>
    <x v="3764"/>
    <n v="1481332700"/>
    <b v="0"/>
    <n v="0"/>
    <b v="0"/>
    <s v="film &amp; video/animation"/>
    <x v="4"/>
    <x v="28"/>
    <n v="0"/>
  </r>
  <r>
    <n v="490"/>
    <s v="PROJECT IS CANCELLED"/>
    <s v="Cancelled"/>
    <n v="1000"/>
    <n v="0"/>
    <x v="3"/>
    <x v="0"/>
    <s v="USD"/>
    <d v="2012-08-22T23:14:45"/>
    <n v="1345677285"/>
    <x v="3765"/>
    <n v="1343085285"/>
    <b v="0"/>
    <n v="0"/>
    <b v="0"/>
    <s v="film &amp; video/animation"/>
    <x v="4"/>
    <x v="28"/>
    <n v="0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d v="2016-01-27T23:34:59"/>
    <n v="1453937699"/>
    <x v="3766"/>
    <n v="1451345699"/>
    <b v="0"/>
    <n v="0"/>
    <b v="0"/>
    <s v="film &amp; video/animation"/>
    <x v="4"/>
    <x v="28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d v="2016-10-13T00:50:30"/>
    <n v="1476319830"/>
    <x v="3767"/>
    <n v="1471135830"/>
    <b v="0"/>
    <n v="0"/>
    <b v="0"/>
    <s v="film &amp; video/animation"/>
    <x v="4"/>
    <x v="28"/>
    <n v="0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d v="2015-05-20T17:25:38"/>
    <n v="1432142738"/>
    <x v="3768"/>
    <n v="1429550738"/>
    <b v="0"/>
    <n v="0"/>
    <b v="0"/>
    <s v="film &amp; video/animation"/>
    <x v="4"/>
    <x v="28"/>
    <n v="0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d v="2015-07-16T19:51:45"/>
    <n v="1437076305"/>
    <x v="3769"/>
    <n v="1434484305"/>
    <b v="0"/>
    <n v="0"/>
    <b v="0"/>
    <s v="film &amp; video/animation"/>
    <x v="4"/>
    <x v="28"/>
    <n v="0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d v="2011-07-09T05:37:31"/>
    <n v="1310189851"/>
    <x v="3770"/>
    <n v="1307597851"/>
    <b v="0"/>
    <n v="0"/>
    <b v="0"/>
    <s v="film &amp; video/animation"/>
    <x v="4"/>
    <x v="28"/>
    <n v="0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d v="2016-03-01T04:13:59"/>
    <n v="1456805639"/>
    <x v="3771"/>
    <n v="1454213639"/>
    <b v="0"/>
    <n v="0"/>
    <b v="0"/>
    <s v="film &amp; video/animation"/>
    <x v="4"/>
    <x v="28"/>
    <n v="0"/>
  </r>
  <r>
    <n v="516"/>
    <s v="Shipmates"/>
    <s v="A big brother style comedy animation series starring famous seafarers"/>
    <n v="5000"/>
    <n v="0"/>
    <x v="3"/>
    <x v="1"/>
    <s v="GBP"/>
    <d v="2015-05-27T18:41:20"/>
    <n v="1432752080"/>
    <x v="3772"/>
    <n v="1427568080"/>
    <b v="0"/>
    <n v="0"/>
    <b v="0"/>
    <s v="film &amp; video/animation"/>
    <x v="4"/>
    <x v="28"/>
    <n v="0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d v="2015-09-06T14:46:00"/>
    <n v="1441550760"/>
    <x v="3773"/>
    <n v="1438958824"/>
    <b v="0"/>
    <n v="0"/>
    <b v="0"/>
    <s v="film &amp; video/animation"/>
    <x v="4"/>
    <x v="28"/>
    <n v="0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d v="2016-02-10T16:42:44"/>
    <n v="1455122564"/>
    <x v="3774"/>
    <n v="1452530564"/>
    <b v="0"/>
    <n v="0"/>
    <b v="0"/>
    <s v="technology/web"/>
    <x v="0"/>
    <x v="38"/>
    <n v="0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d v="2016-01-09T14:48:16"/>
    <n v="1452350896"/>
    <x v="3775"/>
    <n v="1447166896"/>
    <b v="0"/>
    <n v="0"/>
    <b v="0"/>
    <s v="technology/web"/>
    <x v="0"/>
    <x v="38"/>
    <n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d v="2016-06-12T08:29:03"/>
    <n v="1465720143"/>
    <x v="3776"/>
    <n v="1463128143"/>
    <b v="0"/>
    <n v="0"/>
    <b v="0"/>
    <s v="technology/web"/>
    <x v="0"/>
    <x v="38"/>
    <n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d v="2015-03-24T20:11:45"/>
    <n v="1427227905"/>
    <x v="3777"/>
    <n v="1424639505"/>
    <b v="0"/>
    <n v="0"/>
    <b v="0"/>
    <s v="technology/web"/>
    <x v="0"/>
    <x v="38"/>
    <n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d v="2016-12-18T09:20:15"/>
    <n v="1482052815"/>
    <x v="3778"/>
    <n v="1479460815"/>
    <b v="0"/>
    <n v="0"/>
    <b v="0"/>
    <s v="technology/web"/>
    <x v="0"/>
    <x v="38"/>
    <n v="0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d v="2015-07-10T18:50:49"/>
    <n v="1436554249"/>
    <x v="3779"/>
    <n v="1433962249"/>
    <b v="0"/>
    <n v="0"/>
    <b v="0"/>
    <s v="technology/web"/>
    <x v="0"/>
    <x v="38"/>
    <n v="0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d v="2015-01-01T20:13:14"/>
    <n v="1420143194"/>
    <x v="3780"/>
    <n v="1417551194"/>
    <b v="0"/>
    <n v="0"/>
    <b v="0"/>
    <s v="technology/web"/>
    <x v="0"/>
    <x v="38"/>
    <n v="0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d v="2015-11-04T18:11:28"/>
    <n v="1446660688"/>
    <x v="3781"/>
    <n v="1444065088"/>
    <b v="0"/>
    <n v="0"/>
    <b v="0"/>
    <s v="technology/web"/>
    <x v="0"/>
    <x v="38"/>
    <n v="0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d v="2015-08-02T00:18:24"/>
    <n v="1438474704"/>
    <x v="3782"/>
    <n v="1435882704"/>
    <b v="0"/>
    <n v="0"/>
    <b v="0"/>
    <s v="technology/web"/>
    <x v="0"/>
    <x v="38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d v="2015-03-15T18:00:00"/>
    <n v="1426442400"/>
    <x v="3783"/>
    <n v="1424454319"/>
    <b v="0"/>
    <n v="0"/>
    <b v="0"/>
    <s v="technology/web"/>
    <x v="0"/>
    <x v="38"/>
    <n v="0"/>
  </r>
  <r>
    <n v="585"/>
    <s v="Link Card"/>
    <s v="SAVE UP TO 40% WHEN YOU SPEND!_x000a__x000a_PRE-ORDER YOUR LINK CARD TODAY"/>
    <n v="9000"/>
    <n v="0"/>
    <x v="3"/>
    <x v="1"/>
    <s v="GBP"/>
    <d v="2015-12-01T00:00:00"/>
    <n v="1448928000"/>
    <x v="3784"/>
    <n v="1444123377"/>
    <b v="0"/>
    <n v="0"/>
    <b v="0"/>
    <s v="technology/web"/>
    <x v="0"/>
    <x v="38"/>
    <n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d v="2015-06-18T19:03:35"/>
    <n v="1434654215"/>
    <x v="3785"/>
    <n v="1432062215"/>
    <b v="0"/>
    <n v="0"/>
    <b v="0"/>
    <s v="technology/web"/>
    <x v="0"/>
    <x v="38"/>
    <n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d v="2014-08-28T00:50:56"/>
    <n v="1409187056"/>
    <x v="3786"/>
    <n v="1406595056"/>
    <b v="0"/>
    <n v="0"/>
    <b v="0"/>
    <s v="technology/web"/>
    <x v="0"/>
    <x v="38"/>
    <n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d v="2015-11-22T20:48:56"/>
    <n v="1448225336"/>
    <x v="3787"/>
    <n v="1445629736"/>
    <b v="0"/>
    <n v="0"/>
    <b v="0"/>
    <s v="technology/web"/>
    <x v="0"/>
    <x v="38"/>
    <n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d v="2015-04-22T19:56:26"/>
    <n v="1429732586"/>
    <x v="3788"/>
    <n v="1427140586"/>
    <b v="0"/>
    <n v="0"/>
    <b v="0"/>
    <s v="technology/web"/>
    <x v="0"/>
    <x v="38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d v="2016-01-19T13:27:17"/>
    <n v="1453210037"/>
    <x v="3789"/>
    <n v="1448026037"/>
    <b v="0"/>
    <n v="0"/>
    <b v="0"/>
    <s v="technology/web"/>
    <x v="0"/>
    <x v="38"/>
    <n v="0"/>
  </r>
  <r>
    <n v="612"/>
    <s v="Web Streaming 2.0 (Canceled)"/>
    <s v="A Fast and Reliable new Web platform to stream videos from Internet"/>
    <n v="10000"/>
    <n v="0"/>
    <x v="1"/>
    <x v="4"/>
    <s v="EUR"/>
    <d v="2016-09-02T00:45:46"/>
    <n v="1472777146"/>
    <x v="3790"/>
    <n v="1470185146"/>
    <b v="0"/>
    <n v="0"/>
    <b v="0"/>
    <s v="technology/web"/>
    <x v="0"/>
    <x v="38"/>
    <n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d v="2016-06-24T01:29:00"/>
    <n v="1466731740"/>
    <x v="3791"/>
    <n v="1464139740"/>
    <b v="0"/>
    <n v="0"/>
    <b v="0"/>
    <s v="technology/web"/>
    <x v="0"/>
    <x v="38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d v="2015-09-25T02:55:59"/>
    <n v="1443149759"/>
    <x v="3792"/>
    <n v="1440557759"/>
    <b v="0"/>
    <n v="0"/>
    <b v="0"/>
    <s v="technology/web"/>
    <x v="0"/>
    <x v="38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d v="2017-02-25T09:01:47"/>
    <n v="1488013307"/>
    <x v="3793"/>
    <n v="1485421307"/>
    <b v="0"/>
    <n v="0"/>
    <b v="0"/>
    <s v="technology/web"/>
    <x v="0"/>
    <x v="38"/>
    <n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d v="2015-12-09T19:26:43"/>
    <n v="1449689203"/>
    <x v="3794"/>
    <n v="1447097203"/>
    <b v="0"/>
    <n v="0"/>
    <b v="0"/>
    <s v="technology/web"/>
    <x v="0"/>
    <x v="38"/>
    <n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d v="2015-05-28T00:13:17"/>
    <n v="1432771997"/>
    <x v="3795"/>
    <n v="1430179997"/>
    <b v="0"/>
    <n v="0"/>
    <b v="0"/>
    <s v="technology/web"/>
    <x v="0"/>
    <x v="38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d v="2015-05-14T23:44:01"/>
    <n v="1431647041"/>
    <x v="3796"/>
    <n v="1429055041"/>
    <b v="0"/>
    <n v="0"/>
    <b v="0"/>
    <s v="technology/web"/>
    <x v="0"/>
    <x v="38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d v="2017-03-26T20:29:37"/>
    <n v="1490560177"/>
    <x v="3797"/>
    <n v="1487971777"/>
    <b v="0"/>
    <n v="0"/>
    <b v="0"/>
    <s v="technology/web"/>
    <x v="0"/>
    <x v="38"/>
    <n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d v="2014-07-13T16:37:37"/>
    <n v="1405269457"/>
    <x v="3798"/>
    <n v="1402677457"/>
    <b v="0"/>
    <n v="0"/>
    <b v="0"/>
    <s v="technology/web"/>
    <x v="0"/>
    <x v="38"/>
    <n v="0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d v="2015-11-25T16:49:25"/>
    <n v="1448470165"/>
    <x v="3799"/>
    <n v="1445874565"/>
    <b v="0"/>
    <n v="0"/>
    <b v="0"/>
    <s v="technology/web"/>
    <x v="0"/>
    <x v="38"/>
    <n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d v="2017-02-25T23:04:00"/>
    <n v="1488063840"/>
    <x v="3800"/>
    <n v="1485558318"/>
    <b v="0"/>
    <n v="0"/>
    <b v="0"/>
    <s v="technology/web"/>
    <x v="0"/>
    <x v="38"/>
    <n v="0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d v="2015-08-03T16:09:30"/>
    <n v="1438618170"/>
    <x v="3801"/>
    <n v="1436026170"/>
    <b v="0"/>
    <n v="0"/>
    <b v="0"/>
    <s v="technology/wearables"/>
    <x v="0"/>
    <x v="3"/>
    <n v="0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d v="2016-12-14T18:39:00"/>
    <n v="1481740740"/>
    <x v="3802"/>
    <n v="1478130783"/>
    <b v="0"/>
    <n v="0"/>
    <b v="0"/>
    <s v="technology/wearables"/>
    <x v="0"/>
    <x v="3"/>
    <n v="0"/>
  </r>
  <r>
    <n v="710"/>
    <s v="Hate York Shirt 2.0"/>
    <s v="Shirts, so technologically advanced, they connect mentally to their audience upon sight."/>
    <n v="1200"/>
    <n v="0"/>
    <x v="3"/>
    <x v="7"/>
    <s v="CAD"/>
    <d v="2014-08-20T00:44:00"/>
    <n v="1408495440"/>
    <x v="3803"/>
    <n v="1405640302"/>
    <b v="0"/>
    <n v="0"/>
    <b v="0"/>
    <s v="technology/wearables"/>
    <x v="0"/>
    <x v="3"/>
    <n v="0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d v="2016-11-26T19:20:13"/>
    <n v="1480188013"/>
    <x v="3804"/>
    <n v="1477592413"/>
    <b v="0"/>
    <n v="0"/>
    <b v="0"/>
    <s v="publishing/fiction"/>
    <x v="5"/>
    <x v="26"/>
    <n v="0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d v="2016-12-04T06:00:00"/>
    <n v="1480831200"/>
    <x v="3805"/>
    <n v="1479328570"/>
    <b v="0"/>
    <n v="0"/>
    <b v="0"/>
    <s v="publishing/fiction"/>
    <x v="5"/>
    <x v="26"/>
    <n v="0"/>
  </r>
  <r>
    <n v="764"/>
    <s v="[JOE]KES"/>
    <s v="[JOE]KES is a book full of over 200 original, sometimes funny, pun-ish Joekes. If you hate the book, use it as a coster!"/>
    <n v="5000"/>
    <n v="0"/>
    <x v="3"/>
    <x v="0"/>
    <s v="USD"/>
    <d v="2015-09-10T04:09:21"/>
    <n v="1441858161"/>
    <x v="3806"/>
    <n v="1439266161"/>
    <b v="0"/>
    <n v="0"/>
    <b v="0"/>
    <s v="publishing/fiction"/>
    <x v="5"/>
    <x v="26"/>
    <n v="0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d v="2015-02-16T18:48:03"/>
    <n v="1424112483"/>
    <x v="3807"/>
    <n v="1421520483"/>
    <b v="0"/>
    <n v="0"/>
    <b v="0"/>
    <s v="publishing/fiction"/>
    <x v="5"/>
    <x v="26"/>
    <n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d v="2013-12-16T04:58:10"/>
    <n v="1387169890"/>
    <x v="3808"/>
    <n v="1384577890"/>
    <b v="0"/>
    <n v="0"/>
    <b v="0"/>
    <s v="publishing/fiction"/>
    <x v="5"/>
    <x v="26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d v="2013-02-24T23:59:29"/>
    <n v="1361750369"/>
    <x v="3809"/>
    <n v="1358294369"/>
    <b v="0"/>
    <n v="0"/>
    <b v="0"/>
    <s v="publishing/fiction"/>
    <x v="5"/>
    <x v="26"/>
    <n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d v="2015-09-21T17:22:11"/>
    <n v="1442856131"/>
    <x v="3810"/>
    <n v="1441128131"/>
    <b v="0"/>
    <n v="0"/>
    <b v="0"/>
    <s v="music/jazz"/>
    <x v="2"/>
    <x v="27"/>
    <n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d v="2012-05-27T23:00:55"/>
    <n v="1338159655"/>
    <x v="3811"/>
    <n v="1335567655"/>
    <b v="0"/>
    <n v="0"/>
    <b v="0"/>
    <s v="music/indie rock"/>
    <x v="2"/>
    <x v="13"/>
    <n v="0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d v="2012-11-28T17:31:48"/>
    <n v="1354123908"/>
    <x v="3812"/>
    <n v="1351528308"/>
    <b v="0"/>
    <n v="0"/>
    <b v="0"/>
    <s v="music/indie rock"/>
    <x v="2"/>
    <x v="13"/>
    <n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d v="2010-06-08T19:11:00"/>
    <n v="1276024260"/>
    <x v="3813"/>
    <n v="1272050914"/>
    <b v="0"/>
    <n v="0"/>
    <b v="0"/>
    <s v="music/jazz"/>
    <x v="2"/>
    <x v="27"/>
    <n v="0"/>
  </r>
  <r>
    <n v="906"/>
    <s v="24th Music Presents Channeling Motown (Live)"/>
    <s v="The DMV's most respected saxophonist pay tribute to Motown."/>
    <n v="15000"/>
    <n v="0"/>
    <x v="3"/>
    <x v="0"/>
    <s v="USD"/>
    <d v="2014-03-13T03:33:10"/>
    <n v="1394681590"/>
    <x v="3814"/>
    <n v="1392093190"/>
    <b v="0"/>
    <n v="0"/>
    <b v="0"/>
    <s v="music/jazz"/>
    <x v="2"/>
    <x v="27"/>
    <n v="0"/>
  </r>
  <r>
    <n v="907"/>
    <s v="Greg Chambers Saxophone CD"/>
    <s v="Greg Chambers' self-titled CD needs support for post production, replication, and promotion."/>
    <n v="2900"/>
    <n v="0"/>
    <x v="3"/>
    <x v="0"/>
    <s v="USD"/>
    <d v="2011-09-11T04:37:03"/>
    <n v="1315715823"/>
    <x v="3815"/>
    <n v="1313123823"/>
    <b v="0"/>
    <n v="0"/>
    <b v="0"/>
    <s v="music/jazz"/>
    <x v="2"/>
    <x v="27"/>
    <n v="0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d v="2010-07-27T04:59:00"/>
    <n v="1280206740"/>
    <x v="3816"/>
    <n v="1276283655"/>
    <b v="0"/>
    <n v="0"/>
    <b v="0"/>
    <s v="music/jazz"/>
    <x v="2"/>
    <x v="27"/>
    <n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d v="2014-01-24T00:07:25"/>
    <n v="1390522045"/>
    <x v="3817"/>
    <n v="1388707645"/>
    <b v="0"/>
    <n v="0"/>
    <b v="0"/>
    <s v="music/jazz"/>
    <x v="2"/>
    <x v="27"/>
    <n v="0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d v="2012-08-25T18:19:07"/>
    <n v="1345918747"/>
    <x v="3818"/>
    <n v="1343326747"/>
    <b v="0"/>
    <n v="0"/>
    <b v="0"/>
    <s v="music/jazz"/>
    <x v="2"/>
    <x v="27"/>
    <n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d v="2010-10-22T05:00:00"/>
    <n v="1287723600"/>
    <x v="3819"/>
    <n v="1284409734"/>
    <b v="0"/>
    <n v="0"/>
    <b v="0"/>
    <s v="music/jazz"/>
    <x v="2"/>
    <x v="27"/>
    <n v="0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d v="2013-11-14T17:07:02"/>
    <n v="1384448822"/>
    <x v="3820"/>
    <n v="1381853222"/>
    <b v="0"/>
    <n v="0"/>
    <b v="0"/>
    <s v="music/jazz"/>
    <x v="2"/>
    <x v="27"/>
    <n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d v="2010-07-08T22:40:00"/>
    <n v="1278628800"/>
    <x v="3821"/>
    <n v="1276043330"/>
    <b v="0"/>
    <n v="0"/>
    <b v="0"/>
    <s v="music/jazz"/>
    <x v="2"/>
    <x v="27"/>
    <n v="0"/>
  </r>
  <r>
    <n v="927"/>
    <s v="JETRO DA SILVA FUNK PROJECT"/>
    <s v="Studio CD/DVD Solo project of Pianist &amp; Keyboardist Jetro da Silva"/>
    <n v="20000"/>
    <n v="0"/>
    <x v="3"/>
    <x v="0"/>
    <s v="USD"/>
    <d v="2012-05-14T19:44:55"/>
    <n v="1337024695"/>
    <x v="3822"/>
    <n v="1334432695"/>
    <b v="0"/>
    <n v="0"/>
    <b v="0"/>
    <s v="music/jazz"/>
    <x v="2"/>
    <x v="27"/>
    <n v="0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d v="2012-04-09T04:42:49"/>
    <n v="1333946569"/>
    <x v="3823"/>
    <n v="1331358169"/>
    <b v="0"/>
    <n v="0"/>
    <b v="0"/>
    <s v="music/jazz"/>
    <x v="2"/>
    <x v="27"/>
    <n v="0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d v="2012-01-18T20:00:00"/>
    <n v="1326916800"/>
    <x v="3824"/>
    <n v="1323131689"/>
    <b v="0"/>
    <n v="0"/>
    <b v="0"/>
    <s v="music/jazz"/>
    <x v="2"/>
    <x v="27"/>
    <n v="0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d v="2016-06-30T18:45:06"/>
    <n v="1467312306"/>
    <x v="3825"/>
    <n v="1462128306"/>
    <b v="0"/>
    <n v="0"/>
    <b v="0"/>
    <s v="technology/wearables"/>
    <x v="0"/>
    <x v="3"/>
    <n v="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d v="2016-10-01T08:33:45"/>
    <n v="1475310825"/>
    <x v="3826"/>
    <n v="1472718825"/>
    <b v="0"/>
    <n v="0"/>
    <b v="0"/>
    <s v="technology/wearables"/>
    <x v="0"/>
    <x v="3"/>
    <n v="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d v="2014-07-31T01:26:32"/>
    <n v="1406769992"/>
    <x v="3827"/>
    <n v="1405041992"/>
    <b v="0"/>
    <n v="0"/>
    <b v="0"/>
    <s v="journalism/audio"/>
    <x v="8"/>
    <x v="23"/>
    <n v="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d v="2015-12-26T20:26:00"/>
    <n v="1451161560"/>
    <x v="3828"/>
    <n v="1447273560"/>
    <b v="0"/>
    <n v="0"/>
    <b v="0"/>
    <s v="journalism/audio"/>
    <x v="8"/>
    <x v="23"/>
    <n v="0"/>
  </r>
  <r>
    <n v="1049"/>
    <s v="J1 (Canceled)"/>
    <s v="------"/>
    <n v="12000"/>
    <n v="0"/>
    <x v="1"/>
    <x v="0"/>
    <s v="USD"/>
    <d v="2016-02-12T10:20:45"/>
    <n v="1455272445"/>
    <x v="3829"/>
    <n v="1452680445"/>
    <b v="0"/>
    <n v="0"/>
    <b v="0"/>
    <s v="journalism/audio"/>
    <x v="8"/>
    <x v="23"/>
    <n v="0"/>
  </r>
  <r>
    <n v="1050"/>
    <s v="The (Secular) Barbershop Podcast (Canceled)"/>
    <s v="Secularism is on the rise and I hear you.Talk to me."/>
    <n v="2500"/>
    <n v="0"/>
    <x v="1"/>
    <x v="0"/>
    <s v="USD"/>
    <d v="2015-09-14T19:07:57"/>
    <n v="1442257677"/>
    <x v="3830"/>
    <n v="1439665677"/>
    <b v="0"/>
    <n v="0"/>
    <b v="0"/>
    <s v="journalism/audio"/>
    <x v="8"/>
    <x v="23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d v="2014-08-27T00:20:25"/>
    <n v="1409098825"/>
    <x v="3831"/>
    <n v="1406679625"/>
    <b v="0"/>
    <n v="0"/>
    <b v="0"/>
    <s v="journalism/audio"/>
    <x v="8"/>
    <x v="23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d v="2016-06-06T20:09:00"/>
    <n v="1465243740"/>
    <x v="3832"/>
    <n v="1461438495"/>
    <b v="0"/>
    <n v="0"/>
    <b v="0"/>
    <s v="journalism/audio"/>
    <x v="8"/>
    <x v="23"/>
    <n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d v="2014-08-10T22:00:00"/>
    <n v="1407708000"/>
    <x v="3833"/>
    <n v="1405110399"/>
    <b v="0"/>
    <n v="0"/>
    <b v="0"/>
    <s v="journalism/audio"/>
    <x v="8"/>
    <x v="23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d v="2016-03-07T23:49:05"/>
    <n v="1457394545"/>
    <x v="3834"/>
    <n v="1454802545"/>
    <b v="0"/>
    <n v="0"/>
    <b v="0"/>
    <s v="journalism/audio"/>
    <x v="8"/>
    <x v="23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d v="2015-04-24T16:16:17"/>
    <n v="1429892177"/>
    <x v="3835"/>
    <n v="1424711777"/>
    <b v="0"/>
    <n v="0"/>
    <b v="0"/>
    <s v="journalism/audio"/>
    <x v="8"/>
    <x v="23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d v="2016-12-04T21:54:43"/>
    <n v="1480888483"/>
    <x v="3836"/>
    <n v="1478292883"/>
    <b v="0"/>
    <n v="0"/>
    <b v="0"/>
    <s v="journalism/audio"/>
    <x v="8"/>
    <x v="23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d v="2015-03-26T00:00:00"/>
    <n v="1427328000"/>
    <x v="3837"/>
    <n v="1423777043"/>
    <b v="0"/>
    <n v="0"/>
    <b v="0"/>
    <s v="journalism/audio"/>
    <x v="8"/>
    <x v="23"/>
    <n v="0"/>
  </r>
  <r>
    <n v="1059"/>
    <s v="Voice Over Artist (Canceled)"/>
    <s v="Turning myself into a vocal artist."/>
    <n v="1100"/>
    <n v="0"/>
    <x v="1"/>
    <x v="0"/>
    <s v="USD"/>
    <d v="2015-03-13T17:57:36"/>
    <n v="1426269456"/>
    <x v="3838"/>
    <n v="1423681056"/>
    <b v="0"/>
    <n v="0"/>
    <b v="0"/>
    <s v="journalism/audio"/>
    <x v="8"/>
    <x v="23"/>
    <n v="0"/>
  </r>
  <r>
    <n v="1061"/>
    <s v="Chat Box 23 (Canceled)"/>
    <s v="T.O., Adi &amp; Mercedes discuss their point of views, women's issues &amp; Hollywood Hotties."/>
    <n v="4000"/>
    <n v="0"/>
    <x v="1"/>
    <x v="0"/>
    <s v="USD"/>
    <d v="2016-05-02T01:00:00"/>
    <n v="1462150800"/>
    <x v="3839"/>
    <n v="1456987108"/>
    <b v="0"/>
    <n v="0"/>
    <b v="0"/>
    <s v="journalism/audio"/>
    <x v="8"/>
    <x v="23"/>
    <n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d v="2016-08-31T00:44:22"/>
    <n v="1472604262"/>
    <x v="3840"/>
    <n v="1470012262"/>
    <b v="0"/>
    <n v="0"/>
    <b v="0"/>
    <s v="journalism/audio"/>
    <x v="8"/>
    <x v="23"/>
    <n v="0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d v="2015-11-17T19:04:53"/>
    <n v="1447787093"/>
    <x v="3841"/>
    <n v="1445191493"/>
    <b v="0"/>
    <n v="0"/>
    <b v="0"/>
    <s v="games/video games"/>
    <x v="1"/>
    <x v="29"/>
    <n v="0"/>
  </r>
  <r>
    <n v="1084"/>
    <s v="My own channel"/>
    <s v="I want to start my own channel for gaming"/>
    <n v="550"/>
    <n v="0"/>
    <x v="3"/>
    <x v="0"/>
    <s v="USD"/>
    <d v="2014-08-08T21:53:24"/>
    <n v="1407534804"/>
    <x v="3842"/>
    <n v="1404942804"/>
    <b v="0"/>
    <n v="0"/>
    <b v="0"/>
    <s v="games/video games"/>
    <x v="1"/>
    <x v="29"/>
    <n v="0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d v="2014-06-15T17:08:07"/>
    <n v="1402852087"/>
    <x v="3843"/>
    <n v="1400260087"/>
    <b v="0"/>
    <n v="0"/>
    <b v="0"/>
    <s v="games/video games"/>
    <x v="1"/>
    <x v="29"/>
    <n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d v="2014-07-23T20:40:24"/>
    <n v="1406148024"/>
    <x v="3844"/>
    <n v="1403556024"/>
    <b v="0"/>
    <n v="0"/>
    <b v="0"/>
    <s v="games/video games"/>
    <x v="1"/>
    <x v="29"/>
    <n v="0"/>
  </r>
  <r>
    <n v="1120"/>
    <s v="PlanEt Ninjahwah"/>
    <s v="Planet Ninjahwah is a highly anticipated futuristic action adventure game that will blow your mind!!"/>
    <n v="25000"/>
    <n v="0"/>
    <x v="3"/>
    <x v="0"/>
    <s v="USD"/>
    <d v="2011-10-28T20:56:40"/>
    <n v="1319835400"/>
    <x v="3845"/>
    <n v="1315947400"/>
    <b v="0"/>
    <n v="0"/>
    <b v="0"/>
    <s v="games/video games"/>
    <x v="1"/>
    <x v="29"/>
    <n v="0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d v="2013-05-30T16:53:45"/>
    <n v="1369932825"/>
    <x v="3846"/>
    <n v="1368723225"/>
    <b v="0"/>
    <n v="0"/>
    <b v="0"/>
    <s v="games/video games"/>
    <x v="1"/>
    <x v="29"/>
    <n v="0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d v="2015-09-25T14:58:50"/>
    <n v="1443193130"/>
    <x v="3847"/>
    <n v="1438009130"/>
    <b v="0"/>
    <n v="0"/>
    <b v="0"/>
    <s v="games/mobile games"/>
    <x v="1"/>
    <x v="25"/>
    <n v="0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d v="2015-12-24T21:47:48"/>
    <n v="1450993668"/>
    <x v="3848"/>
    <n v="1448401668"/>
    <b v="0"/>
    <n v="0"/>
    <b v="0"/>
    <s v="games/mobile games"/>
    <x v="1"/>
    <x v="25"/>
    <n v="0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d v="2015-08-06T11:05:21"/>
    <n v="1438859121"/>
    <x v="3849"/>
    <n v="1436267121"/>
    <b v="0"/>
    <n v="0"/>
    <b v="0"/>
    <s v="games/mobile games"/>
    <x v="1"/>
    <x v="25"/>
    <n v="0"/>
  </r>
  <r>
    <n v="1141"/>
    <s v="Arena Z - Zombie Survival"/>
    <s v="I think this will be a great game!"/>
    <n v="500"/>
    <n v="0"/>
    <x v="3"/>
    <x v="2"/>
    <s v="EUR"/>
    <d v="2015-07-09T16:47:30"/>
    <n v="1436460450"/>
    <x v="3850"/>
    <n v="1433868450"/>
    <b v="0"/>
    <n v="0"/>
    <b v="0"/>
    <s v="games/mobile games"/>
    <x v="1"/>
    <x v="25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d v="2015-02-17T00:08:47"/>
    <n v="1424131727"/>
    <x v="3851"/>
    <n v="1421539727"/>
    <b v="0"/>
    <n v="0"/>
    <b v="0"/>
    <s v="games/mobile games"/>
    <x v="1"/>
    <x v="25"/>
    <n v="0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d v="2015-04-29T04:22:00"/>
    <n v="1430281320"/>
    <x v="3852"/>
    <n v="1427689320"/>
    <b v="0"/>
    <n v="0"/>
    <b v="0"/>
    <s v="food/food trucks"/>
    <x v="7"/>
    <x v="37"/>
    <n v="0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d v="2014-10-19T23:19:43"/>
    <n v="1413760783"/>
    <x v="3853"/>
    <n v="1408576783"/>
    <b v="0"/>
    <n v="0"/>
    <b v="0"/>
    <s v="food/food trucks"/>
    <x v="7"/>
    <x v="37"/>
    <n v="0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d v="2015-09-07T02:27:43"/>
    <n v="1441592863"/>
    <x v="3854"/>
    <n v="1439000863"/>
    <b v="0"/>
    <n v="0"/>
    <b v="0"/>
    <s v="food/food trucks"/>
    <x v="7"/>
    <x v="37"/>
    <n v="0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d v="2015-02-24T01:42:42"/>
    <n v="1424742162"/>
    <x v="3855"/>
    <n v="1422150162"/>
    <b v="0"/>
    <n v="0"/>
    <b v="0"/>
    <s v="food/food trucks"/>
    <x v="7"/>
    <x v="37"/>
    <n v="0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d v="2015-06-30T15:45:00"/>
    <n v="1435679100"/>
    <x v="3856"/>
    <n v="1433006765"/>
    <b v="0"/>
    <n v="0"/>
    <b v="0"/>
    <s v="food/food trucks"/>
    <x v="7"/>
    <x v="37"/>
    <n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d v="2015-05-19T15:06:29"/>
    <n v="1432047989"/>
    <x v="3857"/>
    <n v="1430233589"/>
    <b v="0"/>
    <n v="0"/>
    <b v="0"/>
    <s v="food/food trucks"/>
    <x v="7"/>
    <x v="37"/>
    <n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d v="2014-08-09T17:22:00"/>
    <n v="1407604920"/>
    <x v="3858"/>
    <n v="1405012920"/>
    <b v="0"/>
    <n v="0"/>
    <b v="0"/>
    <s v="food/food trucks"/>
    <x v="7"/>
    <x v="37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d v="2016-06-18T17:23:02"/>
    <n v="1466270582"/>
    <x v="3859"/>
    <n v="1463678582"/>
    <b v="0"/>
    <n v="0"/>
    <b v="0"/>
    <s v="food/food trucks"/>
    <x v="7"/>
    <x v="37"/>
    <n v="0"/>
  </r>
  <r>
    <n v="1172"/>
    <s v="let your dayz take you to the dogs."/>
    <s v="Bringing YOUR favorite dog recipes to the streets."/>
    <n v="9000"/>
    <n v="0"/>
    <x v="3"/>
    <x v="0"/>
    <s v="USD"/>
    <d v="2014-08-20T16:22:32"/>
    <n v="1408551752"/>
    <x v="3860"/>
    <n v="1405959752"/>
    <b v="0"/>
    <n v="0"/>
    <b v="0"/>
    <s v="food/food trucks"/>
    <x v="7"/>
    <x v="37"/>
    <n v="0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d v="2014-10-15T15:51:36"/>
    <n v="1413388296"/>
    <x v="3861"/>
    <n v="1410796296"/>
    <b v="0"/>
    <n v="0"/>
    <b v="0"/>
    <s v="food/food trucks"/>
    <x v="7"/>
    <x v="37"/>
    <n v="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d v="2014-08-07T07:00:00"/>
    <n v="1407394800"/>
    <x v="3862"/>
    <n v="1404770616"/>
    <b v="0"/>
    <n v="0"/>
    <b v="0"/>
    <s v="music/world music"/>
    <x v="2"/>
    <x v="33"/>
    <n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d v="2011-02-24T23:20:30"/>
    <n v="1298589630"/>
    <x v="3863"/>
    <n v="1295997630"/>
    <b v="0"/>
    <n v="0"/>
    <b v="0"/>
    <s v="music/world music"/>
    <x v="2"/>
    <x v="33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d v="2015-08-28T01:00:00"/>
    <n v="1440723600"/>
    <x v="3864"/>
    <n v="1436394968"/>
    <b v="0"/>
    <n v="0"/>
    <b v="0"/>
    <s v="music/world music"/>
    <x v="2"/>
    <x v="33"/>
    <n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d v="2015-02-02T18:55:42"/>
    <n v="1422903342"/>
    <x v="3865"/>
    <n v="1420311342"/>
    <b v="0"/>
    <n v="0"/>
    <b v="0"/>
    <s v="music/world music"/>
    <x v="2"/>
    <x v="33"/>
    <n v="0"/>
  </r>
  <r>
    <n v="1236"/>
    <s v="&quot;Volando&quot; CD Release (Canceled)"/>
    <s v="Raising money to give the musicians their due."/>
    <n v="2500"/>
    <n v="0"/>
    <x v="1"/>
    <x v="0"/>
    <s v="USD"/>
    <d v="2012-07-28T16:00:00"/>
    <n v="1343491200"/>
    <x v="3866"/>
    <n v="1342801164"/>
    <b v="0"/>
    <n v="0"/>
    <b v="0"/>
    <s v="music/world music"/>
    <x v="2"/>
    <x v="33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d v="2012-08-24T06:47:45"/>
    <n v="1345790865"/>
    <x v="3867"/>
    <n v="1344062865"/>
    <b v="0"/>
    <n v="0"/>
    <b v="0"/>
    <s v="music/world music"/>
    <x v="2"/>
    <x v="33"/>
    <n v="0"/>
  </r>
  <r>
    <n v="1239"/>
    <s v="Help Calmenco! finance new CD and Tour (Canceled)"/>
    <s v="Please consider helping us with our new CD and Riverdance Tour"/>
    <n v="2500"/>
    <n v="0"/>
    <x v="1"/>
    <x v="0"/>
    <s v="USD"/>
    <d v="2012-01-05T23:06:07"/>
    <n v="1325804767"/>
    <x v="3868"/>
    <n v="1323212767"/>
    <b v="0"/>
    <n v="0"/>
    <b v="0"/>
    <s v="music/world music"/>
    <x v="2"/>
    <x v="33"/>
    <n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d v="2017-01-27T01:26:48"/>
    <n v="1485480408"/>
    <x v="3869"/>
    <n v="1482888408"/>
    <b v="0"/>
    <n v="0"/>
    <b v="0"/>
    <s v="technology/wearables"/>
    <x v="0"/>
    <x v="3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d v="2014-07-16T02:33:45"/>
    <n v="1405478025"/>
    <x v="3870"/>
    <n v="1402886025"/>
    <b v="0"/>
    <n v="0"/>
    <b v="0"/>
    <s v="technology/wearables"/>
    <x v="0"/>
    <x v="3"/>
    <n v="0"/>
  </r>
  <r>
    <n v="1340"/>
    <s v="Glass Designs (Canceled)"/>
    <s v="I would like to make nicer, more stylish looking frames for the Google Glass using 3D printing technology."/>
    <n v="1680"/>
    <n v="0"/>
    <x v="1"/>
    <x v="0"/>
    <s v="USD"/>
    <d v="2014-08-15T14:17:33"/>
    <n v="1408112253"/>
    <x v="3871"/>
    <n v="1405520253"/>
    <b v="0"/>
    <n v="0"/>
    <b v="0"/>
    <s v="technology/wearables"/>
    <x v="0"/>
    <x v="3"/>
    <n v="0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d v="2015-01-01T04:12:15"/>
    <n v="1420085535"/>
    <x v="3872"/>
    <n v="1414897935"/>
    <b v="0"/>
    <n v="0"/>
    <b v="0"/>
    <s v="publishing/translations"/>
    <x v="5"/>
    <x v="39"/>
    <n v="0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d v="2015-11-21T23:13:39"/>
    <n v="1448147619"/>
    <x v="3873"/>
    <n v="1445552019"/>
    <b v="0"/>
    <n v="0"/>
    <b v="0"/>
    <s v="publishing/translations"/>
    <x v="5"/>
    <x v="39"/>
    <n v="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d v="2015-04-29T03:09:19"/>
    <n v="1430276959"/>
    <x v="3874"/>
    <n v="1427684959"/>
    <b v="0"/>
    <n v="0"/>
    <b v="0"/>
    <s v="publishing/translations"/>
    <x v="5"/>
    <x v="39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d v="2015-08-24T09:22:00"/>
    <n v="1440408120"/>
    <x v="3875"/>
    <n v="1435224120"/>
    <b v="0"/>
    <n v="0"/>
    <b v="0"/>
    <s v="publishing/translations"/>
    <x v="5"/>
    <x v="39"/>
    <n v="0"/>
  </r>
  <r>
    <n v="1429"/>
    <s v="10 P.M."/>
    <s v="A guy in his 30's tries to live his &quot;American Dream&quot;, but quickly it turns into a nightmare. (A Novel)"/>
    <n v="10000"/>
    <n v="0"/>
    <x v="3"/>
    <x v="0"/>
    <s v="USD"/>
    <d v="2015-04-10T01:27:22"/>
    <n v="1428629242"/>
    <x v="3876"/>
    <n v="1426037242"/>
    <b v="0"/>
    <n v="0"/>
    <b v="0"/>
    <s v="publishing/translations"/>
    <x v="5"/>
    <x v="39"/>
    <n v="0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d v="2015-07-20T18:43:48"/>
    <n v="1437417828"/>
    <x v="3877"/>
    <n v="1434825828"/>
    <b v="0"/>
    <n v="0"/>
    <b v="0"/>
    <s v="publishing/translations"/>
    <x v="5"/>
    <x v="39"/>
    <n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d v="2016-05-25T15:29:18"/>
    <n v="1464190158"/>
    <x v="3878"/>
    <n v="1461598158"/>
    <b v="0"/>
    <n v="0"/>
    <b v="0"/>
    <s v="publishing/translations"/>
    <x v="5"/>
    <x v="39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d v="2017-01-02T22:13:29"/>
    <n v="1483395209"/>
    <x v="3879"/>
    <n v="1480803209"/>
    <b v="0"/>
    <n v="0"/>
    <b v="0"/>
    <s v="publishing/translations"/>
    <x v="5"/>
    <x v="39"/>
    <n v="0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d v="2015-09-12T20:57:42"/>
    <n v="1442091462"/>
    <x v="3880"/>
    <n v="1436907462"/>
    <b v="0"/>
    <n v="0"/>
    <b v="0"/>
    <s v="publishing/translations"/>
    <x v="5"/>
    <x v="39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d v="2015-06-14T13:00:55"/>
    <n v="1434286855"/>
    <x v="3881"/>
    <n v="1431694855"/>
    <b v="0"/>
    <n v="0"/>
    <b v="0"/>
    <s v="publishing/translations"/>
    <x v="5"/>
    <x v="39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d v="2016-04-21T10:44:38"/>
    <n v="1461235478"/>
    <x v="3882"/>
    <n v="1459507478"/>
    <b v="0"/>
    <n v="0"/>
    <b v="0"/>
    <s v="publishing/translations"/>
    <x v="5"/>
    <x v="39"/>
    <n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d v="2015-05-22T05:25:00"/>
    <n v="1432272300"/>
    <x v="3883"/>
    <n v="1429655318"/>
    <b v="0"/>
    <n v="0"/>
    <b v="0"/>
    <s v="publishing/translations"/>
    <x v="5"/>
    <x v="39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d v="2015-05-10T19:28:25"/>
    <n v="1431286105"/>
    <x v="3884"/>
    <n v="1427138905"/>
    <b v="0"/>
    <n v="0"/>
    <b v="0"/>
    <s v="publishing/translations"/>
    <x v="5"/>
    <x v="39"/>
    <n v="0"/>
  </r>
  <r>
    <n v="1452"/>
    <s v="The Judo Preservation Project (Canceled)"/>
    <s v="I am gathering rare, out-of-print Judo books for preservation, translation and sharing."/>
    <n v="14000"/>
    <n v="0"/>
    <x v="1"/>
    <x v="0"/>
    <s v="USD"/>
    <d v="2014-07-28T16:52:43"/>
    <n v="1406566363"/>
    <x v="3885"/>
    <n v="1403974363"/>
    <b v="0"/>
    <n v="0"/>
    <b v="0"/>
    <s v="publishing/translations"/>
    <x v="5"/>
    <x v="39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d v="2017-04-15T15:42:27"/>
    <n v="1492270947"/>
    <x v="3886"/>
    <n v="1488386547"/>
    <b v="0"/>
    <n v="0"/>
    <b v="0"/>
    <s v="publishing/translations"/>
    <x v="5"/>
    <x v="39"/>
    <n v="0"/>
  </r>
  <r>
    <n v="1457"/>
    <s v="Hey! I&quot;m not invisable, I am Just Old (Canceled)"/>
    <s v="Age is more than just a number, I hope your younger than you feel."/>
    <n v="6000"/>
    <n v="0"/>
    <x v="1"/>
    <x v="0"/>
    <s v="USD"/>
    <d v="2015-11-11T22:30:44"/>
    <n v="1447281044"/>
    <x v="3887"/>
    <n v="1444685444"/>
    <b v="0"/>
    <n v="0"/>
    <b v="0"/>
    <s v="publishing/translations"/>
    <x v="5"/>
    <x v="39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d v="2014-08-11T04:00:00"/>
    <n v="1407729600"/>
    <x v="3888"/>
    <n v="1405097760"/>
    <b v="0"/>
    <n v="0"/>
    <b v="0"/>
    <s v="publishing/translations"/>
    <x v="5"/>
    <x v="39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d v="2015-12-02T17:25:00"/>
    <n v="1449077100"/>
    <x v="3889"/>
    <n v="1446612896"/>
    <b v="0"/>
    <n v="0"/>
    <b v="0"/>
    <s v="publishing/translations"/>
    <x v="5"/>
    <x v="39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d v="2014-11-30T23:45:00"/>
    <n v="1417391100"/>
    <x v="3890"/>
    <n v="1412371898"/>
    <b v="0"/>
    <n v="0"/>
    <b v="0"/>
    <s v="publishing/translations"/>
    <x v="5"/>
    <x v="39"/>
    <n v="0"/>
  </r>
  <r>
    <n v="1484"/>
    <s v="a book called filtered down thru the stars"/>
    <s v="The mussings of an old wizard"/>
    <n v="2000"/>
    <n v="0"/>
    <x v="3"/>
    <x v="0"/>
    <s v="USD"/>
    <d v="2012-07-21T14:51:00"/>
    <n v="1342882260"/>
    <x v="3891"/>
    <n v="1337834963"/>
    <b v="0"/>
    <n v="0"/>
    <b v="0"/>
    <s v="publishing/fiction"/>
    <x v="5"/>
    <x v="26"/>
    <n v="0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d v="2016-08-02T22:01:11"/>
    <n v="1470175271"/>
    <x v="3892"/>
    <n v="1467583271"/>
    <b v="0"/>
    <n v="0"/>
    <b v="0"/>
    <s v="publishing/fiction"/>
    <x v="5"/>
    <x v="26"/>
    <n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d v="2012-11-15T15:40:52"/>
    <n v="1352994052"/>
    <x v="3893"/>
    <n v="1350398452"/>
    <b v="0"/>
    <n v="0"/>
    <b v="0"/>
    <s v="publishing/fiction"/>
    <x v="5"/>
    <x v="26"/>
    <n v="0"/>
  </r>
  <r>
    <n v="1493"/>
    <s v="The Great Grand Zeppelin Chase"/>
    <s v="Help illustrate the sequel to the bestselling _x000a_The Transylvania Flying Squad of Detectives"/>
    <n v="2400"/>
    <n v="0"/>
    <x v="3"/>
    <x v="0"/>
    <s v="USD"/>
    <d v="2013-06-16T20:47:55"/>
    <n v="1371415675"/>
    <x v="3894"/>
    <n v="1368823675"/>
    <b v="0"/>
    <n v="0"/>
    <b v="0"/>
    <s v="publishing/fiction"/>
    <x v="5"/>
    <x v="26"/>
    <n v="0"/>
  </r>
  <r>
    <n v="1495"/>
    <s v="A Magical Bildungsroman with a Female Heroine"/>
    <s v="The Adventures of Penelope Hawthorne. Part One: The Spellbook of Dracone."/>
    <n v="2000"/>
    <n v="0"/>
    <x v="3"/>
    <x v="0"/>
    <s v="USD"/>
    <d v="2011-08-27T18:57:11"/>
    <n v="1314471431"/>
    <x v="3895"/>
    <n v="1311879431"/>
    <b v="0"/>
    <n v="0"/>
    <b v="0"/>
    <s v="publishing/fiction"/>
    <x v="5"/>
    <x v="26"/>
    <n v="0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d v="2014-09-16T11:24:19"/>
    <n v="1410866659"/>
    <x v="3896"/>
    <n v="1405682659"/>
    <b v="0"/>
    <n v="0"/>
    <b v="0"/>
    <s v="publishing/fiction"/>
    <x v="5"/>
    <x v="26"/>
    <n v="0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d v="2015-04-01T00:18:00"/>
    <n v="1427847480"/>
    <x v="3897"/>
    <n v="1424222024"/>
    <b v="0"/>
    <n v="0"/>
    <b v="0"/>
    <s v="photography/nature"/>
    <x v="6"/>
    <x v="34"/>
    <n v="0"/>
  </r>
  <r>
    <n v="1547"/>
    <s v="Sound Photography"/>
    <s v="I have produced a limited number (100) of five 8x10 prints of mixed photography I would like to share with you."/>
    <n v="20"/>
    <n v="0"/>
    <x v="3"/>
    <x v="0"/>
    <s v="USD"/>
    <d v="2017-02-23T10:14:42"/>
    <n v="1487844882"/>
    <x v="3898"/>
    <n v="1487240082"/>
    <b v="0"/>
    <n v="0"/>
    <b v="0"/>
    <s v="photography/nature"/>
    <x v="6"/>
    <x v="34"/>
    <n v="0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d v="2015-05-27T19:47:19"/>
    <n v="1432756039"/>
    <x v="3899"/>
    <n v="1430164039"/>
    <b v="0"/>
    <n v="0"/>
    <b v="0"/>
    <s v="photography/nature"/>
    <x v="6"/>
    <x v="34"/>
    <n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d v="2015-09-02T06:47:27"/>
    <n v="1441176447"/>
    <x v="3900"/>
    <n v="1438584447"/>
    <b v="0"/>
    <n v="0"/>
    <b v="0"/>
    <s v="photography/nature"/>
    <x v="6"/>
    <x v="34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d v="2015-08-02T06:03:10"/>
    <n v="1438495390"/>
    <x v="3901"/>
    <n v="1435903390"/>
    <b v="0"/>
    <n v="0"/>
    <b v="0"/>
    <s v="photography/nature"/>
    <x v="6"/>
    <x v="34"/>
    <n v="0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d v="2015-09-17T17:00:00"/>
    <n v="1442509200"/>
    <x v="3902"/>
    <n v="1440513832"/>
    <b v="0"/>
    <n v="0"/>
    <b v="0"/>
    <s v="photography/nature"/>
    <x v="6"/>
    <x v="34"/>
    <n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d v="2009-12-02T00:50:00"/>
    <n v="1259715000"/>
    <x v="3903"/>
    <n v="1253712916"/>
    <b v="0"/>
    <n v="0"/>
    <b v="0"/>
    <s v="publishing/art books"/>
    <x v="5"/>
    <x v="36"/>
    <n v="0"/>
  </r>
  <r>
    <n v="1569"/>
    <s v="to be removed (Canceled)"/>
    <s v="to be removed"/>
    <n v="30000"/>
    <n v="0"/>
    <x v="1"/>
    <x v="0"/>
    <s v="USD"/>
    <d v="2013-05-25T16:18:34"/>
    <n v="1369498714"/>
    <x v="3904"/>
    <n v="1366906714"/>
    <b v="0"/>
    <n v="0"/>
    <b v="0"/>
    <s v="publishing/art books"/>
    <x v="5"/>
    <x v="36"/>
    <n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d v="2012-05-21T01:12:06"/>
    <n v="1337562726"/>
    <x v="3905"/>
    <n v="1332378726"/>
    <b v="0"/>
    <n v="0"/>
    <b v="0"/>
    <s v="publishing/art books"/>
    <x v="5"/>
    <x v="36"/>
    <n v="0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d v="2014-05-30T15:35:01"/>
    <n v="1401464101"/>
    <x v="3906"/>
    <n v="1400600101"/>
    <b v="0"/>
    <n v="0"/>
    <b v="0"/>
    <s v="photography/places"/>
    <x v="6"/>
    <x v="24"/>
    <n v="0"/>
  </r>
  <r>
    <n v="1586"/>
    <s v="Missouri In Pictures"/>
    <s v="Show the world the beauty that is in all of our back yards!"/>
    <n v="1500"/>
    <n v="0"/>
    <x v="3"/>
    <x v="0"/>
    <s v="USD"/>
    <d v="2015-04-05T01:30:22"/>
    <n v="1428197422"/>
    <x v="3907"/>
    <n v="1425609022"/>
    <b v="0"/>
    <n v="0"/>
    <b v="0"/>
    <s v="photography/places"/>
    <x v="6"/>
    <x v="24"/>
    <n v="0"/>
  </r>
  <r>
    <n v="1588"/>
    <s v="The Right Side of Texas"/>
    <s v="Southeast Texas as seen through the lens of a cell phone camera"/>
    <n v="516"/>
    <n v="0"/>
    <x v="3"/>
    <x v="0"/>
    <s v="USD"/>
    <d v="2015-01-31T20:12:00"/>
    <n v="1422735120"/>
    <x v="3908"/>
    <n v="1420091999"/>
    <b v="0"/>
    <n v="0"/>
    <b v="0"/>
    <s v="photography/places"/>
    <x v="6"/>
    <x v="24"/>
    <n v="0"/>
  </r>
  <r>
    <n v="1589"/>
    <s v="A Side Of The World In Canvas"/>
    <s v="I want to be able to have my own photography inside a canvas and have it be displayed everywhere."/>
    <n v="1200"/>
    <n v="0"/>
    <x v="3"/>
    <x v="0"/>
    <s v="USD"/>
    <d v="2015-10-09T23:38:06"/>
    <n v="1444433886"/>
    <x v="3909"/>
    <n v="1441841886"/>
    <b v="0"/>
    <n v="0"/>
    <b v="0"/>
    <s v="photography/places"/>
    <x v="6"/>
    <x v="24"/>
    <n v="0"/>
  </r>
  <r>
    <n v="1592"/>
    <s v="The Views of Pittsburgh"/>
    <s v="A portfolio collage of beautiful pictures of authentic Pittsburgh locations and scenery."/>
    <n v="25"/>
    <n v="0"/>
    <x v="3"/>
    <x v="0"/>
    <s v="USD"/>
    <d v="2015-03-28T00:44:45"/>
    <n v="1427503485"/>
    <x v="3910"/>
    <n v="1423619085"/>
    <b v="0"/>
    <n v="0"/>
    <b v="0"/>
    <s v="photography/places"/>
    <x v="6"/>
    <x v="24"/>
    <n v="0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d v="2016-09-20T08:29:57"/>
    <n v="1474360197"/>
    <x v="3911"/>
    <n v="1471768197"/>
    <b v="0"/>
    <n v="0"/>
    <b v="0"/>
    <s v="photography/places"/>
    <x v="6"/>
    <x v="24"/>
    <n v="0"/>
  </r>
  <r>
    <n v="1599"/>
    <s v="The Londoner: Prints &amp; Canvas"/>
    <s v="A London photographer trekking 5,895m up Africa's Mount Kilimanjaro to pursue and enrich a career."/>
    <n v="500"/>
    <n v="0"/>
    <x v="3"/>
    <x v="1"/>
    <s v="GBP"/>
    <d v="2016-04-08T11:56:16"/>
    <n v="1460116576"/>
    <x v="3912"/>
    <n v="1457528176"/>
    <b v="0"/>
    <n v="0"/>
    <b v="0"/>
    <s v="photography/places"/>
    <x v="6"/>
    <x v="24"/>
    <n v="0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d v="2017-04-14T04:07:40"/>
    <n v="1492142860"/>
    <x v="3913"/>
    <n v="1486962460"/>
    <b v="0"/>
    <n v="0"/>
    <b v="0"/>
    <s v="music/faith"/>
    <x v="2"/>
    <x v="21"/>
    <n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d v="2017-04-01T00:40:11"/>
    <n v="1491007211"/>
    <x v="3914"/>
    <n v="1488418811"/>
    <b v="0"/>
    <n v="0"/>
    <b v="0"/>
    <s v="music/faith"/>
    <x v="2"/>
    <x v="21"/>
    <n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d v="2017-03-26T03:33:00"/>
    <n v="1490499180"/>
    <x v="3915"/>
    <n v="1488430760"/>
    <b v="0"/>
    <n v="0"/>
    <b v="0"/>
    <s v="music/faith"/>
    <x v="2"/>
    <x v="21"/>
    <n v="0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d v="2015-09-09T16:00:00"/>
    <n v="1441814400"/>
    <x v="3916"/>
    <n v="1440807846"/>
    <b v="0"/>
    <n v="0"/>
    <b v="0"/>
    <s v="music/faith"/>
    <x v="2"/>
    <x v="21"/>
    <n v="0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d v="2015-08-23T07:21:12"/>
    <n v="1440314472"/>
    <x v="3917"/>
    <n v="1435130472"/>
    <b v="0"/>
    <n v="0"/>
    <b v="0"/>
    <s v="music/faith"/>
    <x v="2"/>
    <x v="21"/>
    <n v="0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d v="2016-05-01T20:48:26"/>
    <n v="1462135706"/>
    <x v="3918"/>
    <n v="1458679706"/>
    <b v="0"/>
    <n v="0"/>
    <b v="0"/>
    <s v="music/faith"/>
    <x v="2"/>
    <x v="21"/>
    <n v="0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d v="2015-06-30T21:55:53"/>
    <n v="1435701353"/>
    <x v="3919"/>
    <n v="1430517353"/>
    <b v="0"/>
    <n v="0"/>
    <b v="0"/>
    <s v="music/faith"/>
    <x v="2"/>
    <x v="21"/>
    <n v="0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d v="2015-12-11T11:04:23"/>
    <n v="1449831863"/>
    <x v="3920"/>
    <n v="1447239863"/>
    <b v="0"/>
    <n v="0"/>
    <b v="0"/>
    <s v="music/faith"/>
    <x v="2"/>
    <x v="21"/>
    <n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d v="2016-06-10T01:15:06"/>
    <n v="1465521306"/>
    <x v="3921"/>
    <n v="1460337306"/>
    <b v="0"/>
    <n v="0"/>
    <b v="0"/>
    <s v="music/faith"/>
    <x v="2"/>
    <x v="21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d v="2015-10-25T02:06:23"/>
    <n v="1445738783"/>
    <x v="3922"/>
    <n v="1443146783"/>
    <b v="0"/>
    <n v="0"/>
    <b v="0"/>
    <s v="music/faith"/>
    <x v="2"/>
    <x v="21"/>
    <n v="0"/>
  </r>
  <r>
    <n v="1731"/>
    <s v="Sam Cox Band First Christian Tour"/>
    <s v="We are a Christin Worship band looking to midwest tour. God Bless!"/>
    <n v="1000"/>
    <n v="0"/>
    <x v="3"/>
    <x v="0"/>
    <s v="USD"/>
    <d v="2015-06-11T15:00:00"/>
    <n v="1434034800"/>
    <x v="3923"/>
    <n v="1432849552"/>
    <b v="0"/>
    <n v="0"/>
    <b v="0"/>
    <s v="music/faith"/>
    <x v="2"/>
    <x v="21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d v="2016-01-16T05:00:00"/>
    <n v="1452920400"/>
    <x v="3924"/>
    <n v="1447777481"/>
    <b v="0"/>
    <n v="0"/>
    <b v="0"/>
    <s v="music/faith"/>
    <x v="2"/>
    <x v="21"/>
    <n v="0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d v="2016-09-13T21:30:00"/>
    <n v="1473802200"/>
    <x v="3925"/>
    <n v="1472746374"/>
    <b v="0"/>
    <n v="0"/>
    <b v="0"/>
    <s v="music/faith"/>
    <x v="2"/>
    <x v="21"/>
    <n v="0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d v="2015-07-16T19:37:02"/>
    <n v="1437075422"/>
    <x v="3926"/>
    <n v="1434483422"/>
    <b v="0"/>
    <n v="0"/>
    <b v="0"/>
    <s v="music/faith"/>
    <x v="2"/>
    <x v="21"/>
    <n v="0"/>
  </r>
  <r>
    <n v="1766"/>
    <s v="Photographic book on Melbourne's music scene"/>
    <s v="I want to create a beautiful book which documents the Melbourne music scene."/>
    <n v="1500"/>
    <n v="0"/>
    <x v="3"/>
    <x v="6"/>
    <s v="AUD"/>
    <d v="2014-08-25T20:38:08"/>
    <n v="1408999088"/>
    <x v="3927"/>
    <n v="1407184688"/>
    <b v="1"/>
    <n v="0"/>
    <b v="0"/>
    <s v="photography/photobooks"/>
    <x v="6"/>
    <x v="9"/>
    <n v="0"/>
  </r>
  <r>
    <n v="1813"/>
    <s v="Libya : The Lost Days"/>
    <s v="This project aims to document, Libyan photographic history; through both print and artisan mediums ."/>
    <n v="8750"/>
    <n v="0"/>
    <x v="3"/>
    <x v="1"/>
    <s v="GBP"/>
    <d v="2014-08-08T21:20:12"/>
    <n v="1407532812"/>
    <x v="3928"/>
    <n v="1404940812"/>
    <b v="0"/>
    <n v="0"/>
    <b v="0"/>
    <s v="photography/photobooks"/>
    <x v="6"/>
    <x v="9"/>
    <n v="0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d v="2015-07-01T21:45:37"/>
    <n v="1435787137"/>
    <x v="3929"/>
    <n v="1434577537"/>
    <b v="0"/>
    <n v="0"/>
    <b v="0"/>
    <s v="photography/photobooks"/>
    <x v="6"/>
    <x v="9"/>
    <n v="0"/>
  </r>
  <r>
    <n v="1818"/>
    <s v="Give Me Your Goofy-ist"/>
    <s v="We are all different, this is a way to honor and celebrate the authenticity in being different."/>
    <n v="15000"/>
    <n v="0"/>
    <x v="3"/>
    <x v="0"/>
    <s v="USD"/>
    <d v="2015-04-03T04:37:30"/>
    <n v="1428035850"/>
    <x v="3930"/>
    <n v="1425447450"/>
    <b v="0"/>
    <n v="0"/>
    <b v="0"/>
    <s v="photography/photobooks"/>
    <x v="6"/>
    <x v="9"/>
    <n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d v="2015-01-26T07:12:21"/>
    <n v="1422256341"/>
    <x v="3931"/>
    <n v="1419664341"/>
    <b v="0"/>
    <n v="0"/>
    <b v="0"/>
    <s v="games/mobile games"/>
    <x v="1"/>
    <x v="25"/>
    <n v="0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d v="2017-01-04T00:04:09"/>
    <n v="1483488249"/>
    <x v="3932"/>
    <n v="1480896249"/>
    <b v="0"/>
    <n v="0"/>
    <b v="0"/>
    <s v="games/mobile games"/>
    <x v="1"/>
    <x v="25"/>
    <n v="0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d v="2014-06-16T06:50:05"/>
    <n v="1402901405"/>
    <x v="3933"/>
    <n v="1400309405"/>
    <b v="0"/>
    <n v="0"/>
    <b v="0"/>
    <s v="games/mobile games"/>
    <x v="1"/>
    <x v="25"/>
    <n v="0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d v="2015-03-01T00:42:05"/>
    <n v="1425170525"/>
    <x v="3934"/>
    <n v="1422664925"/>
    <b v="0"/>
    <n v="0"/>
    <b v="0"/>
    <s v="games/mobile games"/>
    <x v="1"/>
    <x v="25"/>
    <n v="0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d v="2014-06-13T00:12:35"/>
    <n v="1402618355"/>
    <x v="3935"/>
    <n v="1400026355"/>
    <b v="0"/>
    <n v="0"/>
    <b v="0"/>
    <s v="games/mobile games"/>
    <x v="1"/>
    <x v="25"/>
    <n v="0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d v="2016-12-04T15:04:47"/>
    <n v="1480863887"/>
    <x v="3936"/>
    <n v="1478268287"/>
    <b v="0"/>
    <n v="0"/>
    <b v="0"/>
    <s v="photography/people"/>
    <x v="6"/>
    <x v="35"/>
    <n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d v="2015-12-21T14:07:17"/>
    <n v="1450706837"/>
    <x v="3937"/>
    <n v="1448114837"/>
    <b v="0"/>
    <n v="0"/>
    <b v="0"/>
    <s v="photography/people"/>
    <x v="6"/>
    <x v="35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d v="2016-12-07T01:09:02"/>
    <n v="1481072942"/>
    <x v="3938"/>
    <n v="1475885342"/>
    <b v="0"/>
    <n v="0"/>
    <b v="0"/>
    <s v="photography/people"/>
    <x v="6"/>
    <x v="35"/>
    <n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d v="2014-07-10T19:40:11"/>
    <n v="1405021211"/>
    <x v="3939"/>
    <n v="1402429211"/>
    <b v="0"/>
    <n v="0"/>
    <b v="0"/>
    <s v="photography/people"/>
    <x v="6"/>
    <x v="35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d v="2014-08-26T22:20:12"/>
    <n v="1409091612"/>
    <x v="3940"/>
    <n v="1406499612"/>
    <b v="0"/>
    <n v="0"/>
    <b v="0"/>
    <s v="photography/people"/>
    <x v="6"/>
    <x v="35"/>
    <n v="0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d v="2014-11-14T06:39:19"/>
    <n v="1415947159"/>
    <x v="3941"/>
    <n v="1413351559"/>
    <b v="0"/>
    <n v="0"/>
    <b v="0"/>
    <s v="games/video games"/>
    <x v="1"/>
    <x v="29"/>
    <n v="0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d v="2010-07-31T00:00:00"/>
    <n v="1280534400"/>
    <x v="3942"/>
    <n v="1277512556"/>
    <b v="0"/>
    <n v="0"/>
    <b v="0"/>
    <s v="games/video games"/>
    <x v="1"/>
    <x v="29"/>
    <n v="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d v="2015-07-12T19:31:44"/>
    <n v="1436729504"/>
    <x v="3943"/>
    <n v="1434137504"/>
    <b v="0"/>
    <n v="0"/>
    <b v="0"/>
    <s v="technology/web"/>
    <x v="0"/>
    <x v="38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d v="2014-10-06T05:00:00"/>
    <n v="1412571600"/>
    <x v="3944"/>
    <n v="1410799870"/>
    <b v="0"/>
    <n v="0"/>
    <b v="0"/>
    <s v="technology/web"/>
    <x v="0"/>
    <x v="38"/>
    <n v="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d v="2015-03-31T23:39:00"/>
    <n v="1427845140"/>
    <x v="3945"/>
    <n v="1424822556"/>
    <b v="0"/>
    <n v="0"/>
    <b v="0"/>
    <s v="technology/web"/>
    <x v="0"/>
    <x v="38"/>
    <n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d v="2015-08-11T18:37:08"/>
    <n v="1439318228"/>
    <x v="3946"/>
    <n v="1436812628"/>
    <b v="0"/>
    <n v="0"/>
    <b v="0"/>
    <s v="technology/web"/>
    <x v="0"/>
    <x v="38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d v="2017-01-03T20:12:50"/>
    <n v="1483474370"/>
    <x v="3947"/>
    <n v="1480882370"/>
    <b v="0"/>
    <n v="0"/>
    <b v="0"/>
    <s v="technology/web"/>
    <x v="0"/>
    <x v="38"/>
    <n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d v="2015-06-06T15:12:32"/>
    <n v="1433603552"/>
    <x v="3948"/>
    <n v="1428419552"/>
    <b v="0"/>
    <n v="0"/>
    <b v="0"/>
    <s v="technology/web"/>
    <x v="0"/>
    <x v="38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d v="2015-04-21T16:13:42"/>
    <n v="1429632822"/>
    <x v="3949"/>
    <n v="1428596022"/>
    <b v="0"/>
    <n v="0"/>
    <b v="0"/>
    <s v="technology/web"/>
    <x v="0"/>
    <x v="38"/>
    <n v="0"/>
  </r>
  <r>
    <n v="2356"/>
    <s v="HardstyleUnited.com (Canceled)"/>
    <s v="HardstyleUnited.com The Global Hardstyle community. Your Hardstyle community."/>
    <n v="10000"/>
    <n v="0"/>
    <x v="1"/>
    <x v="14"/>
    <s v="EUR"/>
    <d v="2015-06-05T18:48:24"/>
    <n v="1433530104"/>
    <x v="3950"/>
    <n v="1430938104"/>
    <b v="0"/>
    <n v="0"/>
    <b v="0"/>
    <s v="technology/web"/>
    <x v="0"/>
    <x v="38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d v="2015-10-17T14:52:58"/>
    <n v="1445093578"/>
    <x v="3951"/>
    <n v="1442501578"/>
    <b v="0"/>
    <n v="0"/>
    <b v="0"/>
    <s v="technology/web"/>
    <x v="0"/>
    <x v="38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d v="2015-01-31T00:39:00"/>
    <n v="1422664740"/>
    <x v="3952"/>
    <n v="1417818036"/>
    <b v="0"/>
    <n v="0"/>
    <b v="0"/>
    <s v="technology/web"/>
    <x v="0"/>
    <x v="38"/>
    <n v="0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d v="2016-04-30T22:00:00"/>
    <n v="1462053600"/>
    <x v="3953"/>
    <n v="1459975008"/>
    <b v="0"/>
    <n v="0"/>
    <b v="0"/>
    <s v="technology/web"/>
    <x v="0"/>
    <x v="38"/>
    <n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d v="2015-12-29T00:16:40"/>
    <n v="1451348200"/>
    <x v="3954"/>
    <n v="1447460200"/>
    <b v="0"/>
    <n v="0"/>
    <b v="0"/>
    <s v="technology/web"/>
    <x v="0"/>
    <x v="38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d v="2015-10-26T22:25:56"/>
    <n v="1445898356"/>
    <x v="3955"/>
    <n v="1441146356"/>
    <b v="0"/>
    <n v="0"/>
    <b v="0"/>
    <s v="technology/web"/>
    <x v="0"/>
    <x v="38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d v="2016-01-17T23:00:00"/>
    <n v="1453071600"/>
    <x v="3956"/>
    <n v="1449596425"/>
    <b v="0"/>
    <n v="0"/>
    <b v="0"/>
    <s v="technology/web"/>
    <x v="0"/>
    <x v="38"/>
    <n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d v="2016-02-10T19:30:11"/>
    <n v="1455132611"/>
    <x v="3957"/>
    <n v="1452540611"/>
    <b v="0"/>
    <n v="0"/>
    <b v="0"/>
    <s v="technology/web"/>
    <x v="0"/>
    <x v="38"/>
    <n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d v="2015-06-25T18:39:56"/>
    <n v="1435257596"/>
    <x v="3958"/>
    <n v="1432665596"/>
    <b v="0"/>
    <n v="0"/>
    <b v="0"/>
    <s v="technology/web"/>
    <x v="0"/>
    <x v="38"/>
    <n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d v="2016-09-09T20:03:57"/>
    <n v="1473451437"/>
    <x v="3959"/>
    <n v="1470859437"/>
    <b v="0"/>
    <n v="0"/>
    <b v="0"/>
    <s v="technology/web"/>
    <x v="0"/>
    <x v="38"/>
    <n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d v="2016-11-25T21:53:03"/>
    <n v="1480110783"/>
    <x v="3960"/>
    <n v="1477515183"/>
    <b v="0"/>
    <n v="0"/>
    <b v="0"/>
    <s v="technology/web"/>
    <x v="0"/>
    <x v="38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d v="2015-08-26T00:18:50"/>
    <n v="1440548330"/>
    <x v="3961"/>
    <n v="1438042730"/>
    <b v="0"/>
    <n v="0"/>
    <b v="0"/>
    <s v="technology/web"/>
    <x v="0"/>
    <x v="38"/>
    <n v="0"/>
  </r>
  <r>
    <n v="2379"/>
    <s v="SelectCooks.com (Canceled)"/>
    <s v="Selectcooks.com is a community marketplace for people to list, find and hire chefs."/>
    <n v="30000"/>
    <n v="0"/>
    <x v="1"/>
    <x v="0"/>
    <s v="USD"/>
    <d v="2015-10-05T00:23:36"/>
    <n v="1444004616"/>
    <x v="3962"/>
    <n v="1440116616"/>
    <b v="0"/>
    <n v="0"/>
    <b v="0"/>
    <s v="technology/web"/>
    <x v="0"/>
    <x v="38"/>
    <n v="0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d v="2015-01-10T20:07:04"/>
    <n v="1420920424"/>
    <x v="3963"/>
    <n v="1415736424"/>
    <b v="0"/>
    <n v="0"/>
    <b v="0"/>
    <s v="technology/web"/>
    <x v="0"/>
    <x v="38"/>
    <n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d v="2015-01-04T06:17:44"/>
    <n v="1420352264"/>
    <x v="3964"/>
    <n v="1416896264"/>
    <b v="0"/>
    <n v="0"/>
    <b v="0"/>
    <s v="technology/web"/>
    <x v="0"/>
    <x v="38"/>
    <n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d v="2015-10-29T02:53:43"/>
    <n v="1446087223"/>
    <x v="3965"/>
    <n v="1443495223"/>
    <b v="0"/>
    <n v="0"/>
    <b v="0"/>
    <s v="technology/web"/>
    <x v="0"/>
    <x v="38"/>
    <n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d v="2017-01-10T08:57:00"/>
    <n v="1484038620"/>
    <x v="3966"/>
    <n v="1481597687"/>
    <b v="0"/>
    <n v="0"/>
    <b v="0"/>
    <s v="technology/web"/>
    <x v="0"/>
    <x v="38"/>
    <n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d v="2015-01-02T21:14:16"/>
    <n v="1420233256"/>
    <x v="3967"/>
    <n v="1417641256"/>
    <b v="0"/>
    <n v="0"/>
    <b v="0"/>
    <s v="technology/web"/>
    <x v="0"/>
    <x v="38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d v="2015-07-02T21:59:44"/>
    <n v="1435874384"/>
    <x v="3968"/>
    <n v="1433282384"/>
    <b v="0"/>
    <n v="0"/>
    <b v="0"/>
    <s v="technology/web"/>
    <x v="0"/>
    <x v="38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d v="2014-12-18T20:28:26"/>
    <n v="1418934506"/>
    <x v="3969"/>
    <n v="1415910506"/>
    <b v="0"/>
    <n v="0"/>
    <b v="0"/>
    <s v="technology/web"/>
    <x v="0"/>
    <x v="38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d v="2016-04-14T06:26:04"/>
    <n v="1460615164"/>
    <x v="3970"/>
    <n v="1458023164"/>
    <b v="0"/>
    <n v="0"/>
    <b v="0"/>
    <s v="technology/web"/>
    <x v="0"/>
    <x v="38"/>
    <n v="0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d v="2016-01-03T00:56:47"/>
    <n v="1451782607"/>
    <x v="3971"/>
    <n v="1449190607"/>
    <b v="0"/>
    <n v="0"/>
    <b v="0"/>
    <s v="food/food trucks"/>
    <x v="7"/>
    <x v="37"/>
    <n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d v="2015-09-07T09:47:55"/>
    <n v="1441619275"/>
    <x v="3972"/>
    <n v="1439027275"/>
    <b v="0"/>
    <n v="0"/>
    <b v="0"/>
    <s v="food/food trucks"/>
    <x v="7"/>
    <x v="37"/>
    <n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d v="2016-11-26T18:41:13"/>
    <n v="1480185673"/>
    <x v="3973"/>
    <n v="1476294073"/>
    <b v="0"/>
    <n v="0"/>
    <b v="0"/>
    <s v="food/food trucks"/>
    <x v="7"/>
    <x v="37"/>
    <n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d v="2014-08-10T21:13:07"/>
    <n v="1407705187"/>
    <x v="3974"/>
    <n v="1405113187"/>
    <b v="0"/>
    <n v="0"/>
    <b v="0"/>
    <s v="food/food trucks"/>
    <x v="7"/>
    <x v="37"/>
    <n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d v="2015-02-18T17:43:09"/>
    <n v="1424281389"/>
    <x v="3975"/>
    <n v="1419097389"/>
    <b v="0"/>
    <n v="0"/>
    <b v="0"/>
    <s v="food/food trucks"/>
    <x v="7"/>
    <x v="37"/>
    <n v="0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d v="2015-08-08T04:04:52"/>
    <n v="1439006692"/>
    <x v="3976"/>
    <n v="1433822692"/>
    <b v="0"/>
    <n v="0"/>
    <b v="0"/>
    <s v="food/food trucks"/>
    <x v="7"/>
    <x v="37"/>
    <n v="0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d v="2016-02-27T21:35:43"/>
    <n v="1456608943"/>
    <x v="3977"/>
    <n v="1454016943"/>
    <b v="0"/>
    <n v="0"/>
    <b v="0"/>
    <s v="food/food trucks"/>
    <x v="7"/>
    <x v="37"/>
    <n v="0"/>
  </r>
  <r>
    <n v="2437"/>
    <s v="Cuppa Gumbos"/>
    <s v="Homemade Gumbo, Stews and Curry to be served hot and fresh everyday at any festival or concert we can attend."/>
    <n v="8000"/>
    <n v="0"/>
    <x v="3"/>
    <x v="0"/>
    <s v="USD"/>
    <d v="2015-03-17T18:00:00"/>
    <n v="1426615200"/>
    <x v="3978"/>
    <n v="1422400188"/>
    <b v="0"/>
    <n v="0"/>
    <b v="0"/>
    <s v="food/food trucks"/>
    <x v="7"/>
    <x v="37"/>
    <n v="0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d v="2015-10-18T19:38:49"/>
    <n v="1445197129"/>
    <x v="3979"/>
    <n v="1442605129"/>
    <b v="0"/>
    <n v="0"/>
    <b v="0"/>
    <s v="food/food trucks"/>
    <x v="7"/>
    <x v="37"/>
    <n v="0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d v="2016-06-07T21:06:00"/>
    <n v="1465333560"/>
    <x v="3980"/>
    <n v="1462743308"/>
    <b v="0"/>
    <n v="0"/>
    <b v="0"/>
    <s v="food/restaurants"/>
    <x v="7"/>
    <x v="40"/>
    <n v="0"/>
  </r>
  <r>
    <n v="2504"/>
    <s v="Halal Restaurant and Internet Cafe"/>
    <s v="Halal Restaurant and Internet Cafe 20 percent of profits will go to building masjids."/>
    <n v="35000"/>
    <n v="0"/>
    <x v="3"/>
    <x v="0"/>
    <s v="USD"/>
    <d v="2014-11-15T01:22:14"/>
    <n v="1416014534"/>
    <x v="3981"/>
    <n v="1413418934"/>
    <b v="0"/>
    <n v="0"/>
    <b v="0"/>
    <s v="food/restaurants"/>
    <x v="7"/>
    <x v="40"/>
    <n v="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d v="2015-03-14T00:20:16"/>
    <n v="1426292416"/>
    <x v="3982"/>
    <n v="1423704016"/>
    <b v="0"/>
    <n v="0"/>
    <b v="0"/>
    <s v="food/restaurants"/>
    <x v="7"/>
    <x v="40"/>
    <n v="0"/>
  </r>
  <r>
    <n v="2507"/>
    <s v="Help Cafe Talavera get a New Kitchen!"/>
    <s v="Unique dishes for a unique city!."/>
    <n v="42850"/>
    <n v="0"/>
    <x v="3"/>
    <x v="0"/>
    <s v="USD"/>
    <d v="2015-05-11T01:45:04"/>
    <n v="1431308704"/>
    <x v="3983"/>
    <n v="1428716704"/>
    <b v="0"/>
    <n v="0"/>
    <b v="0"/>
    <s v="food/restaurants"/>
    <x v="7"/>
    <x v="40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d v="2014-08-14T22:50:34"/>
    <n v="1408056634"/>
    <x v="3984"/>
    <n v="1405464634"/>
    <b v="0"/>
    <n v="0"/>
    <b v="0"/>
    <s v="food/restaurants"/>
    <x v="7"/>
    <x v="40"/>
    <n v="0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d v="2016-02-01T10:43:33"/>
    <n v="1454323413"/>
    <x v="3985"/>
    <n v="1451731413"/>
    <b v="0"/>
    <n v="0"/>
    <b v="0"/>
    <s v="food/restaurants"/>
    <x v="7"/>
    <x v="40"/>
    <n v="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d v="2014-12-13T21:02:41"/>
    <n v="1418504561"/>
    <x v="3986"/>
    <n v="1417208561"/>
    <b v="0"/>
    <n v="0"/>
    <b v="0"/>
    <s v="food/restaurants"/>
    <x v="7"/>
    <x v="40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d v="2017-02-26T00:09:49"/>
    <n v="1488067789"/>
    <x v="3987"/>
    <n v="1482883789"/>
    <b v="0"/>
    <n v="0"/>
    <b v="0"/>
    <s v="food/restaurants"/>
    <x v="7"/>
    <x v="40"/>
    <n v="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d v="2014-11-29T16:40:52"/>
    <n v="1417279252"/>
    <x v="3988"/>
    <n v="1414683652"/>
    <b v="0"/>
    <n v="0"/>
    <b v="0"/>
    <s v="food/restaurants"/>
    <x v="7"/>
    <x v="40"/>
    <n v="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d v="2014-11-13T17:20:28"/>
    <n v="1415899228"/>
    <x v="3989"/>
    <n v="1413303628"/>
    <b v="0"/>
    <n v="0"/>
    <b v="0"/>
    <s v="food/restaurants"/>
    <x v="7"/>
    <x v="40"/>
    <n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d v="2016-10-15T19:21:00"/>
    <n v="1476559260"/>
    <x v="3990"/>
    <n v="1472567085"/>
    <b v="0"/>
    <n v="0"/>
    <b v="0"/>
    <s v="food/restaurants"/>
    <x v="7"/>
    <x v="40"/>
    <n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d v="2015-10-13T12:41:29"/>
    <n v="1444740089"/>
    <x v="3991"/>
    <n v="1442148089"/>
    <b v="0"/>
    <n v="0"/>
    <b v="0"/>
    <s v="food/food trucks"/>
    <x v="7"/>
    <x v="37"/>
    <n v="0"/>
  </r>
  <r>
    <n v="2563"/>
    <s v="Phoenix Pearl Boba Tea Truck (Canceled)"/>
    <s v="Michigan based bubble tea and specialty ice cream food truck"/>
    <n v="20000"/>
    <n v="0"/>
    <x v="1"/>
    <x v="0"/>
    <s v="USD"/>
    <d v="2015-07-30T03:20:51"/>
    <n v="1438226451"/>
    <x v="3992"/>
    <n v="1433042451"/>
    <b v="0"/>
    <n v="0"/>
    <b v="0"/>
    <s v="food/food trucks"/>
    <x v="7"/>
    <x v="37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d v="2014-08-01T00:58:19"/>
    <n v="1406854699"/>
    <x v="3993"/>
    <n v="1404262699"/>
    <b v="0"/>
    <n v="0"/>
    <b v="0"/>
    <s v="food/food trucks"/>
    <x v="7"/>
    <x v="37"/>
    <n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d v="2014-08-21T23:32:28"/>
    <n v="1408663948"/>
    <x v="3994"/>
    <n v="1406071948"/>
    <b v="0"/>
    <n v="0"/>
    <b v="0"/>
    <s v="food/food trucks"/>
    <x v="7"/>
    <x v="37"/>
    <n v="0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d v="2015-04-13T02:51:57"/>
    <n v="1428893517"/>
    <x v="3995"/>
    <n v="1426301517"/>
    <b v="0"/>
    <n v="0"/>
    <b v="0"/>
    <s v="food/food trucks"/>
    <x v="7"/>
    <x v="37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d v="2014-08-23T14:12:29"/>
    <n v="1408803149"/>
    <x v="3996"/>
    <n v="1404915149"/>
    <b v="0"/>
    <n v="0"/>
    <b v="0"/>
    <s v="food/food trucks"/>
    <x v="7"/>
    <x v="37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d v="2016-05-18T19:49:05"/>
    <n v="1463600945"/>
    <x v="3997"/>
    <n v="1461786545"/>
    <b v="0"/>
    <n v="0"/>
    <b v="0"/>
    <s v="food/food trucks"/>
    <x v="7"/>
    <x v="37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d v="2015-01-12T02:36:34"/>
    <n v="1421030194"/>
    <x v="3998"/>
    <n v="1418438194"/>
    <b v="0"/>
    <n v="0"/>
    <b v="0"/>
    <s v="food/food trucks"/>
    <x v="7"/>
    <x v="37"/>
    <n v="0"/>
  </r>
  <r>
    <n v="2576"/>
    <s v="2 Go Fast Food (Canceled)"/>
    <s v="A New Twist with an American and Philippine fast food Mobile Trailer."/>
    <n v="10000"/>
    <n v="0"/>
    <x v="1"/>
    <x v="0"/>
    <s v="USD"/>
    <d v="2015-04-10T23:14:07"/>
    <n v="1428707647"/>
    <x v="3999"/>
    <n v="1424823247"/>
    <b v="0"/>
    <n v="0"/>
    <b v="0"/>
    <s v="food/food trucks"/>
    <x v="7"/>
    <x v="37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d v="2014-08-04T19:41:37"/>
    <n v="1407181297"/>
    <x v="4000"/>
    <n v="1405021297"/>
    <b v="0"/>
    <n v="0"/>
    <b v="0"/>
    <s v="food/food trucks"/>
    <x v="7"/>
    <x v="37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d v="2015-10-09T17:00:00"/>
    <n v="1444410000"/>
    <x v="4001"/>
    <n v="1440203579"/>
    <b v="0"/>
    <n v="0"/>
    <b v="0"/>
    <s v="food/food trucks"/>
    <x v="7"/>
    <x v="37"/>
    <n v="0"/>
  </r>
  <r>
    <n v="2584"/>
    <s v="Culinary Arts Food Truck Style"/>
    <s v="Bringing quality food to the masses using local premium ingredients, but at a food truck price!"/>
    <n v="10000"/>
    <n v="0"/>
    <x v="3"/>
    <x v="0"/>
    <s v="USD"/>
    <d v="2015-06-15T04:09:29"/>
    <n v="1434341369"/>
    <x v="4002"/>
    <n v="1431749369"/>
    <b v="0"/>
    <n v="0"/>
    <b v="0"/>
    <s v="food/food trucks"/>
    <x v="7"/>
    <x v="37"/>
    <n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d v="2016-01-26T14:08:17"/>
    <n v="1453817297"/>
    <x v="4003"/>
    <n v="1453212497"/>
    <b v="0"/>
    <n v="0"/>
    <b v="0"/>
    <s v="food/food trucks"/>
    <x v="7"/>
    <x v="37"/>
    <n v="0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d v="2015-04-25T20:17:06"/>
    <n v="1429993026"/>
    <x v="4004"/>
    <n v="1427401026"/>
    <b v="0"/>
    <n v="0"/>
    <b v="0"/>
    <s v="food/food trucks"/>
    <x v="7"/>
    <x v="37"/>
    <n v="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d v="2016-07-15T06:57:00"/>
    <n v="1468565820"/>
    <x v="4005"/>
    <n v="1465970108"/>
    <b v="0"/>
    <n v="0"/>
    <b v="0"/>
    <s v="technology/space exploration"/>
    <x v="0"/>
    <x v="5"/>
    <n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d v="2014-09-30T23:23:43"/>
    <n v="1412119423"/>
    <x v="4006"/>
    <n v="1410391423"/>
    <b v="0"/>
    <n v="0"/>
    <b v="0"/>
    <s v="food/food trucks"/>
    <x v="7"/>
    <x v="37"/>
    <n v="0"/>
  </r>
  <r>
    <n v="2687"/>
    <s v="Munch Wagon"/>
    <s v="Your American Pizzas, Wings, Stuffed Gouda Burger, Sweet &amp; Russet Potato Fries served on a food Truck!!"/>
    <n v="15000"/>
    <n v="0"/>
    <x v="3"/>
    <x v="0"/>
    <s v="USD"/>
    <d v="2015-06-29T15:21:58"/>
    <n v="1435591318"/>
    <x v="4007"/>
    <n v="1432999318"/>
    <b v="0"/>
    <n v="0"/>
    <b v="0"/>
    <s v="food/food trucks"/>
    <x v="7"/>
    <x v="37"/>
    <n v="0"/>
  </r>
  <r>
    <n v="2699"/>
    <s v="my bakery truck"/>
    <s v="Hi, I want make my first bakery. Food truck was great, but I not have a car licence. So, help me to be my dream!"/>
    <n v="2"/>
    <n v="0"/>
    <x v="3"/>
    <x v="7"/>
    <s v="CAD"/>
    <d v="2014-08-08T21:31:03"/>
    <n v="1407533463"/>
    <x v="4008"/>
    <n v="1404941463"/>
    <b v="0"/>
    <n v="0"/>
    <b v="0"/>
    <s v="food/food trucks"/>
    <x v="7"/>
    <x v="37"/>
    <n v="0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d v="2016-10-19T07:53:27"/>
    <n v="1476863607"/>
    <x v="4009"/>
    <n v="1474271607"/>
    <b v="0"/>
    <n v="0"/>
    <b v="0"/>
    <s v="publishing/children's books"/>
    <x v="5"/>
    <x v="32"/>
    <n v="0"/>
  </r>
  <r>
    <n v="2750"/>
    <s v="My Child, My Blessing"/>
    <s v="This is a journal where parents daily write something positive about their child.  Places for pictures, too."/>
    <n v="1999"/>
    <n v="0"/>
    <x v="3"/>
    <x v="0"/>
    <s v="USD"/>
    <d v="2012-06-30T20:00:00"/>
    <n v="1341086400"/>
    <x v="4010"/>
    <n v="1340055345"/>
    <b v="0"/>
    <n v="0"/>
    <b v="0"/>
    <s v="publishing/children's books"/>
    <x v="5"/>
    <x v="32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d v="2014-06-17T21:17:22"/>
    <n v="1403039842"/>
    <x v="4011"/>
    <n v="1397855842"/>
    <b v="0"/>
    <n v="0"/>
    <b v="0"/>
    <s v="publishing/children's books"/>
    <x v="5"/>
    <x v="32"/>
    <n v="0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d v="2014-09-11T15:15:51"/>
    <n v="1410448551"/>
    <x v="4012"/>
    <n v="1407856551"/>
    <b v="0"/>
    <n v="0"/>
    <b v="0"/>
    <s v="publishing/children's books"/>
    <x v="5"/>
    <x v="32"/>
    <n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d v="2013-06-20T11:04:18"/>
    <n v="1371726258"/>
    <x v="4013"/>
    <n v="1369134258"/>
    <b v="0"/>
    <n v="0"/>
    <b v="0"/>
    <s v="publishing/children's books"/>
    <x v="5"/>
    <x v="32"/>
    <n v="0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d v="2012-10-28T13:53:48"/>
    <n v="1351432428"/>
    <x v="4014"/>
    <n v="1350050028"/>
    <b v="0"/>
    <n v="0"/>
    <b v="0"/>
    <s v="publishing/children's books"/>
    <x v="5"/>
    <x v="32"/>
    <n v="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d v="2013-02-01T17:00:00"/>
    <n v="1359738000"/>
    <x v="4015"/>
    <n v="1355489140"/>
    <b v="0"/>
    <n v="0"/>
    <b v="0"/>
    <s v="publishing/children's books"/>
    <x v="5"/>
    <x v="32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d v="2013-10-05T20:51:34"/>
    <n v="1381006294"/>
    <x v="4016"/>
    <n v="1379710294"/>
    <b v="0"/>
    <n v="0"/>
    <b v="0"/>
    <s v="publishing/children's books"/>
    <x v="5"/>
    <x v="32"/>
    <n v="0"/>
  </r>
  <r>
    <n v="2780"/>
    <s v="Travel with baby"/>
    <s v="Turn the World with my kids, and then write a book with the advice for traveling with baby"/>
    <n v="100000"/>
    <n v="0"/>
    <x v="3"/>
    <x v="4"/>
    <s v="EUR"/>
    <d v="2017-03-10T10:44:48"/>
    <n v="1489142688"/>
    <x v="4017"/>
    <n v="1486550688"/>
    <b v="0"/>
    <n v="0"/>
    <b v="0"/>
    <s v="publishing/children's books"/>
    <x v="5"/>
    <x v="32"/>
    <n v="0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d v="2014-06-21T11:00:00"/>
    <n v="1403348400"/>
    <x v="4018"/>
    <n v="1401058295"/>
    <b v="0"/>
    <n v="0"/>
    <b v="0"/>
    <s v="theater/plays"/>
    <x v="3"/>
    <x v="4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d v="2016-06-13T04:00:00"/>
    <n v="1465790400"/>
    <x v="4019"/>
    <n v="1462210950"/>
    <b v="0"/>
    <n v="0"/>
    <b v="0"/>
    <s v="theater/plays"/>
    <x v="3"/>
    <x v="4"/>
    <n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d v="2015-05-29T16:36:34"/>
    <n v="1432917394"/>
    <x v="4020"/>
    <n v="1429029394"/>
    <b v="0"/>
    <n v="0"/>
    <b v="0"/>
    <s v="theater/plays"/>
    <x v="3"/>
    <x v="4"/>
    <n v="0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d v="2016-05-23T19:21:05"/>
    <n v="1464031265"/>
    <x v="4021"/>
    <n v="1458847265"/>
    <b v="0"/>
    <n v="0"/>
    <b v="0"/>
    <s v="theater/plays"/>
    <x v="3"/>
    <x v="4"/>
    <n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d v="2016-01-29T23:17:00"/>
    <n v="1454109420"/>
    <x v="4022"/>
    <n v="1453334629"/>
    <b v="0"/>
    <n v="0"/>
    <b v="0"/>
    <s v="theater/plays"/>
    <x v="3"/>
    <x v="4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d v="2014-09-14T04:34:57"/>
    <n v="1410669297"/>
    <x v="4023"/>
    <n v="1405485297"/>
    <b v="0"/>
    <n v="0"/>
    <b v="0"/>
    <s v="theater/plays"/>
    <x v="3"/>
    <x v="4"/>
    <n v="0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d v="2014-12-05T11:28:00"/>
    <n v="1417778880"/>
    <x v="4024"/>
    <n v="1415711095"/>
    <b v="0"/>
    <n v="0"/>
    <b v="0"/>
    <s v="theater/plays"/>
    <x v="3"/>
    <x v="4"/>
    <n v="0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d v="2015-01-06T02:44:19"/>
    <n v="1420512259"/>
    <x v="4025"/>
    <n v="1415328259"/>
    <b v="0"/>
    <n v="0"/>
    <b v="0"/>
    <s v="theater/plays"/>
    <x v="3"/>
    <x v="4"/>
    <n v="0"/>
  </r>
  <r>
    <n v="2872"/>
    <s v="Loud Arts"/>
    <s v="Local Theatre group in Loudoun County, Virginia. Looking for funds to start producing shows!"/>
    <n v="3000"/>
    <n v="0"/>
    <x v="3"/>
    <x v="0"/>
    <s v="USD"/>
    <d v="2015-06-20T02:47:18"/>
    <n v="1434768438"/>
    <x v="4026"/>
    <n v="1429584438"/>
    <b v="0"/>
    <n v="0"/>
    <b v="0"/>
    <s v="theater/plays"/>
    <x v="3"/>
    <x v="4"/>
    <n v="0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d v="2015-07-16T17:51:19"/>
    <n v="1437069079"/>
    <x v="4027"/>
    <n v="1434477079"/>
    <b v="0"/>
    <n v="0"/>
    <b v="0"/>
    <s v="theater/plays"/>
    <x v="3"/>
    <x v="4"/>
    <n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d v="2014-12-03T15:20:36"/>
    <n v="1417620036"/>
    <x v="4028"/>
    <n v="1412432436"/>
    <b v="0"/>
    <n v="0"/>
    <b v="0"/>
    <s v="theater/plays"/>
    <x v="3"/>
    <x v="4"/>
    <n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d v="2014-10-18T04:59:00"/>
    <n v="1413608340"/>
    <x v="4029"/>
    <n v="1412945440"/>
    <b v="0"/>
    <n v="0"/>
    <b v="0"/>
    <s v="theater/plays"/>
    <x v="3"/>
    <x v="4"/>
    <n v="0"/>
  </r>
  <r>
    <n v="2894"/>
    <s v="How Could You Do This To Me (The Stage Play)"/>
    <s v="This Is A Story About A Woman A Man And A Woman"/>
    <n v="50000"/>
    <n v="0"/>
    <x v="3"/>
    <x v="0"/>
    <s v="USD"/>
    <d v="2015-04-03T22:40:15"/>
    <n v="1428100815"/>
    <x v="4030"/>
    <n v="1422920415"/>
    <b v="0"/>
    <n v="0"/>
    <b v="0"/>
    <s v="theater/plays"/>
    <x v="3"/>
    <x v="4"/>
    <n v="0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d v="2016-07-24T01:52:38"/>
    <n v="1469325158"/>
    <x v="4031"/>
    <n v="1464141158"/>
    <b v="0"/>
    <n v="0"/>
    <b v="0"/>
    <s v="theater/plays"/>
    <x v="3"/>
    <x v="4"/>
    <n v="0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d v="2015-04-13T03:06:20"/>
    <n v="1428894380"/>
    <x v="4032"/>
    <n v="1426302380"/>
    <b v="0"/>
    <n v="0"/>
    <b v="0"/>
    <s v="theater/spaces"/>
    <x v="3"/>
    <x v="12"/>
    <n v="0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d v="2015-05-24T03:21:00"/>
    <n v="1432437660"/>
    <x v="4033"/>
    <n v="1429845660"/>
    <b v="0"/>
    <n v="0"/>
    <b v="0"/>
    <s v="theater/spaces"/>
    <x v="3"/>
    <x v="12"/>
    <n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d v="2016-01-23T08:45:52"/>
    <n v="1453538752"/>
    <x v="4034"/>
    <n v="1450946752"/>
    <b v="0"/>
    <n v="0"/>
    <b v="0"/>
    <s v="theater/spaces"/>
    <x v="3"/>
    <x v="12"/>
    <n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d v="2017-03-16T13:00:03"/>
    <n v="1489669203"/>
    <x v="4035"/>
    <n v="1487944803"/>
    <b v="0"/>
    <n v="0"/>
    <b v="0"/>
    <s v="theater/spaces"/>
    <x v="3"/>
    <x v="12"/>
    <n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d v="2016-05-08T17:41:57"/>
    <n v="1462729317"/>
    <x v="4036"/>
    <n v="1457548917"/>
    <b v="0"/>
    <n v="0"/>
    <b v="0"/>
    <s v="theater/spaces"/>
    <x v="3"/>
    <x v="12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d v="2016-06-07T00:12:05"/>
    <n v="1465258325"/>
    <x v="4037"/>
    <n v="1462666325"/>
    <b v="0"/>
    <n v="0"/>
    <b v="0"/>
    <s v="theater/spaces"/>
    <x v="3"/>
    <x v="12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d v="2014-09-11T18:10:23"/>
    <n v="1410459023"/>
    <x v="4038"/>
    <n v="1407867023"/>
    <b v="0"/>
    <n v="0"/>
    <b v="0"/>
    <s v="theater/spaces"/>
    <x v="3"/>
    <x v="12"/>
    <n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d v="2015-03-02T01:04:00"/>
    <n v="1425258240"/>
    <x v="4039"/>
    <n v="1422043154"/>
    <b v="0"/>
    <n v="0"/>
    <b v="0"/>
    <s v="theater/spaces"/>
    <x v="3"/>
    <x v="12"/>
    <n v="0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d v="2014-09-29T15:16:24"/>
    <n v="1412003784"/>
    <x v="4040"/>
    <n v="1406819784"/>
    <b v="0"/>
    <n v="0"/>
    <b v="0"/>
    <s v="theater/spaces"/>
    <x v="3"/>
    <x v="12"/>
    <n v="0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d v="2016-04-03T14:36:51"/>
    <n v="1459694211"/>
    <x v="4041"/>
    <n v="1457105811"/>
    <b v="0"/>
    <n v="0"/>
    <b v="0"/>
    <s v="theater/spaces"/>
    <x v="3"/>
    <x v="12"/>
    <n v="0"/>
  </r>
  <r>
    <n v="3061"/>
    <s v="Help Save Parkway Cinemas!"/>
    <s v="Save a historic Local theater."/>
    <n v="1000000"/>
    <n v="0"/>
    <x v="3"/>
    <x v="0"/>
    <s v="USD"/>
    <d v="2014-08-13T18:49:08"/>
    <n v="1407955748"/>
    <x v="4042"/>
    <n v="1405363748"/>
    <b v="0"/>
    <n v="0"/>
    <b v="0"/>
    <s v="theater/spaces"/>
    <x v="3"/>
    <x v="12"/>
    <n v="0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d v="2015-11-15T23:09:06"/>
    <n v="1447628946"/>
    <x v="4043"/>
    <n v="1445033346"/>
    <b v="0"/>
    <n v="0"/>
    <b v="0"/>
    <s v="theater/spaces"/>
    <x v="3"/>
    <x v="12"/>
    <n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d v="2014-09-21T15:10:50"/>
    <n v="1411312250"/>
    <x v="4044"/>
    <n v="1406128250"/>
    <b v="0"/>
    <n v="0"/>
    <b v="0"/>
    <s v="theater/spaces"/>
    <x v="3"/>
    <x v="12"/>
    <n v="0"/>
  </r>
  <r>
    <n v="3125"/>
    <s v="N/A (Canceled)"/>
    <s v="N/A"/>
    <n v="1500000"/>
    <n v="0"/>
    <x v="1"/>
    <x v="0"/>
    <s v="USD"/>
    <d v="2016-01-07T04:57:52"/>
    <n v="1452142672"/>
    <x v="4045"/>
    <n v="1449550672"/>
    <b v="0"/>
    <n v="0"/>
    <b v="0"/>
    <s v="theater/spaces"/>
    <x v="3"/>
    <x v="12"/>
    <n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d v="2015-03-01T20:33:49"/>
    <n v="1425242029"/>
    <x v="4046"/>
    <n v="1422650029"/>
    <b v="0"/>
    <n v="0"/>
    <b v="0"/>
    <s v="theater/spaces"/>
    <x v="3"/>
    <x v="12"/>
    <n v="0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d v="2017-04-03T15:30:07"/>
    <n v="1491233407"/>
    <x v="4047"/>
    <n v="1489591807"/>
    <b v="0"/>
    <n v="0"/>
    <b v="0"/>
    <s v="theater/plays"/>
    <x v="3"/>
    <x v="4"/>
    <n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d v="2017-04-09T08:35:56"/>
    <n v="1491726956"/>
    <x v="4048"/>
    <n v="1489480556"/>
    <b v="0"/>
    <n v="0"/>
    <b v="0"/>
    <s v="theater/plays"/>
    <x v="3"/>
    <x v="4"/>
    <n v="0"/>
  </r>
  <r>
    <n v="3145"/>
    <s v="Arlington's 1st Dinner Theatre"/>
    <s v="Dominion Theatre Company is the first community dinner theatre  to be established in Arlington TX."/>
    <n v="25000"/>
    <n v="0"/>
    <x v="2"/>
    <x v="0"/>
    <s v="USD"/>
    <d v="2017-03-27T23:58:54"/>
    <n v="1490659134"/>
    <x v="4049"/>
    <n v="1485478734"/>
    <b v="0"/>
    <n v="0"/>
    <b v="0"/>
    <s v="theater/plays"/>
    <x v="3"/>
    <x v="4"/>
    <n v="0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d v="2016-12-09T04:37:55"/>
    <n v="1481258275"/>
    <x v="4050"/>
    <n v="1478662675"/>
    <b v="0"/>
    <n v="0"/>
    <b v="0"/>
    <s v="theater/musical"/>
    <x v="3"/>
    <x v="20"/>
    <n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d v="2015-07-27T01:29:58"/>
    <n v="1437960598"/>
    <x v="4051"/>
    <n v="1435368598"/>
    <b v="0"/>
    <n v="0"/>
    <b v="0"/>
    <s v="theater/musical"/>
    <x v="3"/>
    <x v="20"/>
    <n v="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d v="2015-07-17T16:14:00"/>
    <n v="1437149640"/>
    <x v="4052"/>
    <n v="1434558479"/>
    <b v="0"/>
    <n v="0"/>
    <b v="0"/>
    <s v="theater/musical"/>
    <x v="3"/>
    <x v="20"/>
    <n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d v="2015-09-19T06:37:31"/>
    <n v="1442644651"/>
    <x v="4053"/>
    <n v="1440052651"/>
    <b v="0"/>
    <n v="0"/>
    <b v="0"/>
    <s v="theater/musical"/>
    <x v="3"/>
    <x v="20"/>
    <n v="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d v="2015-12-13T20:59:56"/>
    <n v="1450040396"/>
    <x v="4054"/>
    <n v="1444852796"/>
    <b v="0"/>
    <n v="0"/>
    <b v="0"/>
    <s v="theater/musical"/>
    <x v="3"/>
    <x v="20"/>
    <n v="0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d v="2015-09-14T16:40:29"/>
    <n v="1442248829"/>
    <x v="4055"/>
    <n v="1439224829"/>
    <b v="0"/>
    <n v="0"/>
    <b v="0"/>
    <s v="theater/musical"/>
    <x v="3"/>
    <x v="20"/>
    <n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d v="2014-10-05T05:00:00"/>
    <n v="1412485200"/>
    <x v="4056"/>
    <n v="1410966179"/>
    <b v="0"/>
    <n v="0"/>
    <b v="0"/>
    <s v="theater/musical"/>
    <x v="3"/>
    <x v="20"/>
    <n v="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d v="2015-11-17T04:27:19"/>
    <n v="1447734439"/>
    <x v="4057"/>
    <n v="1444274839"/>
    <b v="0"/>
    <n v="0"/>
    <b v="0"/>
    <s v="theater/musical"/>
    <x v="3"/>
    <x v="20"/>
    <n v="0"/>
  </r>
  <r>
    <n v="3733"/>
    <s v="laughter in the hood"/>
    <s v="want to donate tickets to residents who live in the community that cant afford the 35.00 price of ticket"/>
    <n v="1500"/>
    <n v="0"/>
    <x v="3"/>
    <x v="0"/>
    <s v="USD"/>
    <d v="2015-04-18T22:30:00"/>
    <n v="1429396200"/>
    <x v="4058"/>
    <n v="1428539708"/>
    <b v="0"/>
    <n v="0"/>
    <b v="0"/>
    <s v="theater/plays"/>
    <x v="3"/>
    <x v="4"/>
    <n v="0"/>
  </r>
  <r>
    <n v="3741"/>
    <s v="Open House Theater"/>
    <s v="A small community with a love for theater would like to continue. Help the children of this community continue."/>
    <n v="20000"/>
    <n v="0"/>
    <x v="3"/>
    <x v="0"/>
    <s v="USD"/>
    <d v="2015-12-17T22:05:50"/>
    <n v="1450389950"/>
    <x v="4059"/>
    <n v="1447797950"/>
    <b v="0"/>
    <n v="0"/>
    <b v="0"/>
    <s v="theater/plays"/>
    <x v="3"/>
    <x v="4"/>
    <n v="0"/>
  </r>
  <r>
    <n v="3743"/>
    <s v="Down the Mississippi"/>
    <s v="I'm taking the Adventures of Huckleberry Finn puppet show down the Mississippi River!"/>
    <n v="2200"/>
    <n v="0"/>
    <x v="3"/>
    <x v="0"/>
    <s v="USD"/>
    <d v="2014-07-03T17:02:44"/>
    <n v="1404406964"/>
    <x v="4060"/>
    <n v="1401814964"/>
    <b v="0"/>
    <n v="0"/>
    <b v="0"/>
    <s v="theater/plays"/>
    <x v="3"/>
    <x v="4"/>
    <n v="0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d v="2014-07-05T03:59:00"/>
    <n v="1404532740"/>
    <x v="4061"/>
    <n v="1401823952"/>
    <b v="0"/>
    <n v="0"/>
    <b v="0"/>
    <s v="theater/plays"/>
    <x v="3"/>
    <x v="4"/>
    <n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d v="2016-11-22T17:00:23"/>
    <n v="1479834023"/>
    <x v="4062"/>
    <n v="1477238423"/>
    <b v="0"/>
    <n v="0"/>
    <b v="0"/>
    <s v="theater/musical"/>
    <x v="3"/>
    <x v="20"/>
    <n v="0"/>
  </r>
  <r>
    <n v="3791"/>
    <s v="Spin! at The Cumming Playhouse"/>
    <s v="Spin! is an original musical comedy-drama presented by Blue Palm Productions."/>
    <n v="1500"/>
    <n v="0"/>
    <x v="3"/>
    <x v="0"/>
    <s v="USD"/>
    <d v="2014-07-06T16:36:32"/>
    <n v="1404664592"/>
    <x v="4063"/>
    <n v="1399480592"/>
    <b v="0"/>
    <n v="0"/>
    <b v="0"/>
    <s v="theater/musical"/>
    <x v="3"/>
    <x v="20"/>
    <n v="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d v="2015-10-22T03:01:46"/>
    <n v="1445482906"/>
    <x v="4064"/>
    <n v="1442890906"/>
    <b v="0"/>
    <n v="0"/>
    <b v="0"/>
    <s v="theater/musical"/>
    <x v="3"/>
    <x v="20"/>
    <n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d v="2016-07-31T07:00:00"/>
    <n v="1469948400"/>
    <x v="4065"/>
    <n v="1465172024"/>
    <b v="0"/>
    <n v="0"/>
    <b v="0"/>
    <s v="theater/musical"/>
    <x v="3"/>
    <x v="20"/>
    <n v="0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d v="2015-11-05T16:11:45"/>
    <n v="1446739905"/>
    <x v="4066"/>
    <n v="1441552305"/>
    <b v="0"/>
    <n v="0"/>
    <b v="0"/>
    <s v="theater/plays"/>
    <x v="3"/>
    <x v="4"/>
    <n v="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d v="2015-08-14T03:29:56"/>
    <n v="1439522996"/>
    <x v="4067"/>
    <n v="1435202996"/>
    <b v="0"/>
    <n v="0"/>
    <b v="0"/>
    <s v="theater/musical"/>
    <x v="3"/>
    <x v="2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d v="2015-10-08T16:42:15"/>
    <n v="1444322535"/>
    <x v="4068"/>
    <n v="1441730535"/>
    <b v="0"/>
    <n v="0"/>
    <b v="0"/>
    <s v="theater/musical"/>
    <x v="3"/>
    <x v="2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d v="2015-01-24T01:00:00"/>
    <n v="1422061200"/>
    <x v="4069"/>
    <n v="1420244622"/>
    <b v="0"/>
    <n v="0"/>
    <b v="0"/>
    <s v="theater/musical"/>
    <x v="3"/>
    <x v="2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d v="2016-09-03T10:00:00"/>
    <n v="1472896800"/>
    <x v="4070"/>
    <n v="1472804365"/>
    <b v="0"/>
    <n v="0"/>
    <b v="0"/>
    <s v="theater/musical"/>
    <x v="3"/>
    <x v="20"/>
    <n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d v="2015-01-25T20:39:56"/>
    <n v="1422218396"/>
    <x v="4071"/>
    <n v="1419626396"/>
    <b v="0"/>
    <n v="0"/>
    <b v="0"/>
    <s v="theater/musical"/>
    <x v="3"/>
    <x v="20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d v="2016-01-31T23:03:00"/>
    <n v="1454281380"/>
    <x v="4072"/>
    <n v="1451950570"/>
    <b v="0"/>
    <n v="0"/>
    <b v="0"/>
    <s v="theater/musical"/>
    <x v="3"/>
    <x v="2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d v="2014-09-02T14:27:49"/>
    <n v="1409668069"/>
    <x v="4073"/>
    <n v="1407076069"/>
    <b v="0"/>
    <n v="0"/>
    <b v="0"/>
    <s v="theater/musical"/>
    <x v="3"/>
    <x v="2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d v="2015-03-27T17:59:52"/>
    <n v="1427479192"/>
    <x v="4074"/>
    <n v="1425322792"/>
    <b v="0"/>
    <n v="0"/>
    <b v="0"/>
    <s v="theater/musical"/>
    <x v="3"/>
    <x v="2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d v="2016-05-09T22:49:51"/>
    <n v="1462834191"/>
    <x v="4075"/>
    <n v="1460242191"/>
    <b v="0"/>
    <n v="0"/>
    <b v="0"/>
    <s v="theater/musical"/>
    <x v="3"/>
    <x v="20"/>
    <n v="0"/>
  </r>
  <r>
    <n v="3886"/>
    <s v="a (Canceled)"/>
    <n v="1"/>
    <n v="10000"/>
    <n v="0"/>
    <x v="1"/>
    <x v="6"/>
    <s v="AUD"/>
    <d v="2014-12-11T05:28:22"/>
    <n v="1418275702"/>
    <x v="4076"/>
    <n v="1415683702"/>
    <b v="0"/>
    <n v="0"/>
    <b v="0"/>
    <s v="theater/musical"/>
    <x v="3"/>
    <x v="20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d v="2014-08-24T07:00:00"/>
    <n v="1408863600"/>
    <x v="4077"/>
    <n v="1408203557"/>
    <b v="0"/>
    <n v="0"/>
    <b v="0"/>
    <s v="theater/plays"/>
    <x v="3"/>
    <x v="4"/>
    <n v="0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d v="2015-08-14T19:38:00"/>
    <n v="1439581080"/>
    <x v="4078"/>
    <n v="1435709765"/>
    <b v="0"/>
    <n v="0"/>
    <b v="0"/>
    <s v="theater/plays"/>
    <x v="3"/>
    <x v="4"/>
    <n v="0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d v="2016-06-03T11:19:12"/>
    <n v="1464952752"/>
    <x v="4079"/>
    <n v="1462360752"/>
    <b v="0"/>
    <n v="0"/>
    <b v="0"/>
    <s v="theater/plays"/>
    <x v="3"/>
    <x v="4"/>
    <n v="0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d v="2014-10-26T18:00:00"/>
    <n v="1414346400"/>
    <x v="4080"/>
    <n v="1413291655"/>
    <b v="0"/>
    <n v="0"/>
    <b v="0"/>
    <s v="theater/plays"/>
    <x v="3"/>
    <x v="4"/>
    <n v="0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d v="2016-04-01T06:00:00"/>
    <n v="1459490400"/>
    <x v="4081"/>
    <n v="1457078868"/>
    <b v="0"/>
    <n v="0"/>
    <b v="0"/>
    <s v="theater/plays"/>
    <x v="3"/>
    <x v="4"/>
    <n v="0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d v="2015-09-06T03:38:27"/>
    <n v="1441510707"/>
    <x v="4082"/>
    <n v="1439350707"/>
    <b v="0"/>
    <n v="0"/>
    <b v="0"/>
    <s v="theater/plays"/>
    <x v="3"/>
    <x v="4"/>
    <n v="0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d v="2016-12-01T07:18:40"/>
    <n v="1480576720"/>
    <x v="4083"/>
    <n v="1477981120"/>
    <b v="0"/>
    <n v="0"/>
    <b v="0"/>
    <s v="theater/plays"/>
    <x v="3"/>
    <x v="4"/>
    <n v="0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d v="2015-06-16T21:41:54"/>
    <n v="1434490914"/>
    <x v="4084"/>
    <n v="1429306914"/>
    <b v="0"/>
    <n v="0"/>
    <b v="0"/>
    <s v="theater/plays"/>
    <x v="3"/>
    <x v="4"/>
    <n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d v="2015-08-27T15:54:35"/>
    <n v="1440690875"/>
    <x v="4085"/>
    <n v="1438098875"/>
    <b v="0"/>
    <n v="0"/>
    <b v="0"/>
    <s v="theater/plays"/>
    <x v="3"/>
    <x v="4"/>
    <n v="0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d v="2014-09-07T07:48:43"/>
    <n v="1410076123"/>
    <x v="4086"/>
    <n v="1404892123"/>
    <b v="0"/>
    <n v="0"/>
    <b v="0"/>
    <s v="theater/plays"/>
    <x v="3"/>
    <x v="4"/>
    <n v="0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d v="2016-07-29T23:29:00"/>
    <n v="1469834940"/>
    <x v="4087"/>
    <n v="1467162586"/>
    <b v="0"/>
    <n v="0"/>
    <b v="0"/>
    <s v="theater/plays"/>
    <x v="3"/>
    <x v="4"/>
    <n v="0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d v="2014-07-14T15:37:44"/>
    <n v="1405352264"/>
    <x v="4088"/>
    <n v="1400168264"/>
    <b v="0"/>
    <n v="0"/>
    <b v="0"/>
    <s v="theater/plays"/>
    <x v="3"/>
    <x v="4"/>
    <n v="0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d v="2016-04-25T00:20:00"/>
    <n v="1461543600"/>
    <x v="4089"/>
    <n v="1459203727"/>
    <b v="0"/>
    <n v="0"/>
    <b v="0"/>
    <s v="theater/plays"/>
    <x v="3"/>
    <x v="4"/>
    <n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d v="2015-11-18T04:41:57"/>
    <n v="1447821717"/>
    <x v="4090"/>
    <n v="1445226117"/>
    <b v="0"/>
    <n v="0"/>
    <b v="0"/>
    <s v="theater/plays"/>
    <x v="3"/>
    <x v="4"/>
    <n v="0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d v="2016-07-13T20:48:18"/>
    <n v="1468442898"/>
    <x v="4091"/>
    <n v="1465850898"/>
    <b v="0"/>
    <n v="0"/>
    <b v="0"/>
    <s v="theater/plays"/>
    <x v="3"/>
    <x v="4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d v="2015-11-08T18:59:41"/>
    <n v="1447009181"/>
    <x v="4092"/>
    <n v="1444413581"/>
    <b v="0"/>
    <n v="0"/>
    <b v="0"/>
    <s v="theater/plays"/>
    <x v="3"/>
    <x v="4"/>
    <n v="0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d v="2015-04-05T08:23:41"/>
    <n v="1428222221"/>
    <x v="4093"/>
    <n v="1425633821"/>
    <b v="0"/>
    <n v="0"/>
    <b v="0"/>
    <s v="theater/plays"/>
    <x v="3"/>
    <x v="4"/>
    <n v="0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d v="2015-05-02T13:04:09"/>
    <n v="1430571849"/>
    <x v="4094"/>
    <n v="1427979849"/>
    <b v="0"/>
    <n v="0"/>
    <b v="0"/>
    <s v="theater/plays"/>
    <x v="3"/>
    <x v="4"/>
    <n v="0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d v="2016-03-05T05:54:29"/>
    <n v="1457157269"/>
    <x v="4095"/>
    <n v="1455861269"/>
    <b v="0"/>
    <n v="0"/>
    <b v="0"/>
    <s v="theater/plays"/>
    <x v="3"/>
    <x v="4"/>
    <n v="0"/>
  </r>
  <r>
    <n v="4023"/>
    <s v="Forgive &amp; Forget"/>
    <s v="An original gospel stage play that explores the pain and hurt caused by those who struggle to forgive others!"/>
    <n v="7000"/>
    <n v="0"/>
    <x v="3"/>
    <x v="0"/>
    <s v="USD"/>
    <d v="2016-03-24T22:59:23"/>
    <n v="1458860363"/>
    <x v="4096"/>
    <n v="1454975963"/>
    <b v="0"/>
    <n v="0"/>
    <b v="0"/>
    <s v="theater/plays"/>
    <x v="3"/>
    <x v="4"/>
    <n v="0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d v="2015-12-04T16:43:59"/>
    <n v="1449247439"/>
    <x v="4097"/>
    <n v="1444059839"/>
    <b v="0"/>
    <n v="0"/>
    <b v="0"/>
    <s v="theater/plays"/>
    <x v="3"/>
    <x v="4"/>
    <n v="0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d v="2015-12-14T00:36:10"/>
    <n v="1450053370"/>
    <x v="4098"/>
    <n v="1447461370"/>
    <b v="0"/>
    <n v="0"/>
    <b v="0"/>
    <s v="theater/plays"/>
    <x v="3"/>
    <x v="4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d v="2014-12-18T15:02:44"/>
    <n v="1418914964"/>
    <x v="4099"/>
    <n v="1414591364"/>
    <b v="0"/>
    <n v="0"/>
    <b v="0"/>
    <s v="theater/plays"/>
    <x v="3"/>
    <x v="4"/>
    <n v="0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d v="2014-11-20T22:58:45"/>
    <n v="1416524325"/>
    <x v="4100"/>
    <n v="1415228325"/>
    <b v="0"/>
    <n v="0"/>
    <b v="0"/>
    <s v="theater/plays"/>
    <x v="3"/>
    <x v="4"/>
    <n v="0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d v="2014-05-09T06:53:00"/>
    <n v="1399618380"/>
    <x v="4101"/>
    <n v="1399058797"/>
    <b v="0"/>
    <n v="0"/>
    <b v="0"/>
    <s v="theater/plays"/>
    <x v="3"/>
    <x v="4"/>
    <n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d v="2016-10-01T04:00:00"/>
    <n v="1475294400"/>
    <x v="4102"/>
    <n v="1472674285"/>
    <b v="0"/>
    <n v="0"/>
    <b v="0"/>
    <s v="theater/plays"/>
    <x v="3"/>
    <x v="4"/>
    <n v="0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d v="2016-04-21T02:23:43"/>
    <n v="1461205423"/>
    <x v="4103"/>
    <n v="1456025023"/>
    <b v="0"/>
    <n v="0"/>
    <b v="0"/>
    <s v="theater/plays"/>
    <x v="3"/>
    <x v="4"/>
    <n v="0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d v="2016-12-26T19:18:51"/>
    <n v="1482779931"/>
    <x v="4104"/>
    <n v="1480187931"/>
    <b v="0"/>
    <n v="0"/>
    <b v="0"/>
    <s v="theater/plays"/>
    <x v="3"/>
    <x v="4"/>
    <n v="0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d v="2014-10-21T19:51:00"/>
    <n v="1413921060"/>
    <x v="4105"/>
    <n v="1411499149"/>
    <b v="0"/>
    <n v="0"/>
    <b v="0"/>
    <s v="theater/plays"/>
    <x v="3"/>
    <x v="4"/>
    <n v="0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d v="2017-01-27T18:54:02"/>
    <n v="1485543242"/>
    <x v="4106"/>
    <n v="1482951242"/>
    <b v="0"/>
    <n v="0"/>
    <b v="0"/>
    <s v="theater/plays"/>
    <x v="3"/>
    <x v="4"/>
    <n v="0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d v="2016-06-14T18:54:00"/>
    <n v="1465930440"/>
    <x v="4107"/>
    <n v="1463849116"/>
    <b v="0"/>
    <n v="0"/>
    <b v="0"/>
    <s v="theater/plays"/>
    <x v="3"/>
    <x v="4"/>
    <n v="0"/>
  </r>
  <r>
    <n v="4087"/>
    <s v="Stage Production &quot;The Nail Shop&quot;"/>
    <s v="Comedy Stage Play"/>
    <n v="9600"/>
    <n v="0"/>
    <x v="3"/>
    <x v="0"/>
    <s v="USD"/>
    <d v="2016-07-17T17:49:46"/>
    <n v="1468777786"/>
    <x v="4108"/>
    <n v="1466185786"/>
    <b v="0"/>
    <n v="0"/>
    <b v="0"/>
    <s v="theater/plays"/>
    <x v="3"/>
    <x v="4"/>
    <n v="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d v="2016-01-31T23:55:00"/>
    <n v="1454284500"/>
    <x v="4109"/>
    <n v="1449431237"/>
    <b v="0"/>
    <n v="0"/>
    <b v="0"/>
    <s v="theater/plays"/>
    <x v="3"/>
    <x v="4"/>
    <n v="0"/>
  </r>
  <r>
    <n v="4098"/>
    <s v="Life is simple"/>
    <s v="Community Youth play, written by and performed by the youth about finding joy in the simple things in life"/>
    <n v="75000"/>
    <n v="0"/>
    <x v="3"/>
    <x v="0"/>
    <s v="USD"/>
    <d v="2016-06-04T17:19:57"/>
    <n v="1465060797"/>
    <x v="4110"/>
    <n v="1462468797"/>
    <b v="0"/>
    <n v="0"/>
    <b v="0"/>
    <s v="theater/plays"/>
    <x v="3"/>
    <x v="4"/>
    <n v="0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d v="2014-10-25T02:59:50"/>
    <n v="1414205990"/>
    <x v="4111"/>
    <n v="1413341990"/>
    <b v="0"/>
    <n v="0"/>
    <b v="0"/>
    <s v="theater/plays"/>
    <x v="3"/>
    <x v="4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d v="2017-01-25T21:41:22"/>
    <n v="1485380482"/>
    <x v="4112"/>
    <n v="1482788482"/>
    <b v="0"/>
    <n v="0"/>
    <b v="0"/>
    <s v="theater/plays"/>
    <x v="3"/>
    <x v="4"/>
    <n v="0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d v="2015-11-29T13:56:44"/>
    <n v="1448805404"/>
    <x v="4113"/>
    <n v="1446209804"/>
    <b v="0"/>
    <n v="0"/>
    <b v="0"/>
    <s v="theater/plays"/>
    <x v="3"/>
    <x v="4"/>
    <n v="0"/>
  </r>
  <r>
    <m/>
    <m/>
    <m/>
    <m/>
    <m/>
    <x v="4"/>
    <x v="21"/>
    <m/>
    <m/>
    <m/>
    <x v="4114"/>
    <m/>
    <m/>
    <m/>
    <m/>
    <m/>
    <x v="9"/>
    <x v="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AE60A-5F69-4824-AB19-78881510A11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3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1"/>
        <item x="3"/>
        <item x="2"/>
        <item x="0"/>
        <item x="4"/>
        <item t="default"/>
      </items>
    </pivotField>
    <pivotField axis="axisPage" showAll="0">
      <items count="23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x="21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h="1" x="4"/>
        <item h="1" x="7"/>
        <item h="1" x="1"/>
        <item h="1" x="8"/>
        <item h="1" x="2"/>
        <item h="1" x="6"/>
        <item h="1" x="5"/>
        <item h="1" x="0"/>
        <item x="3"/>
        <item h="1"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6" hier="-1"/>
    <pageField fld="16" hier="-1"/>
    <pageField fld="20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8.85546875" defaultRowHeight="15" x14ac:dyDescent="0.25"/>
  <cols>
    <col min="1" max="1" width="8.85546875" style="10"/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30.42578125" style="19" customWidth="1"/>
    <col min="10" max="10" width="19.28515625" customWidth="1"/>
    <col min="11" max="11" width="30.28515625" style="19" customWidth="1"/>
    <col min="12" max="12" width="17.85546875" customWidth="1"/>
    <col min="13" max="13" width="15.42578125" customWidth="1"/>
    <col min="14" max="14" width="24.42578125" customWidth="1"/>
    <col min="15" max="15" width="36.42578125" customWidth="1"/>
    <col min="16" max="16" width="41.140625" customWidth="1"/>
    <col min="17" max="17" width="21.85546875" customWidth="1"/>
    <col min="18" max="18" width="20.85546875" style="13" customWidth="1"/>
    <col min="19" max="19" width="17.7109375" bestFit="1" customWidth="1"/>
  </cols>
  <sheetData>
    <row r="1" spans="1:19" x14ac:dyDescent="0.25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8" t="s">
        <v>8364</v>
      </c>
      <c r="J1" s="1" t="s">
        <v>8258</v>
      </c>
      <c r="K1" s="18" t="s">
        <v>8363</v>
      </c>
      <c r="L1" s="1" t="s">
        <v>8259</v>
      </c>
      <c r="M1" s="1" t="s">
        <v>8260</v>
      </c>
      <c r="N1" s="1" t="s">
        <v>8261</v>
      </c>
      <c r="O1" s="1" t="s">
        <v>8262</v>
      </c>
      <c r="P1" s="1" t="s">
        <v>8305</v>
      </c>
      <c r="Q1" s="14" t="s">
        <v>8357</v>
      </c>
      <c r="R1" s="11" t="s">
        <v>8358</v>
      </c>
      <c r="S1" s="1" t="s">
        <v>8306</v>
      </c>
    </row>
    <row r="2" spans="1:19" ht="60" x14ac:dyDescent="0.25">
      <c r="A2" s="10">
        <v>2734</v>
      </c>
      <c r="B2" s="3" t="s">
        <v>2734</v>
      </c>
      <c r="C2" s="3" t="s">
        <v>6844</v>
      </c>
      <c r="D2" s="6">
        <v>1</v>
      </c>
      <c r="E2" s="8">
        <v>22603</v>
      </c>
      <c r="F2" t="s">
        <v>8218</v>
      </c>
      <c r="G2" t="s">
        <v>8223</v>
      </c>
      <c r="H2" t="s">
        <v>8245</v>
      </c>
      <c r="I2" s="19">
        <f>(((J2/60)/60)/24)+DATE(1970,1,1)</f>
        <v>42656.915972222225</v>
      </c>
      <c r="J2">
        <v>1476395940</v>
      </c>
      <c r="K2" s="19">
        <f>(((L2/60)/60)/24)+DATE(1970,1,1)</f>
        <v>42626.668888888889</v>
      </c>
      <c r="L2">
        <v>1473782592</v>
      </c>
      <c r="M2" t="b">
        <v>0</v>
      </c>
      <c r="N2">
        <v>163</v>
      </c>
      <c r="O2" t="b">
        <v>1</v>
      </c>
      <c r="P2" t="s">
        <v>8293</v>
      </c>
      <c r="Q2" s="15" t="s">
        <v>8307</v>
      </c>
      <c r="R2" s="12" t="s">
        <v>8308</v>
      </c>
      <c r="S2">
        <f>IFERROR(ROUND(E2/N2,2),0)</f>
        <v>138.66999999999999</v>
      </c>
    </row>
    <row r="3" spans="1:19" ht="60" x14ac:dyDescent="0.25">
      <c r="A3" s="10">
        <v>2243</v>
      </c>
      <c r="B3" s="3" t="s">
        <v>2244</v>
      </c>
      <c r="C3" s="3" t="s">
        <v>6353</v>
      </c>
      <c r="D3" s="6">
        <v>1</v>
      </c>
      <c r="E3" s="8">
        <v>9302.5</v>
      </c>
      <c r="F3" t="s">
        <v>8218</v>
      </c>
      <c r="G3" t="s">
        <v>8223</v>
      </c>
      <c r="H3" t="s">
        <v>8245</v>
      </c>
      <c r="I3" s="19">
        <f t="shared" ref="I3:I66" si="0">(((J3/60)/60)/24)+DATE(1970,1,1)</f>
        <v>42807.125</v>
      </c>
      <c r="J3">
        <v>1489374000</v>
      </c>
      <c r="K3" s="19">
        <f t="shared" ref="K3:K66" si="1">(((L3/60)/60)/24)+DATE(1970,1,1)</f>
        <v>42800.751041666663</v>
      </c>
      <c r="L3">
        <v>1488823290</v>
      </c>
      <c r="M3" t="b">
        <v>0</v>
      </c>
      <c r="N3">
        <v>2035</v>
      </c>
      <c r="O3" t="b">
        <v>1</v>
      </c>
      <c r="P3" t="s">
        <v>8295</v>
      </c>
      <c r="Q3" s="15" t="s">
        <v>8309</v>
      </c>
      <c r="R3" s="12" t="s">
        <v>8310</v>
      </c>
      <c r="S3">
        <f t="shared" ref="S3:S66" si="2">IFERROR(ROUND(E3/N3,2),0)</f>
        <v>4.57</v>
      </c>
    </row>
    <row r="4" spans="1:19" ht="60" x14ac:dyDescent="0.25">
      <c r="A4" s="10">
        <v>1253</v>
      </c>
      <c r="B4" s="3" t="s">
        <v>1254</v>
      </c>
      <c r="C4" s="3" t="s">
        <v>5363</v>
      </c>
      <c r="D4" s="6">
        <v>10</v>
      </c>
      <c r="E4" s="8">
        <v>30383.32</v>
      </c>
      <c r="F4" t="s">
        <v>8218</v>
      </c>
      <c r="G4" t="s">
        <v>8223</v>
      </c>
      <c r="H4" t="s">
        <v>8245</v>
      </c>
      <c r="I4" s="19">
        <f t="shared" si="0"/>
        <v>41885.783645833333</v>
      </c>
      <c r="J4">
        <v>1409770107</v>
      </c>
      <c r="K4" s="19">
        <f t="shared" si="1"/>
        <v>41855.783645833333</v>
      </c>
      <c r="L4">
        <v>1407178107</v>
      </c>
      <c r="M4" t="b">
        <v>1</v>
      </c>
      <c r="N4">
        <v>711</v>
      </c>
      <c r="O4" t="b">
        <v>1</v>
      </c>
      <c r="P4" t="s">
        <v>8274</v>
      </c>
      <c r="Q4" s="15" t="s">
        <v>8311</v>
      </c>
      <c r="R4" s="12" t="s">
        <v>8312</v>
      </c>
      <c r="S4">
        <f t="shared" si="2"/>
        <v>42.73</v>
      </c>
    </row>
    <row r="5" spans="1:19" ht="60" x14ac:dyDescent="0.25">
      <c r="A5" s="10">
        <v>1012</v>
      </c>
      <c r="B5" s="3" t="s">
        <v>1013</v>
      </c>
      <c r="C5" s="3" t="s">
        <v>5122</v>
      </c>
      <c r="D5" s="6">
        <v>5000</v>
      </c>
      <c r="E5" s="8">
        <v>1076751.05</v>
      </c>
      <c r="F5" t="s">
        <v>8219</v>
      </c>
      <c r="G5" t="s">
        <v>8223</v>
      </c>
      <c r="H5" t="s">
        <v>8245</v>
      </c>
      <c r="I5" s="19">
        <f t="shared" si="0"/>
        <v>42759.440416666665</v>
      </c>
      <c r="J5">
        <v>1485254052</v>
      </c>
      <c r="K5" s="19">
        <f t="shared" si="1"/>
        <v>42714.440416666665</v>
      </c>
      <c r="L5">
        <v>1481366052</v>
      </c>
      <c r="M5" t="b">
        <v>0</v>
      </c>
      <c r="N5">
        <v>775</v>
      </c>
      <c r="O5" t="b">
        <v>0</v>
      </c>
      <c r="P5" t="s">
        <v>8271</v>
      </c>
      <c r="Q5" s="15" t="s">
        <v>8307</v>
      </c>
      <c r="R5" s="12" t="s">
        <v>8313</v>
      </c>
      <c r="S5">
        <f t="shared" si="2"/>
        <v>1389.36</v>
      </c>
    </row>
    <row r="6" spans="1:19" ht="45" x14ac:dyDescent="0.25">
      <c r="A6" s="10">
        <v>2014</v>
      </c>
      <c r="B6" s="3" t="s">
        <v>2015</v>
      </c>
      <c r="C6" s="3" t="s">
        <v>6124</v>
      </c>
      <c r="D6" s="6">
        <v>30000</v>
      </c>
      <c r="E6" s="8">
        <v>2344134.67</v>
      </c>
      <c r="F6" t="s">
        <v>8218</v>
      </c>
      <c r="G6" t="s">
        <v>8223</v>
      </c>
      <c r="H6" t="s">
        <v>8245</v>
      </c>
      <c r="I6" s="19">
        <f t="shared" si="0"/>
        <v>41358.172905092593</v>
      </c>
      <c r="J6">
        <v>1364184539</v>
      </c>
      <c r="K6" s="19">
        <f t="shared" si="1"/>
        <v>41324.214571759258</v>
      </c>
      <c r="L6">
        <v>1361250539</v>
      </c>
      <c r="M6" t="b">
        <v>1</v>
      </c>
      <c r="N6">
        <v>26457</v>
      </c>
      <c r="O6" t="b">
        <v>1</v>
      </c>
      <c r="P6" t="s">
        <v>8293</v>
      </c>
      <c r="Q6" s="15" t="s">
        <v>8307</v>
      </c>
      <c r="R6" s="12" t="s">
        <v>8308</v>
      </c>
      <c r="S6">
        <f t="shared" si="2"/>
        <v>88.6</v>
      </c>
    </row>
    <row r="7" spans="1:19" ht="45" x14ac:dyDescent="0.25">
      <c r="A7" s="10">
        <v>3840</v>
      </c>
      <c r="B7" s="3" t="s">
        <v>3837</v>
      </c>
      <c r="C7" s="3" t="s">
        <v>7949</v>
      </c>
      <c r="D7" s="6">
        <v>1</v>
      </c>
      <c r="E7" s="8">
        <v>65</v>
      </c>
      <c r="F7" t="s">
        <v>8218</v>
      </c>
      <c r="G7" t="s">
        <v>8224</v>
      </c>
      <c r="H7" t="s">
        <v>8246</v>
      </c>
      <c r="I7" s="19">
        <f t="shared" si="0"/>
        <v>42457.660057870366</v>
      </c>
      <c r="J7">
        <v>1459180229</v>
      </c>
      <c r="K7" s="19">
        <f t="shared" si="1"/>
        <v>42432.701724537037</v>
      </c>
      <c r="L7">
        <v>1457023829</v>
      </c>
      <c r="M7" t="b">
        <v>0</v>
      </c>
      <c r="N7">
        <v>3</v>
      </c>
      <c r="O7" t="b">
        <v>1</v>
      </c>
      <c r="P7" t="s">
        <v>8269</v>
      </c>
      <c r="Q7" s="15" t="s">
        <v>8314</v>
      </c>
      <c r="R7" s="12" t="s">
        <v>8315</v>
      </c>
      <c r="S7">
        <f t="shared" si="2"/>
        <v>21.67</v>
      </c>
    </row>
    <row r="8" spans="1:19" ht="60" x14ac:dyDescent="0.25">
      <c r="A8" s="10">
        <v>2611</v>
      </c>
      <c r="B8" s="3" t="s">
        <v>2611</v>
      </c>
      <c r="C8" s="3" t="s">
        <v>6721</v>
      </c>
      <c r="D8" s="6">
        <v>11000</v>
      </c>
      <c r="E8" s="8">
        <v>306970</v>
      </c>
      <c r="F8" t="s">
        <v>8218</v>
      </c>
      <c r="G8" t="s">
        <v>8235</v>
      </c>
      <c r="H8" t="s">
        <v>8248</v>
      </c>
      <c r="I8" s="19">
        <f t="shared" si="0"/>
        <v>42737.957638888889</v>
      </c>
      <c r="J8">
        <v>1483397940</v>
      </c>
      <c r="K8" s="19">
        <f t="shared" si="1"/>
        <v>42704.335810185185</v>
      </c>
      <c r="L8">
        <v>1480493014</v>
      </c>
      <c r="M8" t="b">
        <v>1</v>
      </c>
      <c r="N8">
        <v>3663</v>
      </c>
      <c r="O8" t="b">
        <v>1</v>
      </c>
      <c r="P8" t="s">
        <v>8299</v>
      </c>
      <c r="Q8" s="15" t="s">
        <v>8307</v>
      </c>
      <c r="R8" s="12" t="s">
        <v>8316</v>
      </c>
      <c r="S8">
        <f t="shared" si="2"/>
        <v>83.8</v>
      </c>
    </row>
    <row r="9" spans="1:19" ht="105" x14ac:dyDescent="0.25">
      <c r="A9" s="10">
        <v>78</v>
      </c>
      <c r="B9" s="3" t="s">
        <v>80</v>
      </c>
      <c r="C9" s="3" t="s">
        <v>4189</v>
      </c>
      <c r="D9" s="6">
        <v>50</v>
      </c>
      <c r="E9" s="8">
        <v>1351</v>
      </c>
      <c r="F9" t="s">
        <v>8218</v>
      </c>
      <c r="G9" t="s">
        <v>8229</v>
      </c>
      <c r="H9" t="s">
        <v>8248</v>
      </c>
      <c r="I9" s="19">
        <f t="shared" si="0"/>
        <v>42614.730567129634</v>
      </c>
      <c r="J9">
        <v>1472751121</v>
      </c>
      <c r="K9" s="19">
        <f t="shared" si="1"/>
        <v>42604.730567129634</v>
      </c>
      <c r="L9">
        <v>1471887121</v>
      </c>
      <c r="M9" t="b">
        <v>0</v>
      </c>
      <c r="N9">
        <v>35</v>
      </c>
      <c r="O9" t="b">
        <v>1</v>
      </c>
      <c r="P9" t="s">
        <v>8264</v>
      </c>
      <c r="Q9" s="15" t="s">
        <v>8317</v>
      </c>
      <c r="R9" s="12" t="s">
        <v>8318</v>
      </c>
      <c r="S9">
        <f t="shared" si="2"/>
        <v>38.6</v>
      </c>
    </row>
    <row r="10" spans="1:19" ht="45" x14ac:dyDescent="0.25">
      <c r="A10" s="10">
        <v>2245</v>
      </c>
      <c r="B10" s="3" t="s">
        <v>2246</v>
      </c>
      <c r="C10" s="3" t="s">
        <v>6355</v>
      </c>
      <c r="D10" s="6">
        <v>4000</v>
      </c>
      <c r="E10" s="8">
        <v>105881</v>
      </c>
      <c r="F10" t="s">
        <v>8218</v>
      </c>
      <c r="G10" t="s">
        <v>8223</v>
      </c>
      <c r="H10" t="s">
        <v>8245</v>
      </c>
      <c r="I10" s="19">
        <f t="shared" si="0"/>
        <v>41691.75</v>
      </c>
      <c r="J10">
        <v>1393005600</v>
      </c>
      <c r="K10" s="19">
        <f t="shared" si="1"/>
        <v>41660.708530092597</v>
      </c>
      <c r="L10">
        <v>1390323617</v>
      </c>
      <c r="M10" t="b">
        <v>0</v>
      </c>
      <c r="N10">
        <v>1980</v>
      </c>
      <c r="O10" t="b">
        <v>1</v>
      </c>
      <c r="P10" t="s">
        <v>8295</v>
      </c>
      <c r="Q10" s="15" t="s">
        <v>8309</v>
      </c>
      <c r="R10" s="12" t="s">
        <v>8310</v>
      </c>
      <c r="S10">
        <f t="shared" si="2"/>
        <v>53.48</v>
      </c>
    </row>
    <row r="11" spans="1:19" ht="60" x14ac:dyDescent="0.25">
      <c r="A11" s="10">
        <v>2259</v>
      </c>
      <c r="B11" s="3" t="s">
        <v>2260</v>
      </c>
      <c r="C11" s="3" t="s">
        <v>6369</v>
      </c>
      <c r="D11" s="6">
        <v>1000</v>
      </c>
      <c r="E11" s="8">
        <v>18671</v>
      </c>
      <c r="F11" t="s">
        <v>8218</v>
      </c>
      <c r="G11" t="s">
        <v>8224</v>
      </c>
      <c r="H11" t="s">
        <v>8246</v>
      </c>
      <c r="I11" s="19">
        <f t="shared" si="0"/>
        <v>42712.804814814815</v>
      </c>
      <c r="J11">
        <v>1481224736</v>
      </c>
      <c r="K11" s="19">
        <f t="shared" si="1"/>
        <v>42702.804814814815</v>
      </c>
      <c r="L11">
        <v>1480360736</v>
      </c>
      <c r="M11" t="b">
        <v>0</v>
      </c>
      <c r="N11">
        <v>206</v>
      </c>
      <c r="O11" t="b">
        <v>1</v>
      </c>
      <c r="P11" t="s">
        <v>8295</v>
      </c>
      <c r="Q11" s="15" t="s">
        <v>8309</v>
      </c>
      <c r="R11" s="12" t="s">
        <v>8310</v>
      </c>
      <c r="S11">
        <f t="shared" si="2"/>
        <v>90.64</v>
      </c>
    </row>
    <row r="12" spans="1:19" ht="60" x14ac:dyDescent="0.25">
      <c r="A12" s="10">
        <v>2185</v>
      </c>
      <c r="B12" s="3" t="s">
        <v>2186</v>
      </c>
      <c r="C12" s="3" t="s">
        <v>6295</v>
      </c>
      <c r="D12" s="6">
        <v>5000</v>
      </c>
      <c r="E12" s="8">
        <v>92848.5</v>
      </c>
      <c r="F12" t="s">
        <v>8218</v>
      </c>
      <c r="G12" t="s">
        <v>8224</v>
      </c>
      <c r="H12" t="s">
        <v>8246</v>
      </c>
      <c r="I12" s="19">
        <f t="shared" si="0"/>
        <v>41359.349988425929</v>
      </c>
      <c r="J12">
        <v>1364286239</v>
      </c>
      <c r="K12" s="19">
        <f t="shared" si="1"/>
        <v>41319.349988425929</v>
      </c>
      <c r="L12">
        <v>1360830239</v>
      </c>
      <c r="M12" t="b">
        <v>0</v>
      </c>
      <c r="N12">
        <v>623</v>
      </c>
      <c r="O12" t="b">
        <v>1</v>
      </c>
      <c r="P12" t="s">
        <v>8295</v>
      </c>
      <c r="Q12" s="15" t="s">
        <v>8309</v>
      </c>
      <c r="R12" s="12" t="s">
        <v>8310</v>
      </c>
      <c r="S12">
        <f t="shared" si="2"/>
        <v>149.03</v>
      </c>
    </row>
    <row r="13" spans="1:19" ht="45" x14ac:dyDescent="0.25">
      <c r="A13" s="10">
        <v>2269</v>
      </c>
      <c r="B13" s="3" t="s">
        <v>2270</v>
      </c>
      <c r="C13" s="3" t="s">
        <v>6379</v>
      </c>
      <c r="D13" s="6">
        <v>2500</v>
      </c>
      <c r="E13" s="8">
        <v>45041</v>
      </c>
      <c r="F13" t="s">
        <v>8218</v>
      </c>
      <c r="G13" t="s">
        <v>8223</v>
      </c>
      <c r="H13" t="s">
        <v>8245</v>
      </c>
      <c r="I13" s="19">
        <f t="shared" si="0"/>
        <v>42801.208333333328</v>
      </c>
      <c r="J13">
        <v>1488862800</v>
      </c>
      <c r="K13" s="19">
        <f t="shared" si="1"/>
        <v>42776.704432870371</v>
      </c>
      <c r="L13">
        <v>1486745663</v>
      </c>
      <c r="M13" t="b">
        <v>0</v>
      </c>
      <c r="N13">
        <v>902</v>
      </c>
      <c r="O13" t="b">
        <v>1</v>
      </c>
      <c r="P13" t="s">
        <v>8295</v>
      </c>
      <c r="Q13" s="15" t="s">
        <v>8309</v>
      </c>
      <c r="R13" s="12" t="s">
        <v>8310</v>
      </c>
      <c r="S13">
        <f t="shared" si="2"/>
        <v>49.93</v>
      </c>
    </row>
    <row r="14" spans="1:19" ht="45" x14ac:dyDescent="0.25">
      <c r="A14" s="10">
        <v>1943</v>
      </c>
      <c r="B14" s="3" t="s">
        <v>1944</v>
      </c>
      <c r="C14" s="3" t="s">
        <v>6053</v>
      </c>
      <c r="D14" s="6">
        <v>10000</v>
      </c>
      <c r="E14" s="8">
        <v>170525</v>
      </c>
      <c r="F14" t="s">
        <v>8218</v>
      </c>
      <c r="G14" t="s">
        <v>8223</v>
      </c>
      <c r="H14" t="s">
        <v>8245</v>
      </c>
      <c r="I14" s="19">
        <f t="shared" si="0"/>
        <v>42593.269861111112</v>
      </c>
      <c r="J14">
        <v>1470896916</v>
      </c>
      <c r="K14" s="19">
        <f t="shared" si="1"/>
        <v>42548.269861111112</v>
      </c>
      <c r="L14">
        <v>1467008916</v>
      </c>
      <c r="M14" t="b">
        <v>1</v>
      </c>
      <c r="N14">
        <v>2478</v>
      </c>
      <c r="O14" t="b">
        <v>1</v>
      </c>
      <c r="P14" t="s">
        <v>8293</v>
      </c>
      <c r="Q14" s="15" t="s">
        <v>8307</v>
      </c>
      <c r="R14" s="12" t="s">
        <v>8308</v>
      </c>
      <c r="S14">
        <f t="shared" si="2"/>
        <v>68.819999999999993</v>
      </c>
    </row>
    <row r="15" spans="1:19" ht="45" x14ac:dyDescent="0.25">
      <c r="A15" s="10">
        <v>2075</v>
      </c>
      <c r="B15" s="3" t="s">
        <v>2076</v>
      </c>
      <c r="C15" s="3" t="s">
        <v>6185</v>
      </c>
      <c r="D15" s="6">
        <v>9999</v>
      </c>
      <c r="E15" s="8">
        <v>167820.6</v>
      </c>
      <c r="F15" t="s">
        <v>8218</v>
      </c>
      <c r="G15" t="s">
        <v>8223</v>
      </c>
      <c r="H15" t="s">
        <v>8245</v>
      </c>
      <c r="I15" s="19">
        <f t="shared" si="0"/>
        <v>41480.681574074071</v>
      </c>
      <c r="J15">
        <v>1374769288</v>
      </c>
      <c r="K15" s="19">
        <f t="shared" si="1"/>
        <v>41450.681574074071</v>
      </c>
      <c r="L15">
        <v>1372177288</v>
      </c>
      <c r="M15" t="b">
        <v>0</v>
      </c>
      <c r="N15">
        <v>8200</v>
      </c>
      <c r="O15" t="b">
        <v>1</v>
      </c>
      <c r="P15" t="s">
        <v>8293</v>
      </c>
      <c r="Q15" s="15" t="s">
        <v>8307</v>
      </c>
      <c r="R15" s="12" t="s">
        <v>8308</v>
      </c>
      <c r="S15">
        <f t="shared" si="2"/>
        <v>20.47</v>
      </c>
    </row>
    <row r="16" spans="1:19" ht="60" x14ac:dyDescent="0.25">
      <c r="A16" s="10">
        <v>2721</v>
      </c>
      <c r="B16" s="3" t="s">
        <v>2721</v>
      </c>
      <c r="C16" s="3" t="s">
        <v>6831</v>
      </c>
      <c r="D16" s="6">
        <v>750</v>
      </c>
      <c r="E16" s="8">
        <v>10965</v>
      </c>
      <c r="F16" t="s">
        <v>8218</v>
      </c>
      <c r="G16" t="s">
        <v>8224</v>
      </c>
      <c r="H16" t="s">
        <v>8246</v>
      </c>
      <c r="I16" s="19">
        <f t="shared" si="0"/>
        <v>41523.791666666664</v>
      </c>
      <c r="J16">
        <v>1378494000</v>
      </c>
      <c r="K16" s="19">
        <f t="shared" si="1"/>
        <v>41493.543958333335</v>
      </c>
      <c r="L16">
        <v>1375880598</v>
      </c>
      <c r="M16" t="b">
        <v>0</v>
      </c>
      <c r="N16">
        <v>269</v>
      </c>
      <c r="O16" t="b">
        <v>1</v>
      </c>
      <c r="P16" t="s">
        <v>8293</v>
      </c>
      <c r="Q16" s="15" t="s">
        <v>8307</v>
      </c>
      <c r="R16" s="12" t="s">
        <v>8308</v>
      </c>
      <c r="S16">
        <f t="shared" si="2"/>
        <v>40.76</v>
      </c>
    </row>
    <row r="17" spans="1:19" ht="60" x14ac:dyDescent="0.25">
      <c r="A17" s="10">
        <v>642</v>
      </c>
      <c r="B17" s="3" t="s">
        <v>643</v>
      </c>
      <c r="C17" s="3" t="s">
        <v>4752</v>
      </c>
      <c r="D17" s="6">
        <v>20000</v>
      </c>
      <c r="E17" s="8">
        <v>292097</v>
      </c>
      <c r="F17" t="s">
        <v>8218</v>
      </c>
      <c r="G17" t="s">
        <v>8235</v>
      </c>
      <c r="H17" t="s">
        <v>8248</v>
      </c>
      <c r="I17" s="19">
        <f t="shared" si="0"/>
        <v>42235.651319444441</v>
      </c>
      <c r="J17">
        <v>1439998674</v>
      </c>
      <c r="K17" s="19">
        <f t="shared" si="1"/>
        <v>42199.651319444441</v>
      </c>
      <c r="L17">
        <v>1436888274</v>
      </c>
      <c r="M17" t="b">
        <v>0</v>
      </c>
      <c r="N17">
        <v>2174</v>
      </c>
      <c r="O17" t="b">
        <v>1</v>
      </c>
      <c r="P17" t="s">
        <v>8271</v>
      </c>
      <c r="Q17" s="15" t="s">
        <v>8307</v>
      </c>
      <c r="R17" s="12" t="s">
        <v>8313</v>
      </c>
      <c r="S17">
        <f t="shared" si="2"/>
        <v>134.36000000000001</v>
      </c>
    </row>
    <row r="18" spans="1:19" ht="60" x14ac:dyDescent="0.25">
      <c r="A18" s="10">
        <v>1958</v>
      </c>
      <c r="B18" s="3" t="s">
        <v>1959</v>
      </c>
      <c r="C18" s="3" t="s">
        <v>6068</v>
      </c>
      <c r="D18" s="6">
        <v>7000</v>
      </c>
      <c r="E18" s="8">
        <v>100490.02</v>
      </c>
      <c r="F18" t="s">
        <v>8218</v>
      </c>
      <c r="G18" t="s">
        <v>8223</v>
      </c>
      <c r="H18" t="s">
        <v>8245</v>
      </c>
      <c r="I18" s="19">
        <f t="shared" si="0"/>
        <v>41356.94630787037</v>
      </c>
      <c r="J18">
        <v>1364078561</v>
      </c>
      <c r="K18" s="19">
        <f t="shared" si="1"/>
        <v>41326.987974537034</v>
      </c>
      <c r="L18">
        <v>1361490161</v>
      </c>
      <c r="M18" t="b">
        <v>1</v>
      </c>
      <c r="N18">
        <v>1356</v>
      </c>
      <c r="O18" t="b">
        <v>1</v>
      </c>
      <c r="P18" t="s">
        <v>8293</v>
      </c>
      <c r="Q18" s="15" t="s">
        <v>8307</v>
      </c>
      <c r="R18" s="12" t="s">
        <v>8308</v>
      </c>
      <c r="S18">
        <f t="shared" si="2"/>
        <v>74.11</v>
      </c>
    </row>
    <row r="19" spans="1:19" ht="60" x14ac:dyDescent="0.25">
      <c r="A19" s="10">
        <v>2624</v>
      </c>
      <c r="B19" s="3" t="s">
        <v>2624</v>
      </c>
      <c r="C19" s="3" t="s">
        <v>6734</v>
      </c>
      <c r="D19" s="6">
        <v>8000</v>
      </c>
      <c r="E19" s="8">
        <v>110353.65</v>
      </c>
      <c r="F19" t="s">
        <v>8218</v>
      </c>
      <c r="G19" t="s">
        <v>8223</v>
      </c>
      <c r="H19" t="s">
        <v>8245</v>
      </c>
      <c r="I19" s="19">
        <f t="shared" si="0"/>
        <v>41165.42155092593</v>
      </c>
      <c r="J19">
        <v>1347530822</v>
      </c>
      <c r="K19" s="19">
        <f t="shared" si="1"/>
        <v>41144.42155092593</v>
      </c>
      <c r="L19">
        <v>1345716422</v>
      </c>
      <c r="M19" t="b">
        <v>0</v>
      </c>
      <c r="N19">
        <v>3468</v>
      </c>
      <c r="O19" t="b">
        <v>1</v>
      </c>
      <c r="P19" t="s">
        <v>8299</v>
      </c>
      <c r="Q19" s="15" t="s">
        <v>8307</v>
      </c>
      <c r="R19" s="12" t="s">
        <v>8316</v>
      </c>
      <c r="S19">
        <f t="shared" si="2"/>
        <v>31.82</v>
      </c>
    </row>
    <row r="20" spans="1:19" ht="30" x14ac:dyDescent="0.25">
      <c r="A20" s="10">
        <v>2242</v>
      </c>
      <c r="B20" s="3" t="s">
        <v>2243</v>
      </c>
      <c r="C20" s="3" t="s">
        <v>6352</v>
      </c>
      <c r="D20" s="6">
        <v>10000</v>
      </c>
      <c r="E20" s="8">
        <v>136009.76</v>
      </c>
      <c r="F20" t="s">
        <v>8218</v>
      </c>
      <c r="G20" t="s">
        <v>8223</v>
      </c>
      <c r="H20" t="s">
        <v>8245</v>
      </c>
      <c r="I20" s="19">
        <f t="shared" si="0"/>
        <v>41605.126388888886</v>
      </c>
      <c r="J20">
        <v>1385521320</v>
      </c>
      <c r="K20" s="19">
        <f t="shared" si="1"/>
        <v>41569.575613425928</v>
      </c>
      <c r="L20">
        <v>1382449733</v>
      </c>
      <c r="M20" t="b">
        <v>0</v>
      </c>
      <c r="N20">
        <v>2525</v>
      </c>
      <c r="O20" t="b">
        <v>1</v>
      </c>
      <c r="P20" t="s">
        <v>8295</v>
      </c>
      <c r="Q20" s="15" t="s">
        <v>8309</v>
      </c>
      <c r="R20" s="12" t="s">
        <v>8310</v>
      </c>
      <c r="S20">
        <f t="shared" si="2"/>
        <v>53.87</v>
      </c>
    </row>
    <row r="21" spans="1:19" ht="45" x14ac:dyDescent="0.25">
      <c r="A21" s="10">
        <v>2272</v>
      </c>
      <c r="B21" s="3" t="s">
        <v>2273</v>
      </c>
      <c r="C21" s="3" t="s">
        <v>6382</v>
      </c>
      <c r="D21" s="6">
        <v>1000</v>
      </c>
      <c r="E21" s="8">
        <v>13566</v>
      </c>
      <c r="F21" t="s">
        <v>8218</v>
      </c>
      <c r="G21" t="s">
        <v>8223</v>
      </c>
      <c r="H21" t="s">
        <v>8245</v>
      </c>
      <c r="I21" s="19">
        <f t="shared" si="0"/>
        <v>42345.699490740735</v>
      </c>
      <c r="J21">
        <v>1449506836</v>
      </c>
      <c r="K21" s="19">
        <f t="shared" si="1"/>
        <v>42315.699490740735</v>
      </c>
      <c r="L21">
        <v>1446914836</v>
      </c>
      <c r="M21" t="b">
        <v>0</v>
      </c>
      <c r="N21">
        <v>944</v>
      </c>
      <c r="O21" t="b">
        <v>1</v>
      </c>
      <c r="P21" t="s">
        <v>8295</v>
      </c>
      <c r="Q21" s="15" t="s">
        <v>8309</v>
      </c>
      <c r="R21" s="12" t="s">
        <v>8310</v>
      </c>
      <c r="S21">
        <f t="shared" si="2"/>
        <v>14.37</v>
      </c>
    </row>
    <row r="22" spans="1:19" ht="60" x14ac:dyDescent="0.25">
      <c r="A22" s="10">
        <v>1660</v>
      </c>
      <c r="B22" s="3" t="s">
        <v>1661</v>
      </c>
      <c r="C22" s="3" t="s">
        <v>5770</v>
      </c>
      <c r="D22" s="6">
        <v>80</v>
      </c>
      <c r="E22" s="8">
        <v>1003</v>
      </c>
      <c r="F22" t="s">
        <v>8218</v>
      </c>
      <c r="G22" t="s">
        <v>8236</v>
      </c>
      <c r="H22" t="s">
        <v>8248</v>
      </c>
      <c r="I22" s="19">
        <f t="shared" si="0"/>
        <v>42490.915972222225</v>
      </c>
      <c r="J22">
        <v>1462053540</v>
      </c>
      <c r="K22" s="19">
        <f t="shared" si="1"/>
        <v>42459.693865740745</v>
      </c>
      <c r="L22">
        <v>1459355950</v>
      </c>
      <c r="M22" t="b">
        <v>0</v>
      </c>
      <c r="N22">
        <v>36</v>
      </c>
      <c r="O22" t="b">
        <v>1</v>
      </c>
      <c r="P22" t="s">
        <v>8290</v>
      </c>
      <c r="Q22" s="15" t="s">
        <v>8311</v>
      </c>
      <c r="R22" s="12" t="s">
        <v>8319</v>
      </c>
      <c r="S22">
        <f t="shared" si="2"/>
        <v>27.86</v>
      </c>
    </row>
    <row r="23" spans="1:19" ht="60" x14ac:dyDescent="0.25">
      <c r="A23" s="10">
        <v>2231</v>
      </c>
      <c r="B23" s="3" t="s">
        <v>2232</v>
      </c>
      <c r="C23" s="3" t="s">
        <v>6341</v>
      </c>
      <c r="D23" s="6">
        <v>2500</v>
      </c>
      <c r="E23" s="8">
        <v>30303.24</v>
      </c>
      <c r="F23" t="s">
        <v>8218</v>
      </c>
      <c r="G23" t="s">
        <v>8223</v>
      </c>
      <c r="H23" t="s">
        <v>8245</v>
      </c>
      <c r="I23" s="19">
        <f t="shared" si="0"/>
        <v>41450.208333333336</v>
      </c>
      <c r="J23">
        <v>1372136400</v>
      </c>
      <c r="K23" s="19">
        <f t="shared" si="1"/>
        <v>41423.910891203705</v>
      </c>
      <c r="L23">
        <v>1369864301</v>
      </c>
      <c r="M23" t="b">
        <v>0</v>
      </c>
      <c r="N23">
        <v>1113</v>
      </c>
      <c r="O23" t="b">
        <v>1</v>
      </c>
      <c r="P23" t="s">
        <v>8295</v>
      </c>
      <c r="Q23" s="15" t="s">
        <v>8309</v>
      </c>
      <c r="R23" s="12" t="s">
        <v>8310</v>
      </c>
      <c r="S23">
        <f t="shared" si="2"/>
        <v>27.23</v>
      </c>
    </row>
    <row r="24" spans="1:19" ht="60" x14ac:dyDescent="0.25">
      <c r="A24" s="10">
        <v>1478</v>
      </c>
      <c r="B24" s="3" t="s">
        <v>1479</v>
      </c>
      <c r="C24" s="3" t="s">
        <v>5588</v>
      </c>
      <c r="D24" s="6">
        <v>50000</v>
      </c>
      <c r="E24" s="8">
        <v>590807.11</v>
      </c>
      <c r="F24" t="s">
        <v>8218</v>
      </c>
      <c r="G24" t="s">
        <v>8223</v>
      </c>
      <c r="H24" t="s">
        <v>8245</v>
      </c>
      <c r="I24" s="19">
        <f t="shared" si="0"/>
        <v>41408.871678240743</v>
      </c>
      <c r="J24">
        <v>1368564913</v>
      </c>
      <c r="K24" s="19">
        <f t="shared" si="1"/>
        <v>41394.871678240743</v>
      </c>
      <c r="L24">
        <v>1367355313</v>
      </c>
      <c r="M24" t="b">
        <v>1</v>
      </c>
      <c r="N24">
        <v>20242</v>
      </c>
      <c r="O24" t="b">
        <v>1</v>
      </c>
      <c r="P24" t="s">
        <v>8286</v>
      </c>
      <c r="Q24" s="15" t="s">
        <v>8320</v>
      </c>
      <c r="R24" s="12" t="s">
        <v>8321</v>
      </c>
      <c r="S24">
        <f t="shared" si="2"/>
        <v>29.19</v>
      </c>
    </row>
    <row r="25" spans="1:19" ht="60" x14ac:dyDescent="0.25">
      <c r="A25" s="10">
        <v>2228</v>
      </c>
      <c r="B25" s="3" t="s">
        <v>2229</v>
      </c>
      <c r="C25" s="3" t="s">
        <v>6338</v>
      </c>
      <c r="D25" s="6">
        <v>1000</v>
      </c>
      <c r="E25" s="8">
        <v>11744.9</v>
      </c>
      <c r="F25" t="s">
        <v>8218</v>
      </c>
      <c r="G25" t="s">
        <v>8235</v>
      </c>
      <c r="H25" t="s">
        <v>8248</v>
      </c>
      <c r="I25" s="19">
        <f t="shared" si="0"/>
        <v>42232.278194444443</v>
      </c>
      <c r="J25">
        <v>1439707236</v>
      </c>
      <c r="K25" s="19">
        <f t="shared" si="1"/>
        <v>42202.278194444443</v>
      </c>
      <c r="L25">
        <v>1437115236</v>
      </c>
      <c r="M25" t="b">
        <v>0</v>
      </c>
      <c r="N25">
        <v>144</v>
      </c>
      <c r="O25" t="b">
        <v>1</v>
      </c>
      <c r="P25" t="s">
        <v>8295</v>
      </c>
      <c r="Q25" s="15" t="s">
        <v>8309</v>
      </c>
      <c r="R25" s="12" t="s">
        <v>8310</v>
      </c>
      <c r="S25">
        <f t="shared" si="2"/>
        <v>81.56</v>
      </c>
    </row>
    <row r="26" spans="1:19" ht="45" x14ac:dyDescent="0.25">
      <c r="A26" s="10">
        <v>2234</v>
      </c>
      <c r="B26" s="3" t="s">
        <v>2235</v>
      </c>
      <c r="C26" s="3" t="s">
        <v>6344</v>
      </c>
      <c r="D26" s="6">
        <v>100</v>
      </c>
      <c r="E26" s="8">
        <v>1165</v>
      </c>
      <c r="F26" t="s">
        <v>8218</v>
      </c>
      <c r="G26" t="s">
        <v>8223</v>
      </c>
      <c r="H26" t="s">
        <v>8245</v>
      </c>
      <c r="I26" s="19">
        <f t="shared" si="0"/>
        <v>42740.824618055558</v>
      </c>
      <c r="J26">
        <v>1483645647</v>
      </c>
      <c r="K26" s="19">
        <f t="shared" si="1"/>
        <v>42710.824618055558</v>
      </c>
      <c r="L26">
        <v>1481053647</v>
      </c>
      <c r="M26" t="b">
        <v>0</v>
      </c>
      <c r="N26">
        <v>28</v>
      </c>
      <c r="O26" t="b">
        <v>1</v>
      </c>
      <c r="P26" t="s">
        <v>8295</v>
      </c>
      <c r="Q26" s="15" t="s">
        <v>8309</v>
      </c>
      <c r="R26" s="12" t="s">
        <v>8310</v>
      </c>
      <c r="S26">
        <f t="shared" si="2"/>
        <v>41.61</v>
      </c>
    </row>
    <row r="27" spans="1:19" ht="45" x14ac:dyDescent="0.25">
      <c r="A27" s="10">
        <v>1970</v>
      </c>
      <c r="B27" s="3" t="s">
        <v>1971</v>
      </c>
      <c r="C27" s="3" t="s">
        <v>6080</v>
      </c>
      <c r="D27" s="6">
        <v>5000</v>
      </c>
      <c r="E27" s="8">
        <v>56590</v>
      </c>
      <c r="F27" t="s">
        <v>8218</v>
      </c>
      <c r="G27" t="s">
        <v>8223</v>
      </c>
      <c r="H27" t="s">
        <v>8245</v>
      </c>
      <c r="I27" s="19">
        <f t="shared" si="0"/>
        <v>41384.151631944449</v>
      </c>
      <c r="J27">
        <v>1366429101</v>
      </c>
      <c r="K27" s="19">
        <f t="shared" si="1"/>
        <v>41324.193298611113</v>
      </c>
      <c r="L27">
        <v>1361248701</v>
      </c>
      <c r="M27" t="b">
        <v>1</v>
      </c>
      <c r="N27">
        <v>701</v>
      </c>
      <c r="O27" t="b">
        <v>1</v>
      </c>
      <c r="P27" t="s">
        <v>8293</v>
      </c>
      <c r="Q27" s="15" t="s">
        <v>8307</v>
      </c>
      <c r="R27" s="12" t="s">
        <v>8308</v>
      </c>
      <c r="S27">
        <f t="shared" si="2"/>
        <v>80.73</v>
      </c>
    </row>
    <row r="28" spans="1:19" ht="45" x14ac:dyDescent="0.25">
      <c r="A28" s="10">
        <v>1961</v>
      </c>
      <c r="B28" s="3" t="s">
        <v>1962</v>
      </c>
      <c r="C28" s="3" t="s">
        <v>6071</v>
      </c>
      <c r="D28" s="6">
        <v>10000</v>
      </c>
      <c r="E28" s="8">
        <v>110538.12</v>
      </c>
      <c r="F28" t="s">
        <v>8218</v>
      </c>
      <c r="G28" t="s">
        <v>8223</v>
      </c>
      <c r="H28" t="s">
        <v>8245</v>
      </c>
      <c r="I28" s="19">
        <f t="shared" si="0"/>
        <v>41188.165972222225</v>
      </c>
      <c r="J28">
        <v>1349495940</v>
      </c>
      <c r="K28" s="19">
        <f t="shared" si="1"/>
        <v>41148.194641203707</v>
      </c>
      <c r="L28">
        <v>1346042417</v>
      </c>
      <c r="M28" t="b">
        <v>1</v>
      </c>
      <c r="N28">
        <v>1633</v>
      </c>
      <c r="O28" t="b">
        <v>1</v>
      </c>
      <c r="P28" t="s">
        <v>8293</v>
      </c>
      <c r="Q28" s="15" t="s">
        <v>8307</v>
      </c>
      <c r="R28" s="12" t="s">
        <v>8308</v>
      </c>
      <c r="S28">
        <f t="shared" si="2"/>
        <v>67.69</v>
      </c>
    </row>
    <row r="29" spans="1:19" ht="60" x14ac:dyDescent="0.25">
      <c r="A29" s="10">
        <v>2192</v>
      </c>
      <c r="B29" s="3" t="s">
        <v>2193</v>
      </c>
      <c r="C29" s="3" t="s">
        <v>6302</v>
      </c>
      <c r="D29" s="6">
        <v>12000</v>
      </c>
      <c r="E29" s="8">
        <v>129748.82</v>
      </c>
      <c r="F29" t="s">
        <v>8218</v>
      </c>
      <c r="G29" t="s">
        <v>8224</v>
      </c>
      <c r="H29" t="s">
        <v>8246</v>
      </c>
      <c r="I29" s="19">
        <f t="shared" si="0"/>
        <v>42719.958333333328</v>
      </c>
      <c r="J29">
        <v>1481842800</v>
      </c>
      <c r="K29" s="19">
        <f t="shared" si="1"/>
        <v>42691.8512037037</v>
      </c>
      <c r="L29">
        <v>1479414344</v>
      </c>
      <c r="M29" t="b">
        <v>0</v>
      </c>
      <c r="N29">
        <v>3238</v>
      </c>
      <c r="O29" t="b">
        <v>1</v>
      </c>
      <c r="P29" t="s">
        <v>8295</v>
      </c>
      <c r="Q29" s="15" t="s">
        <v>8309</v>
      </c>
      <c r="R29" s="12" t="s">
        <v>8310</v>
      </c>
      <c r="S29">
        <f t="shared" si="2"/>
        <v>40.07</v>
      </c>
    </row>
    <row r="30" spans="1:19" ht="60" x14ac:dyDescent="0.25">
      <c r="A30" s="10">
        <v>1978</v>
      </c>
      <c r="B30" s="3" t="s">
        <v>1979</v>
      </c>
      <c r="C30" s="3" t="s">
        <v>6088</v>
      </c>
      <c r="D30" s="6">
        <v>50000</v>
      </c>
      <c r="E30" s="8">
        <v>513422.57</v>
      </c>
      <c r="F30" t="s">
        <v>8218</v>
      </c>
      <c r="G30" t="s">
        <v>8223</v>
      </c>
      <c r="H30" t="s">
        <v>8245</v>
      </c>
      <c r="I30" s="19">
        <f t="shared" si="0"/>
        <v>41072.291666666664</v>
      </c>
      <c r="J30">
        <v>1339484400</v>
      </c>
      <c r="K30" s="19">
        <f t="shared" si="1"/>
        <v>41039.225601851853</v>
      </c>
      <c r="L30">
        <v>1336627492</v>
      </c>
      <c r="M30" t="b">
        <v>1</v>
      </c>
      <c r="N30">
        <v>388</v>
      </c>
      <c r="O30" t="b">
        <v>1</v>
      </c>
      <c r="P30" t="s">
        <v>8293</v>
      </c>
      <c r="Q30" s="15" t="s">
        <v>8307</v>
      </c>
      <c r="R30" s="12" t="s">
        <v>8308</v>
      </c>
      <c r="S30">
        <f t="shared" si="2"/>
        <v>1323.25</v>
      </c>
    </row>
    <row r="31" spans="1:19" ht="60" x14ac:dyDescent="0.25">
      <c r="A31" s="10">
        <v>2187</v>
      </c>
      <c r="B31" s="3" t="s">
        <v>2188</v>
      </c>
      <c r="C31" s="3" t="s">
        <v>6297</v>
      </c>
      <c r="D31" s="6">
        <v>20000</v>
      </c>
      <c r="E31" s="8">
        <v>202928.5</v>
      </c>
      <c r="F31" t="s">
        <v>8218</v>
      </c>
      <c r="G31" t="s">
        <v>8223</v>
      </c>
      <c r="H31" t="s">
        <v>8245</v>
      </c>
      <c r="I31" s="19">
        <f t="shared" si="0"/>
        <v>42097.165972222225</v>
      </c>
      <c r="J31">
        <v>1428033540</v>
      </c>
      <c r="K31" s="19">
        <f t="shared" si="1"/>
        <v>42068.209097222221</v>
      </c>
      <c r="L31">
        <v>1425531666</v>
      </c>
      <c r="M31" t="b">
        <v>1</v>
      </c>
      <c r="N31">
        <v>3562</v>
      </c>
      <c r="O31" t="b">
        <v>1</v>
      </c>
      <c r="P31" t="s">
        <v>8295</v>
      </c>
      <c r="Q31" s="15" t="s">
        <v>8309</v>
      </c>
      <c r="R31" s="12" t="s">
        <v>8310</v>
      </c>
      <c r="S31">
        <f t="shared" si="2"/>
        <v>56.97</v>
      </c>
    </row>
    <row r="32" spans="1:19" ht="60" x14ac:dyDescent="0.25">
      <c r="A32" s="10">
        <v>2735</v>
      </c>
      <c r="B32" s="3" t="s">
        <v>2735</v>
      </c>
      <c r="C32" s="3" t="s">
        <v>6845</v>
      </c>
      <c r="D32" s="6">
        <v>750</v>
      </c>
      <c r="E32" s="8">
        <v>7336.01</v>
      </c>
      <c r="F32" t="s">
        <v>8218</v>
      </c>
      <c r="G32" t="s">
        <v>8224</v>
      </c>
      <c r="H32" t="s">
        <v>8246</v>
      </c>
      <c r="I32" s="19">
        <f t="shared" si="0"/>
        <v>41346.833333333336</v>
      </c>
      <c r="J32">
        <v>1363204800</v>
      </c>
      <c r="K32" s="19">
        <f t="shared" si="1"/>
        <v>41316.120949074073</v>
      </c>
      <c r="L32">
        <v>1360551250</v>
      </c>
      <c r="M32" t="b">
        <v>0</v>
      </c>
      <c r="N32">
        <v>339</v>
      </c>
      <c r="O32" t="b">
        <v>1</v>
      </c>
      <c r="P32" t="s">
        <v>8293</v>
      </c>
      <c r="Q32" s="15" t="s">
        <v>8307</v>
      </c>
      <c r="R32" s="12" t="s">
        <v>8308</v>
      </c>
      <c r="S32">
        <f t="shared" si="2"/>
        <v>21.64</v>
      </c>
    </row>
    <row r="33" spans="1:19" ht="45" x14ac:dyDescent="0.25">
      <c r="A33" s="10">
        <v>2250</v>
      </c>
      <c r="B33" s="3" t="s">
        <v>2251</v>
      </c>
      <c r="C33" s="3" t="s">
        <v>6360</v>
      </c>
      <c r="D33" s="6">
        <v>25000</v>
      </c>
      <c r="E33" s="8">
        <v>243778</v>
      </c>
      <c r="F33" t="s">
        <v>8218</v>
      </c>
      <c r="G33" t="s">
        <v>8223</v>
      </c>
      <c r="H33" t="s">
        <v>8245</v>
      </c>
      <c r="I33" s="19">
        <f t="shared" si="0"/>
        <v>42707.0471412037</v>
      </c>
      <c r="J33">
        <v>1480727273</v>
      </c>
      <c r="K33" s="19">
        <f t="shared" si="1"/>
        <v>42677.005474537036</v>
      </c>
      <c r="L33">
        <v>1478131673</v>
      </c>
      <c r="M33" t="b">
        <v>0</v>
      </c>
      <c r="N33">
        <v>571</v>
      </c>
      <c r="O33" t="b">
        <v>1</v>
      </c>
      <c r="P33" t="s">
        <v>8295</v>
      </c>
      <c r="Q33" s="15" t="s">
        <v>8309</v>
      </c>
      <c r="R33" s="12" t="s">
        <v>8310</v>
      </c>
      <c r="S33">
        <f t="shared" si="2"/>
        <v>426.93</v>
      </c>
    </row>
    <row r="34" spans="1:19" ht="60" x14ac:dyDescent="0.25">
      <c r="A34" s="10">
        <v>2625</v>
      </c>
      <c r="B34" s="3" t="s">
        <v>2625</v>
      </c>
      <c r="C34" s="3" t="s">
        <v>6735</v>
      </c>
      <c r="D34" s="6">
        <v>150</v>
      </c>
      <c r="E34" s="8">
        <v>1434</v>
      </c>
      <c r="F34" t="s">
        <v>8218</v>
      </c>
      <c r="G34" t="s">
        <v>8235</v>
      </c>
      <c r="H34" t="s">
        <v>8248</v>
      </c>
      <c r="I34" s="19">
        <f t="shared" si="0"/>
        <v>42683.851944444439</v>
      </c>
      <c r="J34">
        <v>1478723208</v>
      </c>
      <c r="K34" s="19">
        <f t="shared" si="1"/>
        <v>42658.810277777782</v>
      </c>
      <c r="L34">
        <v>1476559608</v>
      </c>
      <c r="M34" t="b">
        <v>0</v>
      </c>
      <c r="N34">
        <v>52</v>
      </c>
      <c r="O34" t="b">
        <v>1</v>
      </c>
      <c r="P34" t="s">
        <v>8299</v>
      </c>
      <c r="Q34" s="15" t="s">
        <v>8307</v>
      </c>
      <c r="R34" s="12" t="s">
        <v>8316</v>
      </c>
      <c r="S34">
        <f t="shared" si="2"/>
        <v>27.58</v>
      </c>
    </row>
    <row r="35" spans="1:19" ht="45" x14ac:dyDescent="0.25">
      <c r="A35" s="10">
        <v>2197</v>
      </c>
      <c r="B35" s="3" t="s">
        <v>2198</v>
      </c>
      <c r="C35" s="3" t="s">
        <v>6307</v>
      </c>
      <c r="D35" s="6">
        <v>30000</v>
      </c>
      <c r="E35" s="8">
        <v>285309.33</v>
      </c>
      <c r="F35" t="s">
        <v>8218</v>
      </c>
      <c r="G35" t="s">
        <v>8223</v>
      </c>
      <c r="H35" t="s">
        <v>8245</v>
      </c>
      <c r="I35" s="19">
        <f t="shared" si="0"/>
        <v>42063.584016203706</v>
      </c>
      <c r="J35">
        <v>1425132059</v>
      </c>
      <c r="K35" s="19">
        <f t="shared" si="1"/>
        <v>42033.584016203706</v>
      </c>
      <c r="L35">
        <v>1422540059</v>
      </c>
      <c r="M35" t="b">
        <v>0</v>
      </c>
      <c r="N35">
        <v>4330</v>
      </c>
      <c r="O35" t="b">
        <v>1</v>
      </c>
      <c r="P35" t="s">
        <v>8295</v>
      </c>
      <c r="Q35" s="15" t="s">
        <v>8309</v>
      </c>
      <c r="R35" s="12" t="s">
        <v>8310</v>
      </c>
      <c r="S35">
        <f t="shared" si="2"/>
        <v>65.89</v>
      </c>
    </row>
    <row r="36" spans="1:19" ht="60" x14ac:dyDescent="0.25">
      <c r="A36" s="10">
        <v>2225</v>
      </c>
      <c r="B36" s="3" t="s">
        <v>2226</v>
      </c>
      <c r="C36" s="3" t="s">
        <v>6335</v>
      </c>
      <c r="D36" s="6">
        <v>21000</v>
      </c>
      <c r="E36" s="8">
        <v>198415.01</v>
      </c>
      <c r="F36" t="s">
        <v>8218</v>
      </c>
      <c r="G36" t="s">
        <v>8224</v>
      </c>
      <c r="H36" t="s">
        <v>8246</v>
      </c>
      <c r="I36" s="19">
        <f t="shared" si="0"/>
        <v>41903.79184027778</v>
      </c>
      <c r="J36">
        <v>1411326015</v>
      </c>
      <c r="K36" s="19">
        <f t="shared" si="1"/>
        <v>41873.79184027778</v>
      </c>
      <c r="L36">
        <v>1408734015</v>
      </c>
      <c r="M36" t="b">
        <v>0</v>
      </c>
      <c r="N36">
        <v>1204</v>
      </c>
      <c r="O36" t="b">
        <v>1</v>
      </c>
      <c r="P36" t="s">
        <v>8295</v>
      </c>
      <c r="Q36" s="15" t="s">
        <v>8309</v>
      </c>
      <c r="R36" s="12" t="s">
        <v>8310</v>
      </c>
      <c r="S36">
        <f t="shared" si="2"/>
        <v>164.8</v>
      </c>
    </row>
    <row r="37" spans="1:19" ht="30" x14ac:dyDescent="0.25">
      <c r="A37" s="10">
        <v>2016</v>
      </c>
      <c r="B37" s="3" t="s">
        <v>2017</v>
      </c>
      <c r="C37" s="3" t="s">
        <v>6126</v>
      </c>
      <c r="D37" s="6">
        <v>10000</v>
      </c>
      <c r="E37" s="8">
        <v>92154.22</v>
      </c>
      <c r="F37" t="s">
        <v>8218</v>
      </c>
      <c r="G37" t="s">
        <v>8223</v>
      </c>
      <c r="H37" t="s">
        <v>8245</v>
      </c>
      <c r="I37" s="19">
        <f t="shared" si="0"/>
        <v>41342.88077546296</v>
      </c>
      <c r="J37">
        <v>1362863299</v>
      </c>
      <c r="K37" s="19">
        <f t="shared" si="1"/>
        <v>41312.88077546296</v>
      </c>
      <c r="L37">
        <v>1360271299</v>
      </c>
      <c r="M37" t="b">
        <v>1</v>
      </c>
      <c r="N37">
        <v>479</v>
      </c>
      <c r="O37" t="b">
        <v>1</v>
      </c>
      <c r="P37" t="s">
        <v>8293</v>
      </c>
      <c r="Q37" s="15" t="s">
        <v>8307</v>
      </c>
      <c r="R37" s="12" t="s">
        <v>8308</v>
      </c>
      <c r="S37">
        <f t="shared" si="2"/>
        <v>192.39</v>
      </c>
    </row>
    <row r="38" spans="1:19" ht="30" x14ac:dyDescent="0.25">
      <c r="A38" s="10">
        <v>1762</v>
      </c>
      <c r="B38" s="3" t="s">
        <v>1763</v>
      </c>
      <c r="C38" s="3" t="s">
        <v>5872</v>
      </c>
      <c r="D38" s="6">
        <v>100</v>
      </c>
      <c r="E38" s="8">
        <v>885</v>
      </c>
      <c r="F38" t="s">
        <v>8218</v>
      </c>
      <c r="G38" t="s">
        <v>8223</v>
      </c>
      <c r="H38" t="s">
        <v>8245</v>
      </c>
      <c r="I38" s="19">
        <f t="shared" si="0"/>
        <v>42440.982002314813</v>
      </c>
      <c r="J38">
        <v>1457739245</v>
      </c>
      <c r="K38" s="19">
        <f t="shared" si="1"/>
        <v>42410.982002314813</v>
      </c>
      <c r="L38">
        <v>1455147245</v>
      </c>
      <c r="M38" t="b">
        <v>0</v>
      </c>
      <c r="N38">
        <v>25</v>
      </c>
      <c r="O38" t="b">
        <v>1</v>
      </c>
      <c r="P38" t="s">
        <v>8283</v>
      </c>
      <c r="Q38" s="15" t="s">
        <v>8322</v>
      </c>
      <c r="R38" s="12" t="s">
        <v>8323</v>
      </c>
      <c r="S38">
        <f t="shared" si="2"/>
        <v>35.4</v>
      </c>
    </row>
    <row r="39" spans="1:19" ht="60" x14ac:dyDescent="0.25">
      <c r="A39" s="10">
        <v>2617</v>
      </c>
      <c r="B39" s="3" t="s">
        <v>2617</v>
      </c>
      <c r="C39" s="3" t="s">
        <v>6727</v>
      </c>
      <c r="D39" s="6">
        <v>500</v>
      </c>
      <c r="E39" s="8">
        <v>4388</v>
      </c>
      <c r="F39" t="s">
        <v>8218</v>
      </c>
      <c r="G39" t="s">
        <v>8223</v>
      </c>
      <c r="H39" t="s">
        <v>8245</v>
      </c>
      <c r="I39" s="19">
        <f t="shared" si="0"/>
        <v>41932.874432870369</v>
      </c>
      <c r="J39">
        <v>1413838751</v>
      </c>
      <c r="K39" s="19">
        <f t="shared" si="1"/>
        <v>41902.874432870369</v>
      </c>
      <c r="L39">
        <v>1411246751</v>
      </c>
      <c r="M39" t="b">
        <v>1</v>
      </c>
      <c r="N39">
        <v>159</v>
      </c>
      <c r="O39" t="b">
        <v>1</v>
      </c>
      <c r="P39" t="s">
        <v>8299</v>
      </c>
      <c r="Q39" s="15" t="s">
        <v>8307</v>
      </c>
      <c r="R39" s="12" t="s">
        <v>8316</v>
      </c>
      <c r="S39">
        <f t="shared" si="2"/>
        <v>27.6</v>
      </c>
    </row>
    <row r="40" spans="1:19" ht="45" x14ac:dyDescent="0.25">
      <c r="A40" s="10">
        <v>2011</v>
      </c>
      <c r="B40" s="3" t="s">
        <v>2012</v>
      </c>
      <c r="C40" s="3" t="s">
        <v>6121</v>
      </c>
      <c r="D40" s="6">
        <v>50000</v>
      </c>
      <c r="E40" s="8">
        <v>409782</v>
      </c>
      <c r="F40" t="s">
        <v>8218</v>
      </c>
      <c r="G40" t="s">
        <v>8238</v>
      </c>
      <c r="H40" t="s">
        <v>8248</v>
      </c>
      <c r="I40" s="19">
        <f t="shared" si="0"/>
        <v>42380.958333333328</v>
      </c>
      <c r="J40">
        <v>1452553200</v>
      </c>
      <c r="K40" s="19">
        <f t="shared" si="1"/>
        <v>42347.358483796299</v>
      </c>
      <c r="L40">
        <v>1449650173</v>
      </c>
      <c r="M40" t="b">
        <v>1</v>
      </c>
      <c r="N40">
        <v>971</v>
      </c>
      <c r="O40" t="b">
        <v>1</v>
      </c>
      <c r="P40" t="s">
        <v>8293</v>
      </c>
      <c r="Q40" s="15" t="s">
        <v>8307</v>
      </c>
      <c r="R40" s="12" t="s">
        <v>8308</v>
      </c>
      <c r="S40">
        <f t="shared" si="2"/>
        <v>422.02</v>
      </c>
    </row>
    <row r="41" spans="1:19" ht="60" x14ac:dyDescent="0.25">
      <c r="A41" s="10">
        <v>2045</v>
      </c>
      <c r="B41" s="3" t="s">
        <v>2046</v>
      </c>
      <c r="C41" s="3" t="s">
        <v>6155</v>
      </c>
      <c r="D41" s="6">
        <v>4900</v>
      </c>
      <c r="E41" s="8">
        <v>40140.01</v>
      </c>
      <c r="F41" t="s">
        <v>8218</v>
      </c>
      <c r="G41" t="s">
        <v>8223</v>
      </c>
      <c r="H41" t="s">
        <v>8245</v>
      </c>
      <c r="I41" s="19">
        <f t="shared" si="0"/>
        <v>41099.088506944441</v>
      </c>
      <c r="J41">
        <v>1341799647</v>
      </c>
      <c r="K41" s="19">
        <f t="shared" si="1"/>
        <v>41069.088506944441</v>
      </c>
      <c r="L41">
        <v>1339207647</v>
      </c>
      <c r="M41" t="b">
        <v>0</v>
      </c>
      <c r="N41">
        <v>263</v>
      </c>
      <c r="O41" t="b">
        <v>1</v>
      </c>
      <c r="P41" t="s">
        <v>8293</v>
      </c>
      <c r="Q41" s="15" t="s">
        <v>8307</v>
      </c>
      <c r="R41" s="12" t="s">
        <v>8308</v>
      </c>
      <c r="S41">
        <f t="shared" si="2"/>
        <v>152.62</v>
      </c>
    </row>
    <row r="42" spans="1:19" ht="60" x14ac:dyDescent="0.25">
      <c r="A42" s="10">
        <v>2241</v>
      </c>
      <c r="B42" s="3" t="s">
        <v>2242</v>
      </c>
      <c r="C42" s="3" t="s">
        <v>6351</v>
      </c>
      <c r="D42" s="6">
        <v>1000</v>
      </c>
      <c r="E42" s="8">
        <v>8064</v>
      </c>
      <c r="F42" t="s">
        <v>8218</v>
      </c>
      <c r="G42" t="s">
        <v>8224</v>
      </c>
      <c r="H42" t="s">
        <v>8246</v>
      </c>
      <c r="I42" s="19">
        <f t="shared" si="0"/>
        <v>42796.827546296292</v>
      </c>
      <c r="J42">
        <v>1488484300</v>
      </c>
      <c r="K42" s="19">
        <f t="shared" si="1"/>
        <v>42766.827546296292</v>
      </c>
      <c r="L42">
        <v>1485892300</v>
      </c>
      <c r="M42" t="b">
        <v>0</v>
      </c>
      <c r="N42">
        <v>163</v>
      </c>
      <c r="O42" t="b">
        <v>1</v>
      </c>
      <c r="P42" t="s">
        <v>8295</v>
      </c>
      <c r="Q42" s="15" t="s">
        <v>8309</v>
      </c>
      <c r="R42" s="12" t="s">
        <v>8310</v>
      </c>
      <c r="S42">
        <f t="shared" si="2"/>
        <v>49.47</v>
      </c>
    </row>
    <row r="43" spans="1:19" ht="30" x14ac:dyDescent="0.25">
      <c r="A43" s="10">
        <v>1948</v>
      </c>
      <c r="B43" s="3" t="s">
        <v>1949</v>
      </c>
      <c r="C43" s="3" t="s">
        <v>6058</v>
      </c>
      <c r="D43" s="6">
        <v>100000</v>
      </c>
      <c r="E43" s="8">
        <v>800211</v>
      </c>
      <c r="F43" t="s">
        <v>8218</v>
      </c>
      <c r="G43" t="s">
        <v>8223</v>
      </c>
      <c r="H43" t="s">
        <v>8245</v>
      </c>
      <c r="I43" s="19">
        <f t="shared" si="0"/>
        <v>42527.709722222222</v>
      </c>
      <c r="J43">
        <v>1465232520</v>
      </c>
      <c r="K43" s="19">
        <f t="shared" si="1"/>
        <v>42473.604270833333</v>
      </c>
      <c r="L43">
        <v>1460557809</v>
      </c>
      <c r="M43" t="b">
        <v>1</v>
      </c>
      <c r="N43">
        <v>4245</v>
      </c>
      <c r="O43" t="b">
        <v>1</v>
      </c>
      <c r="P43" t="s">
        <v>8293</v>
      </c>
      <c r="Q43" s="15" t="s">
        <v>8307</v>
      </c>
      <c r="R43" s="12" t="s">
        <v>8308</v>
      </c>
      <c r="S43">
        <f t="shared" si="2"/>
        <v>188.51</v>
      </c>
    </row>
    <row r="44" spans="1:19" ht="60" x14ac:dyDescent="0.25">
      <c r="A44" s="10">
        <v>1944</v>
      </c>
      <c r="B44" s="3" t="s">
        <v>1945</v>
      </c>
      <c r="C44" s="3" t="s">
        <v>6054</v>
      </c>
      <c r="D44" s="6">
        <v>40000</v>
      </c>
      <c r="E44" s="8">
        <v>315222.2</v>
      </c>
      <c r="F44" t="s">
        <v>8218</v>
      </c>
      <c r="G44" t="s">
        <v>8223</v>
      </c>
      <c r="H44" t="s">
        <v>8245</v>
      </c>
      <c r="I44" s="19">
        <f t="shared" si="0"/>
        <v>41760.584374999999</v>
      </c>
      <c r="J44">
        <v>1398952890</v>
      </c>
      <c r="K44" s="19">
        <f t="shared" si="1"/>
        <v>41730.584374999999</v>
      </c>
      <c r="L44">
        <v>1396360890</v>
      </c>
      <c r="M44" t="b">
        <v>1</v>
      </c>
      <c r="N44">
        <v>1789</v>
      </c>
      <c r="O44" t="b">
        <v>1</v>
      </c>
      <c r="P44" t="s">
        <v>8293</v>
      </c>
      <c r="Q44" s="15" t="s">
        <v>8307</v>
      </c>
      <c r="R44" s="12" t="s">
        <v>8308</v>
      </c>
      <c r="S44">
        <f t="shared" si="2"/>
        <v>176.2</v>
      </c>
    </row>
    <row r="45" spans="1:19" ht="60" x14ac:dyDescent="0.25">
      <c r="A45" s="10">
        <v>1215</v>
      </c>
      <c r="B45" s="3" t="s">
        <v>1216</v>
      </c>
      <c r="C45" s="3" t="s">
        <v>5325</v>
      </c>
      <c r="D45" s="6">
        <v>5000</v>
      </c>
      <c r="E45" s="8">
        <v>39304.01</v>
      </c>
      <c r="F45" t="s">
        <v>8218</v>
      </c>
      <c r="G45" t="s">
        <v>8223</v>
      </c>
      <c r="H45" t="s">
        <v>8245</v>
      </c>
      <c r="I45" s="19">
        <f t="shared" si="0"/>
        <v>41789.923101851848</v>
      </c>
      <c r="J45">
        <v>1401487756</v>
      </c>
      <c r="K45" s="19">
        <f t="shared" si="1"/>
        <v>41759.923101851848</v>
      </c>
      <c r="L45">
        <v>1398895756</v>
      </c>
      <c r="M45" t="b">
        <v>0</v>
      </c>
      <c r="N45">
        <v>549</v>
      </c>
      <c r="O45" t="b">
        <v>1</v>
      </c>
      <c r="P45" t="s">
        <v>8283</v>
      </c>
      <c r="Q45" s="15" t="s">
        <v>8322</v>
      </c>
      <c r="R45" s="12" t="s">
        <v>8323</v>
      </c>
      <c r="S45">
        <f t="shared" si="2"/>
        <v>71.59</v>
      </c>
    </row>
    <row r="46" spans="1:19" ht="60" x14ac:dyDescent="0.25">
      <c r="A46" s="10">
        <v>2261</v>
      </c>
      <c r="B46" s="3" t="s">
        <v>2262</v>
      </c>
      <c r="C46" s="3" t="s">
        <v>6371</v>
      </c>
      <c r="D46" s="6">
        <v>1000</v>
      </c>
      <c r="E46" s="8">
        <v>7795</v>
      </c>
      <c r="F46" t="s">
        <v>8218</v>
      </c>
      <c r="G46" t="s">
        <v>8225</v>
      </c>
      <c r="H46" t="s">
        <v>8247</v>
      </c>
      <c r="I46" s="19">
        <f t="shared" si="0"/>
        <v>42780.724768518514</v>
      </c>
      <c r="J46">
        <v>1487093020</v>
      </c>
      <c r="K46" s="19">
        <f t="shared" si="1"/>
        <v>42759.724768518514</v>
      </c>
      <c r="L46">
        <v>1485278620</v>
      </c>
      <c r="M46" t="b">
        <v>0</v>
      </c>
      <c r="N46">
        <v>210</v>
      </c>
      <c r="O46" t="b">
        <v>1</v>
      </c>
      <c r="P46" t="s">
        <v>8295</v>
      </c>
      <c r="Q46" s="15" t="s">
        <v>8309</v>
      </c>
      <c r="R46" s="12" t="s">
        <v>8310</v>
      </c>
      <c r="S46">
        <f t="shared" si="2"/>
        <v>37.119999999999997</v>
      </c>
    </row>
    <row r="47" spans="1:19" ht="45" x14ac:dyDescent="0.25">
      <c r="A47" s="10">
        <v>2270</v>
      </c>
      <c r="B47" s="3" t="s">
        <v>2271</v>
      </c>
      <c r="C47" s="3" t="s">
        <v>6380</v>
      </c>
      <c r="D47" s="6">
        <v>25000</v>
      </c>
      <c r="E47" s="8">
        <v>180062</v>
      </c>
      <c r="F47" t="s">
        <v>8218</v>
      </c>
      <c r="G47" t="s">
        <v>8223</v>
      </c>
      <c r="H47" t="s">
        <v>8245</v>
      </c>
      <c r="I47" s="19">
        <f t="shared" si="0"/>
        <v>42745.915972222225</v>
      </c>
      <c r="J47">
        <v>1484085540</v>
      </c>
      <c r="K47" s="19">
        <f t="shared" si="1"/>
        <v>42725.869363425925</v>
      </c>
      <c r="L47">
        <v>1482353513</v>
      </c>
      <c r="M47" t="b">
        <v>0</v>
      </c>
      <c r="N47">
        <v>1670</v>
      </c>
      <c r="O47" t="b">
        <v>1</v>
      </c>
      <c r="P47" t="s">
        <v>8295</v>
      </c>
      <c r="Q47" s="15" t="s">
        <v>8309</v>
      </c>
      <c r="R47" s="12" t="s">
        <v>8310</v>
      </c>
      <c r="S47">
        <f t="shared" si="2"/>
        <v>107.82</v>
      </c>
    </row>
    <row r="48" spans="1:19" ht="45" x14ac:dyDescent="0.25">
      <c r="A48" s="10">
        <v>2202</v>
      </c>
      <c r="B48" s="3" t="s">
        <v>2203</v>
      </c>
      <c r="C48" s="3" t="s">
        <v>6312</v>
      </c>
      <c r="D48" s="6">
        <v>4000</v>
      </c>
      <c r="E48" s="8">
        <v>28167.25</v>
      </c>
      <c r="F48" t="s">
        <v>8218</v>
      </c>
      <c r="G48" t="s">
        <v>8223</v>
      </c>
      <c r="H48" t="s">
        <v>8245</v>
      </c>
      <c r="I48" s="19">
        <f t="shared" si="0"/>
        <v>41214.849166666667</v>
      </c>
      <c r="J48">
        <v>1351801368</v>
      </c>
      <c r="K48" s="19">
        <f t="shared" si="1"/>
        <v>41184.849166666667</v>
      </c>
      <c r="L48">
        <v>1349209368</v>
      </c>
      <c r="M48" t="b">
        <v>0</v>
      </c>
      <c r="N48">
        <v>721</v>
      </c>
      <c r="O48" t="b">
        <v>1</v>
      </c>
      <c r="P48" t="s">
        <v>8278</v>
      </c>
      <c r="Q48" s="15" t="s">
        <v>8311</v>
      </c>
      <c r="R48" s="12" t="s">
        <v>8324</v>
      </c>
      <c r="S48">
        <f t="shared" si="2"/>
        <v>39.07</v>
      </c>
    </row>
    <row r="49" spans="1:19" ht="30" x14ac:dyDescent="0.25">
      <c r="A49" s="10">
        <v>1954</v>
      </c>
      <c r="B49" s="3" t="s">
        <v>1955</v>
      </c>
      <c r="C49" s="3" t="s">
        <v>6064</v>
      </c>
      <c r="D49" s="6">
        <v>50000</v>
      </c>
      <c r="E49" s="8">
        <v>349474</v>
      </c>
      <c r="F49" t="s">
        <v>8218</v>
      </c>
      <c r="G49" t="s">
        <v>8223</v>
      </c>
      <c r="H49" t="s">
        <v>8245</v>
      </c>
      <c r="I49" s="19">
        <f t="shared" si="0"/>
        <v>42441.208333333328</v>
      </c>
      <c r="J49">
        <v>1457758800</v>
      </c>
      <c r="K49" s="19">
        <f t="shared" si="1"/>
        <v>42394.580740740741</v>
      </c>
      <c r="L49">
        <v>1453730176</v>
      </c>
      <c r="M49" t="b">
        <v>1</v>
      </c>
      <c r="N49">
        <v>415</v>
      </c>
      <c r="O49" t="b">
        <v>1</v>
      </c>
      <c r="P49" t="s">
        <v>8293</v>
      </c>
      <c r="Q49" s="15" t="s">
        <v>8307</v>
      </c>
      <c r="R49" s="12" t="s">
        <v>8308</v>
      </c>
      <c r="S49">
        <f t="shared" si="2"/>
        <v>842.11</v>
      </c>
    </row>
    <row r="50" spans="1:19" ht="60" x14ac:dyDescent="0.25">
      <c r="A50" s="10">
        <v>1972</v>
      </c>
      <c r="B50" s="3" t="s">
        <v>1973</v>
      </c>
      <c r="C50" s="3" t="s">
        <v>6082</v>
      </c>
      <c r="D50" s="6">
        <v>2500</v>
      </c>
      <c r="E50" s="8">
        <v>16862</v>
      </c>
      <c r="F50" t="s">
        <v>8218</v>
      </c>
      <c r="G50" t="s">
        <v>8223</v>
      </c>
      <c r="H50" t="s">
        <v>8245</v>
      </c>
      <c r="I50" s="19">
        <f t="shared" si="0"/>
        <v>41231.053749999999</v>
      </c>
      <c r="J50">
        <v>1353201444</v>
      </c>
      <c r="K50" s="19">
        <f t="shared" si="1"/>
        <v>41201.012083333335</v>
      </c>
      <c r="L50">
        <v>1350605844</v>
      </c>
      <c r="M50" t="b">
        <v>1</v>
      </c>
      <c r="N50">
        <v>238</v>
      </c>
      <c r="O50" t="b">
        <v>1</v>
      </c>
      <c r="P50" t="s">
        <v>8293</v>
      </c>
      <c r="Q50" s="15" t="s">
        <v>8307</v>
      </c>
      <c r="R50" s="12" t="s">
        <v>8308</v>
      </c>
      <c r="S50">
        <f t="shared" si="2"/>
        <v>70.849999999999994</v>
      </c>
    </row>
    <row r="51" spans="1:19" ht="45" x14ac:dyDescent="0.25">
      <c r="A51" s="10">
        <v>1476</v>
      </c>
      <c r="B51" s="3" t="s">
        <v>1477</v>
      </c>
      <c r="C51" s="3" t="s">
        <v>5586</v>
      </c>
      <c r="D51" s="6">
        <v>6000</v>
      </c>
      <c r="E51" s="8">
        <v>39693.279999999999</v>
      </c>
      <c r="F51" t="s">
        <v>8218</v>
      </c>
      <c r="G51" t="s">
        <v>8223</v>
      </c>
      <c r="H51" t="s">
        <v>8245</v>
      </c>
      <c r="I51" s="19">
        <f t="shared" si="0"/>
        <v>40796.041921296295</v>
      </c>
      <c r="J51">
        <v>1315616422</v>
      </c>
      <c r="K51" s="19">
        <f t="shared" si="1"/>
        <v>40766.041921296295</v>
      </c>
      <c r="L51">
        <v>1313024422</v>
      </c>
      <c r="M51" t="b">
        <v>1</v>
      </c>
      <c r="N51">
        <v>916</v>
      </c>
      <c r="O51" t="b">
        <v>1</v>
      </c>
      <c r="P51" t="s">
        <v>8286</v>
      </c>
      <c r="Q51" s="15" t="s">
        <v>8320</v>
      </c>
      <c r="R51" s="12" t="s">
        <v>8321</v>
      </c>
      <c r="S51">
        <f t="shared" si="2"/>
        <v>43.33</v>
      </c>
    </row>
    <row r="52" spans="1:19" ht="60" x14ac:dyDescent="0.25">
      <c r="A52" s="10">
        <v>2601</v>
      </c>
      <c r="B52" s="3" t="s">
        <v>2601</v>
      </c>
      <c r="C52" s="3" t="s">
        <v>6711</v>
      </c>
      <c r="D52" s="6">
        <v>500</v>
      </c>
      <c r="E52" s="8">
        <v>3307</v>
      </c>
      <c r="F52" t="s">
        <v>8218</v>
      </c>
      <c r="G52" t="s">
        <v>8223</v>
      </c>
      <c r="H52" t="s">
        <v>8245</v>
      </c>
      <c r="I52" s="19">
        <f t="shared" si="0"/>
        <v>41165.165972222225</v>
      </c>
      <c r="J52">
        <v>1347508740</v>
      </c>
      <c r="K52" s="19">
        <f t="shared" si="1"/>
        <v>41150.902187499996</v>
      </c>
      <c r="L52">
        <v>1346276349</v>
      </c>
      <c r="M52" t="b">
        <v>1</v>
      </c>
      <c r="N52">
        <v>151</v>
      </c>
      <c r="O52" t="b">
        <v>1</v>
      </c>
      <c r="P52" t="s">
        <v>8299</v>
      </c>
      <c r="Q52" s="15" t="s">
        <v>8307</v>
      </c>
      <c r="R52" s="12" t="s">
        <v>8316</v>
      </c>
      <c r="S52">
        <f t="shared" si="2"/>
        <v>21.9</v>
      </c>
    </row>
    <row r="53" spans="1:19" ht="60" x14ac:dyDescent="0.25">
      <c r="A53" s="10">
        <v>2627</v>
      </c>
      <c r="B53" s="3" t="s">
        <v>2627</v>
      </c>
      <c r="C53" s="3" t="s">
        <v>6737</v>
      </c>
      <c r="D53" s="6">
        <v>150</v>
      </c>
      <c r="E53" s="8">
        <v>970</v>
      </c>
      <c r="F53" t="s">
        <v>8218</v>
      </c>
      <c r="G53" t="s">
        <v>8223</v>
      </c>
      <c r="H53" t="s">
        <v>8245</v>
      </c>
      <c r="I53" s="19">
        <f t="shared" si="0"/>
        <v>42334.871076388896</v>
      </c>
      <c r="J53">
        <v>1448571261</v>
      </c>
      <c r="K53" s="19">
        <f t="shared" si="1"/>
        <v>42304.829409722224</v>
      </c>
      <c r="L53">
        <v>1445975661</v>
      </c>
      <c r="M53" t="b">
        <v>0</v>
      </c>
      <c r="N53">
        <v>45</v>
      </c>
      <c r="O53" t="b">
        <v>1</v>
      </c>
      <c r="P53" t="s">
        <v>8299</v>
      </c>
      <c r="Q53" s="15" t="s">
        <v>8307</v>
      </c>
      <c r="R53" s="12" t="s">
        <v>8316</v>
      </c>
      <c r="S53">
        <f t="shared" si="2"/>
        <v>21.56</v>
      </c>
    </row>
    <row r="54" spans="1:19" ht="60" x14ac:dyDescent="0.25">
      <c r="A54" s="10">
        <v>2257</v>
      </c>
      <c r="B54" s="3" t="s">
        <v>2258</v>
      </c>
      <c r="C54" s="3" t="s">
        <v>6367</v>
      </c>
      <c r="D54" s="6">
        <v>2500</v>
      </c>
      <c r="E54" s="8">
        <v>15903.5</v>
      </c>
      <c r="F54" t="s">
        <v>8218</v>
      </c>
      <c r="G54" t="s">
        <v>8224</v>
      </c>
      <c r="H54" t="s">
        <v>8246</v>
      </c>
      <c r="I54" s="19">
        <f t="shared" si="0"/>
        <v>42540.958333333328</v>
      </c>
      <c r="J54">
        <v>1466377200</v>
      </c>
      <c r="K54" s="19">
        <f t="shared" si="1"/>
        <v>42505.936678240745</v>
      </c>
      <c r="L54">
        <v>1463351329</v>
      </c>
      <c r="M54" t="b">
        <v>0</v>
      </c>
      <c r="N54">
        <v>169</v>
      </c>
      <c r="O54" t="b">
        <v>1</v>
      </c>
      <c r="P54" t="s">
        <v>8295</v>
      </c>
      <c r="Q54" s="15" t="s">
        <v>8309</v>
      </c>
      <c r="R54" s="12" t="s">
        <v>8310</v>
      </c>
      <c r="S54">
        <f t="shared" si="2"/>
        <v>94.1</v>
      </c>
    </row>
    <row r="55" spans="1:19" ht="60" x14ac:dyDescent="0.25">
      <c r="A55" s="10">
        <v>2024</v>
      </c>
      <c r="B55" s="3" t="s">
        <v>2025</v>
      </c>
      <c r="C55" s="3" t="s">
        <v>6134</v>
      </c>
      <c r="D55" s="6">
        <v>4000</v>
      </c>
      <c r="E55" s="8">
        <v>23414</v>
      </c>
      <c r="F55" t="s">
        <v>8218</v>
      </c>
      <c r="G55" t="s">
        <v>8223</v>
      </c>
      <c r="H55" t="s">
        <v>8245</v>
      </c>
      <c r="I55" s="19">
        <f t="shared" si="0"/>
        <v>41134.125</v>
      </c>
      <c r="J55">
        <v>1344826800</v>
      </c>
      <c r="K55" s="19">
        <f t="shared" si="1"/>
        <v>41099.966944444444</v>
      </c>
      <c r="L55">
        <v>1341875544</v>
      </c>
      <c r="M55" t="b">
        <v>1</v>
      </c>
      <c r="N55">
        <v>105</v>
      </c>
      <c r="O55" t="b">
        <v>1</v>
      </c>
      <c r="P55" t="s">
        <v>8293</v>
      </c>
      <c r="Q55" s="15" t="s">
        <v>8307</v>
      </c>
      <c r="R55" s="12" t="s">
        <v>8308</v>
      </c>
      <c r="S55">
        <f t="shared" si="2"/>
        <v>222.99</v>
      </c>
    </row>
    <row r="56" spans="1:19" ht="60" x14ac:dyDescent="0.25">
      <c r="A56" s="10">
        <v>1969</v>
      </c>
      <c r="B56" s="3" t="s">
        <v>1970</v>
      </c>
      <c r="C56" s="3" t="s">
        <v>6079</v>
      </c>
      <c r="D56" s="6">
        <v>20000</v>
      </c>
      <c r="E56" s="8">
        <v>115816</v>
      </c>
      <c r="F56" t="s">
        <v>8218</v>
      </c>
      <c r="G56" t="s">
        <v>8224</v>
      </c>
      <c r="H56" t="s">
        <v>8246</v>
      </c>
      <c r="I56" s="19">
        <f t="shared" si="0"/>
        <v>42587.792453703703</v>
      </c>
      <c r="J56">
        <v>1470423668</v>
      </c>
      <c r="K56" s="19">
        <f t="shared" si="1"/>
        <v>42557.792453703703</v>
      </c>
      <c r="L56">
        <v>1467831668</v>
      </c>
      <c r="M56" t="b">
        <v>1</v>
      </c>
      <c r="N56">
        <v>1887</v>
      </c>
      <c r="O56" t="b">
        <v>1</v>
      </c>
      <c r="P56" t="s">
        <v>8293</v>
      </c>
      <c r="Q56" s="15" t="s">
        <v>8307</v>
      </c>
      <c r="R56" s="12" t="s">
        <v>8308</v>
      </c>
      <c r="S56">
        <f t="shared" si="2"/>
        <v>61.38</v>
      </c>
    </row>
    <row r="57" spans="1:19" ht="60" x14ac:dyDescent="0.25">
      <c r="A57" s="10">
        <v>1512</v>
      </c>
      <c r="B57" s="3" t="s">
        <v>1513</v>
      </c>
      <c r="C57" s="3" t="s">
        <v>5622</v>
      </c>
      <c r="D57" s="6">
        <v>3500</v>
      </c>
      <c r="E57" s="8">
        <v>19557</v>
      </c>
      <c r="F57" t="s">
        <v>8218</v>
      </c>
      <c r="G57" t="s">
        <v>8223</v>
      </c>
      <c r="H57" t="s">
        <v>8245</v>
      </c>
      <c r="I57" s="19">
        <f t="shared" si="0"/>
        <v>42771.684479166666</v>
      </c>
      <c r="J57">
        <v>1486311939</v>
      </c>
      <c r="K57" s="19">
        <f t="shared" si="1"/>
        <v>42741.684479166666</v>
      </c>
      <c r="L57">
        <v>1483719939</v>
      </c>
      <c r="M57" t="b">
        <v>1</v>
      </c>
      <c r="N57">
        <v>335</v>
      </c>
      <c r="O57" t="b">
        <v>1</v>
      </c>
      <c r="P57" t="s">
        <v>8283</v>
      </c>
      <c r="Q57" s="15" t="s">
        <v>8322</v>
      </c>
      <c r="R57" s="12" t="s">
        <v>8323</v>
      </c>
      <c r="S57">
        <f t="shared" si="2"/>
        <v>58.38</v>
      </c>
    </row>
    <row r="58" spans="1:19" ht="30" x14ac:dyDescent="0.25">
      <c r="A58" s="10">
        <v>2076</v>
      </c>
      <c r="B58" s="3" t="s">
        <v>2077</v>
      </c>
      <c r="C58" s="3" t="s">
        <v>6186</v>
      </c>
      <c r="D58" s="6">
        <v>179000</v>
      </c>
      <c r="E58" s="8">
        <v>972594.99</v>
      </c>
      <c r="F58" t="s">
        <v>8218</v>
      </c>
      <c r="G58" t="s">
        <v>8224</v>
      </c>
      <c r="H58" t="s">
        <v>8246</v>
      </c>
      <c r="I58" s="19">
        <f t="shared" si="0"/>
        <v>41843.880659722221</v>
      </c>
      <c r="J58">
        <v>1406149689</v>
      </c>
      <c r="K58" s="19">
        <f t="shared" si="1"/>
        <v>41803.880659722221</v>
      </c>
      <c r="L58">
        <v>1402693689</v>
      </c>
      <c r="M58" t="b">
        <v>0</v>
      </c>
      <c r="N58">
        <v>8359</v>
      </c>
      <c r="O58" t="b">
        <v>1</v>
      </c>
      <c r="P58" t="s">
        <v>8293</v>
      </c>
      <c r="Q58" s="15" t="s">
        <v>8307</v>
      </c>
      <c r="R58" s="12" t="s">
        <v>8308</v>
      </c>
      <c r="S58">
        <f t="shared" si="2"/>
        <v>116.35</v>
      </c>
    </row>
    <row r="59" spans="1:19" ht="60" x14ac:dyDescent="0.25">
      <c r="A59" s="10">
        <v>2200</v>
      </c>
      <c r="B59" s="3" t="s">
        <v>2201</v>
      </c>
      <c r="C59" s="3" t="s">
        <v>6310</v>
      </c>
      <c r="D59" s="6">
        <v>2000</v>
      </c>
      <c r="E59" s="8">
        <v>10843</v>
      </c>
      <c r="F59" t="s">
        <v>8218</v>
      </c>
      <c r="G59" t="s">
        <v>8224</v>
      </c>
      <c r="H59" t="s">
        <v>8246</v>
      </c>
      <c r="I59" s="19">
        <f t="shared" si="0"/>
        <v>42191.125</v>
      </c>
      <c r="J59">
        <v>1436151600</v>
      </c>
      <c r="K59" s="19">
        <f t="shared" si="1"/>
        <v>42163.625787037032</v>
      </c>
      <c r="L59">
        <v>1433775668</v>
      </c>
      <c r="M59" t="b">
        <v>0</v>
      </c>
      <c r="N59">
        <v>263</v>
      </c>
      <c r="O59" t="b">
        <v>1</v>
      </c>
      <c r="P59" t="s">
        <v>8295</v>
      </c>
      <c r="Q59" s="15" t="s">
        <v>8309</v>
      </c>
      <c r="R59" s="12" t="s">
        <v>8310</v>
      </c>
      <c r="S59">
        <f t="shared" si="2"/>
        <v>41.23</v>
      </c>
    </row>
    <row r="60" spans="1:19" ht="60" x14ac:dyDescent="0.25">
      <c r="A60" s="10">
        <v>2194</v>
      </c>
      <c r="B60" s="3" t="s">
        <v>2195</v>
      </c>
      <c r="C60" s="3" t="s">
        <v>6304</v>
      </c>
      <c r="D60" s="6">
        <v>10000</v>
      </c>
      <c r="E60" s="8">
        <v>53737</v>
      </c>
      <c r="F60" t="s">
        <v>8218</v>
      </c>
      <c r="G60" t="s">
        <v>8223</v>
      </c>
      <c r="H60" t="s">
        <v>8245</v>
      </c>
      <c r="I60" s="19">
        <f t="shared" si="0"/>
        <v>42455.716319444444</v>
      </c>
      <c r="J60">
        <v>1459012290</v>
      </c>
      <c r="K60" s="19">
        <f t="shared" si="1"/>
        <v>42425.757986111115</v>
      </c>
      <c r="L60">
        <v>1456423890</v>
      </c>
      <c r="M60" t="b">
        <v>0</v>
      </c>
      <c r="N60">
        <v>878</v>
      </c>
      <c r="O60" t="b">
        <v>1</v>
      </c>
      <c r="P60" t="s">
        <v>8295</v>
      </c>
      <c r="Q60" s="15" t="s">
        <v>8309</v>
      </c>
      <c r="R60" s="12" t="s">
        <v>8310</v>
      </c>
      <c r="S60">
        <f t="shared" si="2"/>
        <v>61.2</v>
      </c>
    </row>
    <row r="61" spans="1:19" ht="45" x14ac:dyDescent="0.25">
      <c r="A61" s="10">
        <v>2236</v>
      </c>
      <c r="B61" s="3" t="s">
        <v>2237</v>
      </c>
      <c r="C61" s="3" t="s">
        <v>6346</v>
      </c>
      <c r="D61" s="6">
        <v>2800</v>
      </c>
      <c r="E61" s="8">
        <v>15039</v>
      </c>
      <c r="F61" t="s">
        <v>8218</v>
      </c>
      <c r="G61" t="s">
        <v>8223</v>
      </c>
      <c r="H61" t="s">
        <v>8245</v>
      </c>
      <c r="I61" s="19">
        <f t="shared" si="0"/>
        <v>42401.617164351846</v>
      </c>
      <c r="J61">
        <v>1454338123</v>
      </c>
      <c r="K61" s="19">
        <f t="shared" si="1"/>
        <v>42371.617164351846</v>
      </c>
      <c r="L61">
        <v>1451746123</v>
      </c>
      <c r="M61" t="b">
        <v>0</v>
      </c>
      <c r="N61">
        <v>680</v>
      </c>
      <c r="O61" t="b">
        <v>1</v>
      </c>
      <c r="P61" t="s">
        <v>8295</v>
      </c>
      <c r="Q61" s="15" t="s">
        <v>8309</v>
      </c>
      <c r="R61" s="12" t="s">
        <v>8310</v>
      </c>
      <c r="S61">
        <f t="shared" si="2"/>
        <v>22.12</v>
      </c>
    </row>
    <row r="62" spans="1:19" ht="45" x14ac:dyDescent="0.25">
      <c r="A62" s="10">
        <v>2327</v>
      </c>
      <c r="B62" s="3" t="s">
        <v>2328</v>
      </c>
      <c r="C62" s="3" t="s">
        <v>6437</v>
      </c>
      <c r="D62" s="6">
        <v>35000</v>
      </c>
      <c r="E62" s="8">
        <v>184133.01</v>
      </c>
      <c r="F62" t="s">
        <v>8218</v>
      </c>
      <c r="G62" t="s">
        <v>8223</v>
      </c>
      <c r="H62" t="s">
        <v>8245</v>
      </c>
      <c r="I62" s="19">
        <f t="shared" si="0"/>
        <v>41877.917129629634</v>
      </c>
      <c r="J62">
        <v>1409090440</v>
      </c>
      <c r="K62" s="19">
        <f t="shared" si="1"/>
        <v>41842.917129629634</v>
      </c>
      <c r="L62">
        <v>1406066440</v>
      </c>
      <c r="M62" t="b">
        <v>1</v>
      </c>
      <c r="N62">
        <v>3355</v>
      </c>
      <c r="O62" t="b">
        <v>1</v>
      </c>
      <c r="P62" t="s">
        <v>8296</v>
      </c>
      <c r="Q62" s="15" t="s">
        <v>8325</v>
      </c>
      <c r="R62" s="12" t="s">
        <v>8326</v>
      </c>
      <c r="S62">
        <f t="shared" si="2"/>
        <v>54.88</v>
      </c>
    </row>
    <row r="63" spans="1:19" ht="45" x14ac:dyDescent="0.25">
      <c r="A63" s="10">
        <v>2182</v>
      </c>
      <c r="B63" s="3" t="s">
        <v>2183</v>
      </c>
      <c r="C63" s="3" t="s">
        <v>6292</v>
      </c>
      <c r="D63" s="6">
        <v>3000</v>
      </c>
      <c r="E63" s="8">
        <v>15725</v>
      </c>
      <c r="F63" t="s">
        <v>8218</v>
      </c>
      <c r="G63" t="s">
        <v>8228</v>
      </c>
      <c r="H63" t="s">
        <v>8250</v>
      </c>
      <c r="I63" s="19">
        <f t="shared" si="0"/>
        <v>41914.900752314818</v>
      </c>
      <c r="J63">
        <v>1412285825</v>
      </c>
      <c r="K63" s="19">
        <f t="shared" si="1"/>
        <v>41879.900752314818</v>
      </c>
      <c r="L63">
        <v>1409261825</v>
      </c>
      <c r="M63" t="b">
        <v>0</v>
      </c>
      <c r="N63">
        <v>356</v>
      </c>
      <c r="O63" t="b">
        <v>1</v>
      </c>
      <c r="P63" t="s">
        <v>8295</v>
      </c>
      <c r="Q63" s="15" t="s">
        <v>8309</v>
      </c>
      <c r="R63" s="12" t="s">
        <v>8310</v>
      </c>
      <c r="S63">
        <f t="shared" si="2"/>
        <v>44.17</v>
      </c>
    </row>
    <row r="64" spans="1:19" ht="45" x14ac:dyDescent="0.25">
      <c r="A64" s="10">
        <v>2336</v>
      </c>
      <c r="B64" s="3" t="s">
        <v>2337</v>
      </c>
      <c r="C64" s="3" t="s">
        <v>6446</v>
      </c>
      <c r="D64" s="6">
        <v>20000</v>
      </c>
      <c r="E64" s="8">
        <v>104146.51</v>
      </c>
      <c r="F64" t="s">
        <v>8218</v>
      </c>
      <c r="G64" t="s">
        <v>8223</v>
      </c>
      <c r="H64" t="s">
        <v>8245</v>
      </c>
      <c r="I64" s="19">
        <f t="shared" si="0"/>
        <v>41706.924710648149</v>
      </c>
      <c r="J64">
        <v>1394316695</v>
      </c>
      <c r="K64" s="19">
        <f t="shared" si="1"/>
        <v>41666.924710648149</v>
      </c>
      <c r="L64">
        <v>1390860695</v>
      </c>
      <c r="M64" t="b">
        <v>1</v>
      </c>
      <c r="N64">
        <v>2165</v>
      </c>
      <c r="O64" t="b">
        <v>1</v>
      </c>
      <c r="P64" t="s">
        <v>8296</v>
      </c>
      <c r="Q64" s="15" t="s">
        <v>8325</v>
      </c>
      <c r="R64" s="12" t="s">
        <v>8326</v>
      </c>
      <c r="S64">
        <f t="shared" si="2"/>
        <v>48.1</v>
      </c>
    </row>
    <row r="65" spans="1:19" ht="60" x14ac:dyDescent="0.25">
      <c r="A65" s="10">
        <v>2080</v>
      </c>
      <c r="B65" s="3" t="s">
        <v>2081</v>
      </c>
      <c r="C65" s="3" t="s">
        <v>6190</v>
      </c>
      <c r="D65" s="6">
        <v>1000</v>
      </c>
      <c r="E65" s="8">
        <v>5078</v>
      </c>
      <c r="F65" t="s">
        <v>8218</v>
      </c>
      <c r="G65" t="s">
        <v>8223</v>
      </c>
      <c r="H65" t="s">
        <v>8245</v>
      </c>
      <c r="I65" s="19">
        <f t="shared" si="0"/>
        <v>42319.998842592591</v>
      </c>
      <c r="J65">
        <v>1447286300</v>
      </c>
      <c r="K65" s="19">
        <f t="shared" si="1"/>
        <v>42289.957175925927</v>
      </c>
      <c r="L65">
        <v>1444690700</v>
      </c>
      <c r="M65" t="b">
        <v>0</v>
      </c>
      <c r="N65">
        <v>50</v>
      </c>
      <c r="O65" t="b">
        <v>1</v>
      </c>
      <c r="P65" t="s">
        <v>8293</v>
      </c>
      <c r="Q65" s="15" t="s">
        <v>8307</v>
      </c>
      <c r="R65" s="12" t="s">
        <v>8308</v>
      </c>
      <c r="S65">
        <f t="shared" si="2"/>
        <v>101.56</v>
      </c>
    </row>
    <row r="66" spans="1:19" ht="60" x14ac:dyDescent="0.25">
      <c r="A66" s="10">
        <v>2043</v>
      </c>
      <c r="B66" s="3" t="s">
        <v>2044</v>
      </c>
      <c r="C66" s="3" t="s">
        <v>6153</v>
      </c>
      <c r="D66" s="6">
        <v>1385</v>
      </c>
      <c r="E66" s="8">
        <v>7011</v>
      </c>
      <c r="F66" t="s">
        <v>8218</v>
      </c>
      <c r="G66" t="s">
        <v>8223</v>
      </c>
      <c r="H66" t="s">
        <v>8245</v>
      </c>
      <c r="I66" s="19">
        <f t="shared" si="0"/>
        <v>42715.207638888889</v>
      </c>
      <c r="J66">
        <v>1481432340</v>
      </c>
      <c r="K66" s="19">
        <f t="shared" si="1"/>
        <v>42661.176817129628</v>
      </c>
      <c r="L66">
        <v>1476764077</v>
      </c>
      <c r="M66" t="b">
        <v>0</v>
      </c>
      <c r="N66">
        <v>193</v>
      </c>
      <c r="O66" t="b">
        <v>1</v>
      </c>
      <c r="P66" t="s">
        <v>8293</v>
      </c>
      <c r="Q66" s="15" t="s">
        <v>8307</v>
      </c>
      <c r="R66" s="12" t="s">
        <v>8308</v>
      </c>
      <c r="S66">
        <f t="shared" si="2"/>
        <v>36.33</v>
      </c>
    </row>
    <row r="67" spans="1:19" ht="60" x14ac:dyDescent="0.25">
      <c r="A67" s="10">
        <v>2189</v>
      </c>
      <c r="B67" s="3" t="s">
        <v>2190</v>
      </c>
      <c r="C67" s="3" t="s">
        <v>6299</v>
      </c>
      <c r="D67" s="6">
        <v>1200</v>
      </c>
      <c r="E67" s="8">
        <v>6039</v>
      </c>
      <c r="F67" t="s">
        <v>8218</v>
      </c>
      <c r="G67" t="s">
        <v>8224</v>
      </c>
      <c r="H67" t="s">
        <v>8246</v>
      </c>
      <c r="I67" s="19">
        <f t="shared" ref="I67:I130" si="3">(((J67/60)/60)/24)+DATE(1970,1,1)</f>
        <v>42481.916666666672</v>
      </c>
      <c r="J67">
        <v>1461276000</v>
      </c>
      <c r="K67" s="19">
        <f t="shared" ref="K67:K130" si="4">(((L67/60)/60)/24)+DATE(1970,1,1)</f>
        <v>42467.788194444445</v>
      </c>
      <c r="L67">
        <v>1460055300</v>
      </c>
      <c r="M67" t="b">
        <v>0</v>
      </c>
      <c r="N67">
        <v>88</v>
      </c>
      <c r="O67" t="b">
        <v>1</v>
      </c>
      <c r="P67" t="s">
        <v>8295</v>
      </c>
      <c r="Q67" s="15" t="s">
        <v>8309</v>
      </c>
      <c r="R67" s="12" t="s">
        <v>8310</v>
      </c>
      <c r="S67">
        <f t="shared" ref="S67:S130" si="5">IFERROR(ROUND(E67/N67,2),0)</f>
        <v>68.63</v>
      </c>
    </row>
    <row r="68" spans="1:19" ht="60" x14ac:dyDescent="0.25">
      <c r="A68" s="10">
        <v>1401</v>
      </c>
      <c r="B68" s="3" t="s">
        <v>1402</v>
      </c>
      <c r="C68" s="3" t="s">
        <v>5511</v>
      </c>
      <c r="D68" s="6">
        <v>2500</v>
      </c>
      <c r="E68" s="8">
        <v>12413</v>
      </c>
      <c r="F68" t="s">
        <v>8218</v>
      </c>
      <c r="G68" t="s">
        <v>8223</v>
      </c>
      <c r="H68" t="s">
        <v>8245</v>
      </c>
      <c r="I68" s="19">
        <f t="shared" si="3"/>
        <v>41420.99622685185</v>
      </c>
      <c r="J68">
        <v>1369612474</v>
      </c>
      <c r="K68" s="19">
        <f t="shared" si="4"/>
        <v>41399.99622685185</v>
      </c>
      <c r="L68">
        <v>1367798074</v>
      </c>
      <c r="M68" t="b">
        <v>0</v>
      </c>
      <c r="N68">
        <v>240</v>
      </c>
      <c r="O68" t="b">
        <v>1</v>
      </c>
      <c r="P68" t="s">
        <v>8274</v>
      </c>
      <c r="Q68" s="15" t="s">
        <v>8311</v>
      </c>
      <c r="R68" s="12" t="s">
        <v>8312</v>
      </c>
      <c r="S68">
        <f t="shared" si="5"/>
        <v>51.72</v>
      </c>
    </row>
    <row r="69" spans="1:19" ht="45" x14ac:dyDescent="0.25">
      <c r="A69" s="10">
        <v>2232</v>
      </c>
      <c r="B69" s="3" t="s">
        <v>2233</v>
      </c>
      <c r="C69" s="3" t="s">
        <v>6342</v>
      </c>
      <c r="D69" s="6">
        <v>5000</v>
      </c>
      <c r="E69" s="8">
        <v>24790</v>
      </c>
      <c r="F69" t="s">
        <v>8218</v>
      </c>
      <c r="G69" t="s">
        <v>8223</v>
      </c>
      <c r="H69" t="s">
        <v>8245</v>
      </c>
      <c r="I69" s="19">
        <f t="shared" si="3"/>
        <v>41839.125</v>
      </c>
      <c r="J69">
        <v>1405738800</v>
      </c>
      <c r="K69" s="19">
        <f t="shared" si="4"/>
        <v>41806.794074074074</v>
      </c>
      <c r="L69">
        <v>1402945408</v>
      </c>
      <c r="M69" t="b">
        <v>0</v>
      </c>
      <c r="N69">
        <v>988</v>
      </c>
      <c r="O69" t="b">
        <v>1</v>
      </c>
      <c r="P69" t="s">
        <v>8295</v>
      </c>
      <c r="Q69" s="15" t="s">
        <v>8309</v>
      </c>
      <c r="R69" s="12" t="s">
        <v>8310</v>
      </c>
      <c r="S69">
        <f t="shared" si="5"/>
        <v>25.09</v>
      </c>
    </row>
    <row r="70" spans="1:19" ht="60" x14ac:dyDescent="0.25">
      <c r="A70" s="10">
        <v>2013</v>
      </c>
      <c r="B70" s="3" t="s">
        <v>2014</v>
      </c>
      <c r="C70" s="3" t="s">
        <v>6123</v>
      </c>
      <c r="D70" s="6">
        <v>160000</v>
      </c>
      <c r="E70" s="8">
        <v>791862</v>
      </c>
      <c r="F70" t="s">
        <v>8218</v>
      </c>
      <c r="G70" t="s">
        <v>8223</v>
      </c>
      <c r="H70" t="s">
        <v>8245</v>
      </c>
      <c r="I70" s="19">
        <f t="shared" si="3"/>
        <v>42559.960810185185</v>
      </c>
      <c r="J70">
        <v>1468019014</v>
      </c>
      <c r="K70" s="19">
        <f t="shared" si="4"/>
        <v>42499.960810185185</v>
      </c>
      <c r="L70">
        <v>1462835014</v>
      </c>
      <c r="M70" t="b">
        <v>1</v>
      </c>
      <c r="N70">
        <v>4562</v>
      </c>
      <c r="O70" t="b">
        <v>1</v>
      </c>
      <c r="P70" t="s">
        <v>8293</v>
      </c>
      <c r="Q70" s="15" t="s">
        <v>8307</v>
      </c>
      <c r="R70" s="12" t="s">
        <v>8308</v>
      </c>
      <c r="S70">
        <f t="shared" si="5"/>
        <v>173.58</v>
      </c>
    </row>
    <row r="71" spans="1:19" ht="45" x14ac:dyDescent="0.25">
      <c r="A71" s="10">
        <v>2727</v>
      </c>
      <c r="B71" s="3" t="s">
        <v>2727</v>
      </c>
      <c r="C71" s="3" t="s">
        <v>6837</v>
      </c>
      <c r="D71" s="6">
        <v>10000</v>
      </c>
      <c r="E71" s="8">
        <v>49321</v>
      </c>
      <c r="F71" t="s">
        <v>8218</v>
      </c>
      <c r="G71" t="s">
        <v>8223</v>
      </c>
      <c r="H71" t="s">
        <v>8245</v>
      </c>
      <c r="I71" s="19">
        <f t="shared" si="3"/>
        <v>42223.676655092597</v>
      </c>
      <c r="J71">
        <v>1438964063</v>
      </c>
      <c r="K71" s="19">
        <f t="shared" si="4"/>
        <v>42198.676655092597</v>
      </c>
      <c r="L71">
        <v>1436804063</v>
      </c>
      <c r="M71" t="b">
        <v>0</v>
      </c>
      <c r="N71">
        <v>707</v>
      </c>
      <c r="O71" t="b">
        <v>1</v>
      </c>
      <c r="P71" t="s">
        <v>8293</v>
      </c>
      <c r="Q71" s="15" t="s">
        <v>8307</v>
      </c>
      <c r="R71" s="12" t="s">
        <v>8308</v>
      </c>
      <c r="S71">
        <f t="shared" si="5"/>
        <v>69.760000000000005</v>
      </c>
    </row>
    <row r="72" spans="1:19" ht="60" x14ac:dyDescent="0.25">
      <c r="A72" s="10">
        <v>2183</v>
      </c>
      <c r="B72" s="3" t="s">
        <v>2184</v>
      </c>
      <c r="C72" s="3" t="s">
        <v>6293</v>
      </c>
      <c r="D72" s="6">
        <v>1800</v>
      </c>
      <c r="E72" s="8">
        <v>8807</v>
      </c>
      <c r="F72" t="s">
        <v>8218</v>
      </c>
      <c r="G72" t="s">
        <v>8223</v>
      </c>
      <c r="H72" t="s">
        <v>8245</v>
      </c>
      <c r="I72" s="19">
        <f t="shared" si="3"/>
        <v>42775.208333333328</v>
      </c>
      <c r="J72">
        <v>1486616400</v>
      </c>
      <c r="K72" s="19">
        <f t="shared" si="4"/>
        <v>42745.365474537044</v>
      </c>
      <c r="L72">
        <v>1484037977</v>
      </c>
      <c r="M72" t="b">
        <v>0</v>
      </c>
      <c r="N72">
        <v>279</v>
      </c>
      <c r="O72" t="b">
        <v>1</v>
      </c>
      <c r="P72" t="s">
        <v>8295</v>
      </c>
      <c r="Q72" s="15" t="s">
        <v>8309</v>
      </c>
      <c r="R72" s="12" t="s">
        <v>8310</v>
      </c>
      <c r="S72">
        <f t="shared" si="5"/>
        <v>31.57</v>
      </c>
    </row>
    <row r="73" spans="1:19" ht="60" x14ac:dyDescent="0.25">
      <c r="A73" s="10">
        <v>2019</v>
      </c>
      <c r="B73" s="3" t="s">
        <v>2020</v>
      </c>
      <c r="C73" s="3" t="s">
        <v>6129</v>
      </c>
      <c r="D73" s="6">
        <v>40000</v>
      </c>
      <c r="E73" s="8">
        <v>193963.9</v>
      </c>
      <c r="F73" t="s">
        <v>8218</v>
      </c>
      <c r="G73" t="s">
        <v>8223</v>
      </c>
      <c r="H73" t="s">
        <v>8245</v>
      </c>
      <c r="I73" s="19">
        <f t="shared" si="3"/>
        <v>42635.70857638889</v>
      </c>
      <c r="J73">
        <v>1474563621</v>
      </c>
      <c r="K73" s="19">
        <f t="shared" si="4"/>
        <v>42605.70857638889</v>
      </c>
      <c r="L73">
        <v>1471971621</v>
      </c>
      <c r="M73" t="b">
        <v>1</v>
      </c>
      <c r="N73">
        <v>1780</v>
      </c>
      <c r="O73" t="b">
        <v>1</v>
      </c>
      <c r="P73" t="s">
        <v>8293</v>
      </c>
      <c r="Q73" s="15" t="s">
        <v>8307</v>
      </c>
      <c r="R73" s="12" t="s">
        <v>8308</v>
      </c>
      <c r="S73">
        <f t="shared" si="5"/>
        <v>108.97</v>
      </c>
    </row>
    <row r="74" spans="1:19" ht="60" x14ac:dyDescent="0.25">
      <c r="A74" s="10">
        <v>1532</v>
      </c>
      <c r="B74" s="3" t="s">
        <v>1533</v>
      </c>
      <c r="C74" s="3" t="s">
        <v>5642</v>
      </c>
      <c r="D74" s="6">
        <v>5000</v>
      </c>
      <c r="E74" s="8">
        <v>24201</v>
      </c>
      <c r="F74" t="s">
        <v>8218</v>
      </c>
      <c r="G74" t="s">
        <v>8225</v>
      </c>
      <c r="H74" t="s">
        <v>8247</v>
      </c>
      <c r="I74" s="19">
        <f t="shared" si="3"/>
        <v>42415.625</v>
      </c>
      <c r="J74">
        <v>1455548400</v>
      </c>
      <c r="K74" s="19">
        <f t="shared" si="4"/>
        <v>42391.475289351853</v>
      </c>
      <c r="L74">
        <v>1453461865</v>
      </c>
      <c r="M74" t="b">
        <v>1</v>
      </c>
      <c r="N74">
        <v>294</v>
      </c>
      <c r="O74" t="b">
        <v>1</v>
      </c>
      <c r="P74" t="s">
        <v>8283</v>
      </c>
      <c r="Q74" s="15" t="s">
        <v>8322</v>
      </c>
      <c r="R74" s="12" t="s">
        <v>8323</v>
      </c>
      <c r="S74">
        <f t="shared" si="5"/>
        <v>82.32</v>
      </c>
    </row>
    <row r="75" spans="1:19" ht="60" x14ac:dyDescent="0.25">
      <c r="A75" s="10">
        <v>2050</v>
      </c>
      <c r="B75" s="3" t="s">
        <v>2051</v>
      </c>
      <c r="C75" s="3" t="s">
        <v>6160</v>
      </c>
      <c r="D75" s="6">
        <v>10000</v>
      </c>
      <c r="E75" s="8">
        <v>47327</v>
      </c>
      <c r="F75" t="s">
        <v>8218</v>
      </c>
      <c r="G75" t="s">
        <v>8223</v>
      </c>
      <c r="H75" t="s">
        <v>8245</v>
      </c>
      <c r="I75" s="19">
        <f t="shared" si="3"/>
        <v>42155.071504629625</v>
      </c>
      <c r="J75">
        <v>1433036578</v>
      </c>
      <c r="K75" s="19">
        <f t="shared" si="4"/>
        <v>42115.071504629625</v>
      </c>
      <c r="L75">
        <v>1429580578</v>
      </c>
      <c r="M75" t="b">
        <v>0</v>
      </c>
      <c r="N75">
        <v>170</v>
      </c>
      <c r="O75" t="b">
        <v>1</v>
      </c>
      <c r="P75" t="s">
        <v>8293</v>
      </c>
      <c r="Q75" s="15" t="s">
        <v>8307</v>
      </c>
      <c r="R75" s="12" t="s">
        <v>8308</v>
      </c>
      <c r="S75">
        <f t="shared" si="5"/>
        <v>278.39</v>
      </c>
    </row>
    <row r="76" spans="1:19" ht="45" x14ac:dyDescent="0.25">
      <c r="A76" s="10">
        <v>2254</v>
      </c>
      <c r="B76" s="3" t="s">
        <v>2255</v>
      </c>
      <c r="C76" s="3" t="s">
        <v>6364</v>
      </c>
      <c r="D76" s="6">
        <v>500</v>
      </c>
      <c r="E76" s="8">
        <v>2299</v>
      </c>
      <c r="F76" t="s">
        <v>8218</v>
      </c>
      <c r="G76" t="s">
        <v>8223</v>
      </c>
      <c r="H76" t="s">
        <v>8245</v>
      </c>
      <c r="I76" s="19">
        <f t="shared" si="3"/>
        <v>42759.647777777776</v>
      </c>
      <c r="J76">
        <v>1485271968</v>
      </c>
      <c r="K76" s="19">
        <f t="shared" si="4"/>
        <v>42752.647777777776</v>
      </c>
      <c r="L76">
        <v>1484667168</v>
      </c>
      <c r="M76" t="b">
        <v>0</v>
      </c>
      <c r="N76">
        <v>197</v>
      </c>
      <c r="O76" t="b">
        <v>1</v>
      </c>
      <c r="P76" t="s">
        <v>8295</v>
      </c>
      <c r="Q76" s="15" t="s">
        <v>8309</v>
      </c>
      <c r="R76" s="12" t="s">
        <v>8310</v>
      </c>
      <c r="S76">
        <f t="shared" si="5"/>
        <v>11.67</v>
      </c>
    </row>
    <row r="77" spans="1:19" ht="45" x14ac:dyDescent="0.25">
      <c r="A77" s="10">
        <v>2994</v>
      </c>
      <c r="B77" s="3" t="s">
        <v>2994</v>
      </c>
      <c r="C77" s="3" t="s">
        <v>7104</v>
      </c>
      <c r="D77" s="6">
        <v>300</v>
      </c>
      <c r="E77" s="8">
        <v>1373.24</v>
      </c>
      <c r="F77" t="s">
        <v>8218</v>
      </c>
      <c r="G77" t="s">
        <v>8224</v>
      </c>
      <c r="H77" t="s">
        <v>8246</v>
      </c>
      <c r="I77" s="19">
        <f t="shared" si="3"/>
        <v>41915.478842592594</v>
      </c>
      <c r="J77">
        <v>1412335772</v>
      </c>
      <c r="K77" s="19">
        <f t="shared" si="4"/>
        <v>41885.478842592594</v>
      </c>
      <c r="L77">
        <v>1409743772</v>
      </c>
      <c r="M77" t="b">
        <v>0</v>
      </c>
      <c r="N77">
        <v>59</v>
      </c>
      <c r="O77" t="b">
        <v>1</v>
      </c>
      <c r="P77" t="s">
        <v>8301</v>
      </c>
      <c r="Q77" s="15" t="s">
        <v>8314</v>
      </c>
      <c r="R77" s="12" t="s">
        <v>8327</v>
      </c>
      <c r="S77">
        <f t="shared" si="5"/>
        <v>23.28</v>
      </c>
    </row>
    <row r="78" spans="1:19" ht="60" x14ac:dyDescent="0.25">
      <c r="A78" s="10">
        <v>1465</v>
      </c>
      <c r="B78" s="3" t="s">
        <v>1466</v>
      </c>
      <c r="C78" s="3" t="s">
        <v>5575</v>
      </c>
      <c r="D78" s="6">
        <v>30000</v>
      </c>
      <c r="E78" s="8">
        <v>136924.35</v>
      </c>
      <c r="F78" t="s">
        <v>8218</v>
      </c>
      <c r="G78" t="s">
        <v>8223</v>
      </c>
      <c r="H78" t="s">
        <v>8245</v>
      </c>
      <c r="I78" s="19">
        <f t="shared" si="3"/>
        <v>40990.125</v>
      </c>
      <c r="J78">
        <v>1332385200</v>
      </c>
      <c r="K78" s="19">
        <f t="shared" si="4"/>
        <v>40959.734398148146</v>
      </c>
      <c r="L78">
        <v>1329759452</v>
      </c>
      <c r="M78" t="b">
        <v>1</v>
      </c>
      <c r="N78">
        <v>2602</v>
      </c>
      <c r="O78" t="b">
        <v>1</v>
      </c>
      <c r="P78" t="s">
        <v>8286</v>
      </c>
      <c r="Q78" s="15" t="s">
        <v>8320</v>
      </c>
      <c r="R78" s="12" t="s">
        <v>8321</v>
      </c>
      <c r="S78">
        <f t="shared" si="5"/>
        <v>52.62</v>
      </c>
    </row>
    <row r="79" spans="1:19" ht="60" x14ac:dyDescent="0.25">
      <c r="A79" s="10">
        <v>2193</v>
      </c>
      <c r="B79" s="3" t="s">
        <v>2194</v>
      </c>
      <c r="C79" s="3" t="s">
        <v>6303</v>
      </c>
      <c r="D79" s="6">
        <v>15000</v>
      </c>
      <c r="E79" s="8">
        <v>67856</v>
      </c>
      <c r="F79" t="s">
        <v>8218</v>
      </c>
      <c r="G79" t="s">
        <v>8223</v>
      </c>
      <c r="H79" t="s">
        <v>8245</v>
      </c>
      <c r="I79" s="19">
        <f t="shared" si="3"/>
        <v>42695.207638888889</v>
      </c>
      <c r="J79">
        <v>1479704340</v>
      </c>
      <c r="K79" s="19">
        <f t="shared" si="4"/>
        <v>42664.405925925923</v>
      </c>
      <c r="L79">
        <v>1477043072</v>
      </c>
      <c r="M79" t="b">
        <v>0</v>
      </c>
      <c r="N79">
        <v>897</v>
      </c>
      <c r="O79" t="b">
        <v>1</v>
      </c>
      <c r="P79" t="s">
        <v>8295</v>
      </c>
      <c r="Q79" s="15" t="s">
        <v>8309</v>
      </c>
      <c r="R79" s="12" t="s">
        <v>8310</v>
      </c>
      <c r="S79">
        <f t="shared" si="5"/>
        <v>75.650000000000006</v>
      </c>
    </row>
    <row r="80" spans="1:19" ht="60" x14ac:dyDescent="0.25">
      <c r="A80" s="10">
        <v>2310</v>
      </c>
      <c r="B80" s="3" t="s">
        <v>2311</v>
      </c>
      <c r="C80" s="3" t="s">
        <v>6420</v>
      </c>
      <c r="D80" s="6">
        <v>18500</v>
      </c>
      <c r="E80" s="8">
        <v>79335.360000000001</v>
      </c>
      <c r="F80" t="s">
        <v>8218</v>
      </c>
      <c r="G80" t="s">
        <v>8223</v>
      </c>
      <c r="H80" t="s">
        <v>8245</v>
      </c>
      <c r="I80" s="19">
        <f t="shared" si="3"/>
        <v>41354.752488425926</v>
      </c>
      <c r="J80">
        <v>1363889015</v>
      </c>
      <c r="K80" s="19">
        <f t="shared" si="4"/>
        <v>41324.79415509259</v>
      </c>
      <c r="L80">
        <v>1361300615</v>
      </c>
      <c r="M80" t="b">
        <v>1</v>
      </c>
      <c r="N80">
        <v>1224</v>
      </c>
      <c r="O80" t="b">
        <v>1</v>
      </c>
      <c r="P80" t="s">
        <v>8277</v>
      </c>
      <c r="Q80" s="15" t="s">
        <v>8311</v>
      </c>
      <c r="R80" s="12" t="s">
        <v>8328</v>
      </c>
      <c r="S80">
        <f t="shared" si="5"/>
        <v>64.819999999999993</v>
      </c>
    </row>
    <row r="81" spans="1:19" ht="60" x14ac:dyDescent="0.25">
      <c r="A81" s="10">
        <v>2447</v>
      </c>
      <c r="B81" s="3" t="s">
        <v>2448</v>
      </c>
      <c r="C81" s="3" t="s">
        <v>6557</v>
      </c>
      <c r="D81" s="6">
        <v>2500</v>
      </c>
      <c r="E81" s="8">
        <v>10680</v>
      </c>
      <c r="F81" t="s">
        <v>8218</v>
      </c>
      <c r="G81" t="s">
        <v>8223</v>
      </c>
      <c r="H81" t="s">
        <v>8245</v>
      </c>
      <c r="I81" s="19">
        <f t="shared" si="3"/>
        <v>42686.166666666672</v>
      </c>
      <c r="J81">
        <v>1478923200</v>
      </c>
      <c r="K81" s="19">
        <f t="shared" si="4"/>
        <v>42654.469826388886</v>
      </c>
      <c r="L81">
        <v>1476184593</v>
      </c>
      <c r="M81" t="b">
        <v>0</v>
      </c>
      <c r="N81">
        <v>337</v>
      </c>
      <c r="O81" t="b">
        <v>1</v>
      </c>
      <c r="P81" t="s">
        <v>8296</v>
      </c>
      <c r="Q81" s="15" t="s">
        <v>8325</v>
      </c>
      <c r="R81" s="12" t="s">
        <v>8326</v>
      </c>
      <c r="S81">
        <f t="shared" si="5"/>
        <v>31.69</v>
      </c>
    </row>
    <row r="82" spans="1:19" ht="45" x14ac:dyDescent="0.25">
      <c r="A82" s="10">
        <v>1380</v>
      </c>
      <c r="B82" s="3" t="s">
        <v>1381</v>
      </c>
      <c r="C82" s="3" t="s">
        <v>5490</v>
      </c>
      <c r="D82" s="6">
        <v>25</v>
      </c>
      <c r="E82" s="8">
        <v>106</v>
      </c>
      <c r="F82" t="s">
        <v>8218</v>
      </c>
      <c r="G82" t="s">
        <v>8223</v>
      </c>
      <c r="H82" t="s">
        <v>8245</v>
      </c>
      <c r="I82" s="19">
        <f t="shared" si="3"/>
        <v>42164.083333333328</v>
      </c>
      <c r="J82">
        <v>1433815200</v>
      </c>
      <c r="K82" s="19">
        <f t="shared" si="4"/>
        <v>42141.762800925921</v>
      </c>
      <c r="L82">
        <v>1431886706</v>
      </c>
      <c r="M82" t="b">
        <v>0</v>
      </c>
      <c r="N82">
        <v>5</v>
      </c>
      <c r="O82" t="b">
        <v>1</v>
      </c>
      <c r="P82" t="s">
        <v>8274</v>
      </c>
      <c r="Q82" s="15" t="s">
        <v>8311</v>
      </c>
      <c r="R82" s="12" t="s">
        <v>8312</v>
      </c>
      <c r="S82">
        <f t="shared" si="5"/>
        <v>21.2</v>
      </c>
    </row>
    <row r="83" spans="1:19" ht="60" x14ac:dyDescent="0.25">
      <c r="A83" s="10">
        <v>2038</v>
      </c>
      <c r="B83" s="3" t="s">
        <v>2039</v>
      </c>
      <c r="C83" s="3" t="s">
        <v>6148</v>
      </c>
      <c r="D83" s="6">
        <v>8000</v>
      </c>
      <c r="E83" s="8">
        <v>33641</v>
      </c>
      <c r="F83" t="s">
        <v>8218</v>
      </c>
      <c r="G83" t="s">
        <v>8224</v>
      </c>
      <c r="H83" t="s">
        <v>8246</v>
      </c>
      <c r="I83" s="19">
        <f t="shared" si="3"/>
        <v>41456.75</v>
      </c>
      <c r="J83">
        <v>1372701600</v>
      </c>
      <c r="K83" s="19">
        <f t="shared" si="4"/>
        <v>41424.27107638889</v>
      </c>
      <c r="L83">
        <v>1369895421</v>
      </c>
      <c r="M83" t="b">
        <v>1</v>
      </c>
      <c r="N83">
        <v>204</v>
      </c>
      <c r="O83" t="b">
        <v>1</v>
      </c>
      <c r="P83" t="s">
        <v>8293</v>
      </c>
      <c r="Q83" s="15" t="s">
        <v>8307</v>
      </c>
      <c r="R83" s="12" t="s">
        <v>8308</v>
      </c>
      <c r="S83">
        <f t="shared" si="5"/>
        <v>164.91</v>
      </c>
    </row>
    <row r="84" spans="1:19" ht="60" x14ac:dyDescent="0.25">
      <c r="A84" s="10">
        <v>1534</v>
      </c>
      <c r="B84" s="3" t="s">
        <v>1535</v>
      </c>
      <c r="C84" s="3" t="s">
        <v>5644</v>
      </c>
      <c r="D84" s="6">
        <v>7500</v>
      </c>
      <c r="E84" s="8">
        <v>31330</v>
      </c>
      <c r="F84" t="s">
        <v>8218</v>
      </c>
      <c r="G84" t="s">
        <v>8223</v>
      </c>
      <c r="H84" t="s">
        <v>8245</v>
      </c>
      <c r="I84" s="19">
        <f t="shared" si="3"/>
        <v>42251.67432870371</v>
      </c>
      <c r="J84">
        <v>1441383062</v>
      </c>
      <c r="K84" s="19">
        <f t="shared" si="4"/>
        <v>42221.67432870371</v>
      </c>
      <c r="L84">
        <v>1438791062</v>
      </c>
      <c r="M84" t="b">
        <v>1</v>
      </c>
      <c r="N84">
        <v>369</v>
      </c>
      <c r="O84" t="b">
        <v>1</v>
      </c>
      <c r="P84" t="s">
        <v>8283</v>
      </c>
      <c r="Q84" s="15" t="s">
        <v>8322</v>
      </c>
      <c r="R84" s="12" t="s">
        <v>8323</v>
      </c>
      <c r="S84">
        <f t="shared" si="5"/>
        <v>84.91</v>
      </c>
    </row>
    <row r="85" spans="1:19" ht="45" x14ac:dyDescent="0.25">
      <c r="A85" s="10">
        <v>2188</v>
      </c>
      <c r="B85" s="3" t="s">
        <v>2189</v>
      </c>
      <c r="C85" s="3" t="s">
        <v>6298</v>
      </c>
      <c r="D85" s="6">
        <v>5494</v>
      </c>
      <c r="E85" s="8">
        <v>22645</v>
      </c>
      <c r="F85" t="s">
        <v>8218</v>
      </c>
      <c r="G85" t="s">
        <v>8225</v>
      </c>
      <c r="H85" t="s">
        <v>8247</v>
      </c>
      <c r="I85" s="19">
        <f t="shared" si="3"/>
        <v>42668.708333333328</v>
      </c>
      <c r="J85">
        <v>1477414800</v>
      </c>
      <c r="K85" s="19">
        <f t="shared" si="4"/>
        <v>42633.586122685185</v>
      </c>
      <c r="L85">
        <v>1474380241</v>
      </c>
      <c r="M85" t="b">
        <v>0</v>
      </c>
      <c r="N85">
        <v>514</v>
      </c>
      <c r="O85" t="b">
        <v>1</v>
      </c>
      <c r="P85" t="s">
        <v>8295</v>
      </c>
      <c r="Q85" s="15" t="s">
        <v>8309</v>
      </c>
      <c r="R85" s="12" t="s">
        <v>8310</v>
      </c>
      <c r="S85">
        <f t="shared" si="5"/>
        <v>44.06</v>
      </c>
    </row>
    <row r="86" spans="1:19" ht="60" x14ac:dyDescent="0.25">
      <c r="A86" s="10">
        <v>2607</v>
      </c>
      <c r="B86" s="3" t="s">
        <v>2607</v>
      </c>
      <c r="C86" s="3" t="s">
        <v>6717</v>
      </c>
      <c r="D86" s="6">
        <v>8000</v>
      </c>
      <c r="E86" s="8">
        <v>32616</v>
      </c>
      <c r="F86" t="s">
        <v>8218</v>
      </c>
      <c r="G86" t="s">
        <v>8223</v>
      </c>
      <c r="H86" t="s">
        <v>8245</v>
      </c>
      <c r="I86" s="19">
        <f t="shared" si="3"/>
        <v>42228.083333333328</v>
      </c>
      <c r="J86">
        <v>1439344800</v>
      </c>
      <c r="K86" s="19">
        <f t="shared" si="4"/>
        <v>42184.874675925923</v>
      </c>
      <c r="L86">
        <v>1435611572</v>
      </c>
      <c r="M86" t="b">
        <v>1</v>
      </c>
      <c r="N86">
        <v>398</v>
      </c>
      <c r="O86" t="b">
        <v>1</v>
      </c>
      <c r="P86" t="s">
        <v>8299</v>
      </c>
      <c r="Q86" s="15" t="s">
        <v>8307</v>
      </c>
      <c r="R86" s="12" t="s">
        <v>8316</v>
      </c>
      <c r="S86">
        <f t="shared" si="5"/>
        <v>81.95</v>
      </c>
    </row>
    <row r="87" spans="1:19" ht="45" x14ac:dyDescent="0.25">
      <c r="A87" s="10">
        <v>2275</v>
      </c>
      <c r="B87" s="3" t="s">
        <v>2276</v>
      </c>
      <c r="C87" s="3" t="s">
        <v>6385</v>
      </c>
      <c r="D87" s="6">
        <v>650</v>
      </c>
      <c r="E87" s="8">
        <v>2650.5</v>
      </c>
      <c r="F87" t="s">
        <v>8218</v>
      </c>
      <c r="G87" t="s">
        <v>8224</v>
      </c>
      <c r="H87" t="s">
        <v>8246</v>
      </c>
      <c r="I87" s="19">
        <f t="shared" si="3"/>
        <v>41995.616655092599</v>
      </c>
      <c r="J87">
        <v>1419259679</v>
      </c>
      <c r="K87" s="19">
        <f t="shared" si="4"/>
        <v>41965.616655092599</v>
      </c>
      <c r="L87">
        <v>1416667679</v>
      </c>
      <c r="M87" t="b">
        <v>0</v>
      </c>
      <c r="N87">
        <v>79</v>
      </c>
      <c r="O87" t="b">
        <v>1</v>
      </c>
      <c r="P87" t="s">
        <v>8295</v>
      </c>
      <c r="Q87" s="15" t="s">
        <v>8309</v>
      </c>
      <c r="R87" s="12" t="s">
        <v>8310</v>
      </c>
      <c r="S87">
        <f t="shared" si="5"/>
        <v>33.549999999999997</v>
      </c>
    </row>
    <row r="88" spans="1:19" ht="60" x14ac:dyDescent="0.25">
      <c r="A88" s="10">
        <v>2280</v>
      </c>
      <c r="B88" s="3" t="s">
        <v>2281</v>
      </c>
      <c r="C88" s="3" t="s">
        <v>6390</v>
      </c>
      <c r="D88" s="6">
        <v>9800</v>
      </c>
      <c r="E88" s="8">
        <v>39550.5</v>
      </c>
      <c r="F88" t="s">
        <v>8218</v>
      </c>
      <c r="G88" t="s">
        <v>8223</v>
      </c>
      <c r="H88" t="s">
        <v>8245</v>
      </c>
      <c r="I88" s="19">
        <f t="shared" si="3"/>
        <v>42264.624895833331</v>
      </c>
      <c r="J88">
        <v>1442501991</v>
      </c>
      <c r="K88" s="19">
        <f t="shared" si="4"/>
        <v>42234.624895833331</v>
      </c>
      <c r="L88">
        <v>1439909991</v>
      </c>
      <c r="M88" t="b">
        <v>0</v>
      </c>
      <c r="N88">
        <v>480</v>
      </c>
      <c r="O88" t="b">
        <v>1</v>
      </c>
      <c r="P88" t="s">
        <v>8295</v>
      </c>
      <c r="Q88" s="15" t="s">
        <v>8309</v>
      </c>
      <c r="R88" s="12" t="s">
        <v>8310</v>
      </c>
      <c r="S88">
        <f t="shared" si="5"/>
        <v>82.4</v>
      </c>
    </row>
    <row r="89" spans="1:19" ht="45" x14ac:dyDescent="0.25">
      <c r="A89" s="10">
        <v>1977</v>
      </c>
      <c r="B89" s="3" t="s">
        <v>1978</v>
      </c>
      <c r="C89" s="3" t="s">
        <v>6087</v>
      </c>
      <c r="D89" s="6">
        <v>50000</v>
      </c>
      <c r="E89" s="8">
        <v>201165</v>
      </c>
      <c r="F89" t="s">
        <v>8218</v>
      </c>
      <c r="G89" t="s">
        <v>8223</v>
      </c>
      <c r="H89" t="s">
        <v>8245</v>
      </c>
      <c r="I89" s="19">
        <f t="shared" si="3"/>
        <v>42357.332638888889</v>
      </c>
      <c r="J89">
        <v>1450511940</v>
      </c>
      <c r="K89" s="19">
        <f t="shared" si="4"/>
        <v>42311.216898148152</v>
      </c>
      <c r="L89">
        <v>1446527540</v>
      </c>
      <c r="M89" t="b">
        <v>1</v>
      </c>
      <c r="N89">
        <v>821</v>
      </c>
      <c r="O89" t="b">
        <v>1</v>
      </c>
      <c r="P89" t="s">
        <v>8293</v>
      </c>
      <c r="Q89" s="15" t="s">
        <v>8307</v>
      </c>
      <c r="R89" s="12" t="s">
        <v>8308</v>
      </c>
      <c r="S89">
        <f t="shared" si="5"/>
        <v>245.02</v>
      </c>
    </row>
    <row r="90" spans="1:19" ht="60" x14ac:dyDescent="0.25">
      <c r="A90" s="10">
        <v>1955</v>
      </c>
      <c r="B90" s="3" t="s">
        <v>1956</v>
      </c>
      <c r="C90" s="3" t="s">
        <v>6065</v>
      </c>
      <c r="D90" s="6">
        <v>42000</v>
      </c>
      <c r="E90" s="8">
        <v>167410.01999999999</v>
      </c>
      <c r="F90" t="s">
        <v>8218</v>
      </c>
      <c r="G90" t="s">
        <v>8223</v>
      </c>
      <c r="H90" t="s">
        <v>8245</v>
      </c>
      <c r="I90" s="19">
        <f t="shared" si="3"/>
        <v>41052.791666666664</v>
      </c>
      <c r="J90">
        <v>1337799600</v>
      </c>
      <c r="K90" s="19">
        <f t="shared" si="4"/>
        <v>41020.271770833337</v>
      </c>
      <c r="L90">
        <v>1334989881</v>
      </c>
      <c r="M90" t="b">
        <v>1</v>
      </c>
      <c r="N90">
        <v>290</v>
      </c>
      <c r="O90" t="b">
        <v>1</v>
      </c>
      <c r="P90" t="s">
        <v>8293</v>
      </c>
      <c r="Q90" s="15" t="s">
        <v>8307</v>
      </c>
      <c r="R90" s="12" t="s">
        <v>8308</v>
      </c>
      <c r="S90">
        <f t="shared" si="5"/>
        <v>577.28</v>
      </c>
    </row>
    <row r="91" spans="1:19" ht="45" x14ac:dyDescent="0.25">
      <c r="A91" s="10">
        <v>77</v>
      </c>
      <c r="B91" s="3" t="s">
        <v>79</v>
      </c>
      <c r="C91" s="3" t="s">
        <v>4188</v>
      </c>
      <c r="D91" s="6">
        <v>400</v>
      </c>
      <c r="E91" s="8">
        <v>1570</v>
      </c>
      <c r="F91" t="s">
        <v>8218</v>
      </c>
      <c r="G91" t="s">
        <v>8223</v>
      </c>
      <c r="H91" t="s">
        <v>8245</v>
      </c>
      <c r="I91" s="19">
        <f t="shared" si="3"/>
        <v>41050.124305555553</v>
      </c>
      <c r="J91">
        <v>1337569140</v>
      </c>
      <c r="K91" s="19">
        <f t="shared" si="4"/>
        <v>40997.144872685189</v>
      </c>
      <c r="L91">
        <v>1332991717</v>
      </c>
      <c r="M91" t="b">
        <v>0</v>
      </c>
      <c r="N91">
        <v>26</v>
      </c>
      <c r="O91" t="b">
        <v>1</v>
      </c>
      <c r="P91" t="s">
        <v>8264</v>
      </c>
      <c r="Q91" s="15" t="s">
        <v>8317</v>
      </c>
      <c r="R91" s="12" t="s">
        <v>8318</v>
      </c>
      <c r="S91">
        <f t="shared" si="5"/>
        <v>60.38</v>
      </c>
    </row>
    <row r="92" spans="1:19" ht="60" x14ac:dyDescent="0.25">
      <c r="A92" s="10">
        <v>2034</v>
      </c>
      <c r="B92" s="3" t="s">
        <v>2035</v>
      </c>
      <c r="C92" s="3" t="s">
        <v>6144</v>
      </c>
      <c r="D92" s="6">
        <v>78000</v>
      </c>
      <c r="E92" s="8">
        <v>301719.59000000003</v>
      </c>
      <c r="F92" t="s">
        <v>8218</v>
      </c>
      <c r="G92" t="s">
        <v>8223</v>
      </c>
      <c r="H92" t="s">
        <v>8245</v>
      </c>
      <c r="I92" s="19">
        <f t="shared" si="3"/>
        <v>42131.290277777778</v>
      </c>
      <c r="J92">
        <v>1430981880</v>
      </c>
      <c r="K92" s="19">
        <f t="shared" si="4"/>
        <v>42076.130011574074</v>
      </c>
      <c r="L92">
        <v>1426216033</v>
      </c>
      <c r="M92" t="b">
        <v>1</v>
      </c>
      <c r="N92">
        <v>508</v>
      </c>
      <c r="O92" t="b">
        <v>1</v>
      </c>
      <c r="P92" t="s">
        <v>8293</v>
      </c>
      <c r="Q92" s="15" t="s">
        <v>8307</v>
      </c>
      <c r="R92" s="12" t="s">
        <v>8308</v>
      </c>
      <c r="S92">
        <f t="shared" si="5"/>
        <v>593.94000000000005</v>
      </c>
    </row>
    <row r="93" spans="1:19" ht="60" x14ac:dyDescent="0.25">
      <c r="A93" s="10">
        <v>314</v>
      </c>
      <c r="B93" s="3" t="s">
        <v>315</v>
      </c>
      <c r="C93" s="3" t="s">
        <v>4424</v>
      </c>
      <c r="D93" s="6">
        <v>1000</v>
      </c>
      <c r="E93" s="8">
        <v>3851.5</v>
      </c>
      <c r="F93" t="s">
        <v>8218</v>
      </c>
      <c r="G93" t="s">
        <v>8223</v>
      </c>
      <c r="H93" t="s">
        <v>8245</v>
      </c>
      <c r="I93" s="19">
        <f t="shared" si="3"/>
        <v>41334.833194444444</v>
      </c>
      <c r="J93">
        <v>1362167988</v>
      </c>
      <c r="K93" s="19">
        <f t="shared" si="4"/>
        <v>41304.833194444444</v>
      </c>
      <c r="L93">
        <v>1359575988</v>
      </c>
      <c r="M93" t="b">
        <v>1</v>
      </c>
      <c r="N93">
        <v>120</v>
      </c>
      <c r="O93" t="b">
        <v>1</v>
      </c>
      <c r="P93" t="s">
        <v>8267</v>
      </c>
      <c r="Q93" s="15" t="s">
        <v>8317</v>
      </c>
      <c r="R93" s="12" t="s">
        <v>8329</v>
      </c>
      <c r="S93">
        <f t="shared" si="5"/>
        <v>32.1</v>
      </c>
    </row>
    <row r="94" spans="1:19" ht="60" x14ac:dyDescent="0.25">
      <c r="A94" s="10">
        <v>2739</v>
      </c>
      <c r="B94" s="3" t="s">
        <v>2739</v>
      </c>
      <c r="C94" s="3" t="s">
        <v>6849</v>
      </c>
      <c r="D94" s="6">
        <v>1100</v>
      </c>
      <c r="E94" s="8">
        <v>4225</v>
      </c>
      <c r="F94" t="s">
        <v>8218</v>
      </c>
      <c r="G94" t="s">
        <v>8224</v>
      </c>
      <c r="H94" t="s">
        <v>8246</v>
      </c>
      <c r="I94" s="19">
        <f t="shared" si="3"/>
        <v>41764.887928240743</v>
      </c>
      <c r="J94">
        <v>1399324717</v>
      </c>
      <c r="K94" s="19">
        <f t="shared" si="4"/>
        <v>41719.887928240743</v>
      </c>
      <c r="L94">
        <v>1395436717</v>
      </c>
      <c r="M94" t="b">
        <v>0</v>
      </c>
      <c r="N94">
        <v>191</v>
      </c>
      <c r="O94" t="b">
        <v>1</v>
      </c>
      <c r="P94" t="s">
        <v>8293</v>
      </c>
      <c r="Q94" s="15" t="s">
        <v>8307</v>
      </c>
      <c r="R94" s="12" t="s">
        <v>8308</v>
      </c>
      <c r="S94">
        <f t="shared" si="5"/>
        <v>22.12</v>
      </c>
    </row>
    <row r="95" spans="1:19" ht="60" x14ac:dyDescent="0.25">
      <c r="A95" s="10">
        <v>2201</v>
      </c>
      <c r="B95" s="3" t="s">
        <v>2202</v>
      </c>
      <c r="C95" s="3" t="s">
        <v>6311</v>
      </c>
      <c r="D95" s="6">
        <v>110</v>
      </c>
      <c r="E95" s="8">
        <v>420.99</v>
      </c>
      <c r="F95" t="s">
        <v>8218</v>
      </c>
      <c r="G95" t="s">
        <v>8224</v>
      </c>
      <c r="H95" t="s">
        <v>8246</v>
      </c>
      <c r="I95" s="19">
        <f t="shared" si="3"/>
        <v>41290.846817129634</v>
      </c>
      <c r="J95">
        <v>1358367565</v>
      </c>
      <c r="K95" s="19">
        <f t="shared" si="4"/>
        <v>41276.846817129634</v>
      </c>
      <c r="L95">
        <v>1357157965</v>
      </c>
      <c r="M95" t="b">
        <v>0</v>
      </c>
      <c r="N95">
        <v>28</v>
      </c>
      <c r="O95" t="b">
        <v>1</v>
      </c>
      <c r="P95" t="s">
        <v>8278</v>
      </c>
      <c r="Q95" s="15" t="s">
        <v>8311</v>
      </c>
      <c r="R95" s="12" t="s">
        <v>8324</v>
      </c>
      <c r="S95">
        <f t="shared" si="5"/>
        <v>15.04</v>
      </c>
    </row>
    <row r="96" spans="1:19" ht="45" x14ac:dyDescent="0.25">
      <c r="A96" s="10">
        <v>2001</v>
      </c>
      <c r="B96" s="3" t="s">
        <v>2002</v>
      </c>
      <c r="C96" s="3" t="s">
        <v>6111</v>
      </c>
      <c r="D96" s="6">
        <v>55000</v>
      </c>
      <c r="E96" s="8">
        <v>210171</v>
      </c>
      <c r="F96" t="s">
        <v>8218</v>
      </c>
      <c r="G96" t="s">
        <v>8235</v>
      </c>
      <c r="H96" t="s">
        <v>8248</v>
      </c>
      <c r="I96" s="19">
        <f t="shared" si="3"/>
        <v>42167.833333333328</v>
      </c>
      <c r="J96">
        <v>1434139200</v>
      </c>
      <c r="K96" s="19">
        <f t="shared" si="4"/>
        <v>42136.209675925929</v>
      </c>
      <c r="L96">
        <v>1431406916</v>
      </c>
      <c r="M96" t="b">
        <v>1</v>
      </c>
      <c r="N96">
        <v>1637</v>
      </c>
      <c r="O96" t="b">
        <v>1</v>
      </c>
      <c r="P96" t="s">
        <v>8293</v>
      </c>
      <c r="Q96" s="15" t="s">
        <v>8307</v>
      </c>
      <c r="R96" s="12" t="s">
        <v>8308</v>
      </c>
      <c r="S96">
        <f t="shared" si="5"/>
        <v>128.38999999999999</v>
      </c>
    </row>
    <row r="97" spans="1:19" ht="60" x14ac:dyDescent="0.25">
      <c r="A97" s="10">
        <v>2267</v>
      </c>
      <c r="B97" s="3" t="s">
        <v>2268</v>
      </c>
      <c r="C97" s="3" t="s">
        <v>6377</v>
      </c>
      <c r="D97" s="6">
        <v>20000</v>
      </c>
      <c r="E97" s="8">
        <v>76105</v>
      </c>
      <c r="F97" t="s">
        <v>8218</v>
      </c>
      <c r="G97" t="s">
        <v>8223</v>
      </c>
      <c r="H97" t="s">
        <v>8245</v>
      </c>
      <c r="I97" s="19">
        <f t="shared" si="3"/>
        <v>41994.041666666672</v>
      </c>
      <c r="J97">
        <v>1419123600</v>
      </c>
      <c r="K97" s="19">
        <f t="shared" si="4"/>
        <v>41968.829826388886</v>
      </c>
      <c r="L97">
        <v>1416945297</v>
      </c>
      <c r="M97" t="b">
        <v>0</v>
      </c>
      <c r="N97">
        <v>404</v>
      </c>
      <c r="O97" t="b">
        <v>1</v>
      </c>
      <c r="P97" t="s">
        <v>8295</v>
      </c>
      <c r="Q97" s="15" t="s">
        <v>8309</v>
      </c>
      <c r="R97" s="12" t="s">
        <v>8310</v>
      </c>
      <c r="S97">
        <f t="shared" si="5"/>
        <v>188.38</v>
      </c>
    </row>
    <row r="98" spans="1:19" ht="60" x14ac:dyDescent="0.25">
      <c r="A98" s="10">
        <v>1344</v>
      </c>
      <c r="B98" s="3" t="s">
        <v>1345</v>
      </c>
      <c r="C98" s="3" t="s">
        <v>5454</v>
      </c>
      <c r="D98" s="6">
        <v>1500</v>
      </c>
      <c r="E98" s="8">
        <v>5666</v>
      </c>
      <c r="F98" t="s">
        <v>8218</v>
      </c>
      <c r="G98" t="s">
        <v>8228</v>
      </c>
      <c r="H98" t="s">
        <v>8250</v>
      </c>
      <c r="I98" s="19">
        <f t="shared" si="3"/>
        <v>42551.789803240739</v>
      </c>
      <c r="J98">
        <v>1467313039</v>
      </c>
      <c r="K98" s="19">
        <f t="shared" si="4"/>
        <v>42522.789803240739</v>
      </c>
      <c r="L98">
        <v>1464807439</v>
      </c>
      <c r="M98" t="b">
        <v>0</v>
      </c>
      <c r="N98">
        <v>139</v>
      </c>
      <c r="O98" t="b">
        <v>1</v>
      </c>
      <c r="P98" t="s">
        <v>8272</v>
      </c>
      <c r="Q98" s="15" t="s">
        <v>8320</v>
      </c>
      <c r="R98" s="12" t="s">
        <v>8330</v>
      </c>
      <c r="S98">
        <f t="shared" si="5"/>
        <v>40.76</v>
      </c>
    </row>
    <row r="99" spans="1:19" ht="45" x14ac:dyDescent="0.25">
      <c r="A99" s="10">
        <v>2244</v>
      </c>
      <c r="B99" s="3" t="s">
        <v>2245</v>
      </c>
      <c r="C99" s="3" t="s">
        <v>6354</v>
      </c>
      <c r="D99" s="6">
        <v>5000</v>
      </c>
      <c r="E99" s="8">
        <v>18851</v>
      </c>
      <c r="F99" t="s">
        <v>8218</v>
      </c>
      <c r="G99" t="s">
        <v>8223</v>
      </c>
      <c r="H99" t="s">
        <v>8245</v>
      </c>
      <c r="I99" s="19">
        <f t="shared" si="3"/>
        <v>42659.854166666672</v>
      </c>
      <c r="J99">
        <v>1476649800</v>
      </c>
      <c r="K99" s="19">
        <f t="shared" si="4"/>
        <v>42647.818819444445</v>
      </c>
      <c r="L99">
        <v>1475609946</v>
      </c>
      <c r="M99" t="b">
        <v>0</v>
      </c>
      <c r="N99">
        <v>290</v>
      </c>
      <c r="O99" t="b">
        <v>1</v>
      </c>
      <c r="P99" t="s">
        <v>8295</v>
      </c>
      <c r="Q99" s="15" t="s">
        <v>8309</v>
      </c>
      <c r="R99" s="12" t="s">
        <v>8310</v>
      </c>
      <c r="S99">
        <f t="shared" si="5"/>
        <v>65</v>
      </c>
    </row>
    <row r="100" spans="1:19" ht="60" x14ac:dyDescent="0.25">
      <c r="A100" s="10">
        <v>1974</v>
      </c>
      <c r="B100" s="3" t="s">
        <v>1975</v>
      </c>
      <c r="C100" s="3" t="s">
        <v>6084</v>
      </c>
      <c r="D100" s="6">
        <v>20000</v>
      </c>
      <c r="E100" s="8">
        <v>75099.199999999997</v>
      </c>
      <c r="F100" t="s">
        <v>8218</v>
      </c>
      <c r="G100" t="s">
        <v>8224</v>
      </c>
      <c r="H100" t="s">
        <v>8246</v>
      </c>
      <c r="I100" s="19">
        <f t="shared" si="3"/>
        <v>41505.334131944444</v>
      </c>
      <c r="J100">
        <v>1376899269</v>
      </c>
      <c r="K100" s="19">
        <f t="shared" si="4"/>
        <v>41445.334131944444</v>
      </c>
      <c r="L100">
        <v>1371715269</v>
      </c>
      <c r="M100" t="b">
        <v>1</v>
      </c>
      <c r="N100">
        <v>402</v>
      </c>
      <c r="O100" t="b">
        <v>1</v>
      </c>
      <c r="P100" t="s">
        <v>8293</v>
      </c>
      <c r="Q100" s="15" t="s">
        <v>8307</v>
      </c>
      <c r="R100" s="12" t="s">
        <v>8308</v>
      </c>
      <c r="S100">
        <f t="shared" si="5"/>
        <v>186.81</v>
      </c>
    </row>
    <row r="101" spans="1:19" ht="60" x14ac:dyDescent="0.25">
      <c r="A101" s="10">
        <v>1967</v>
      </c>
      <c r="B101" s="3" t="s">
        <v>1968</v>
      </c>
      <c r="C101" s="3" t="s">
        <v>6077</v>
      </c>
      <c r="D101" s="6">
        <v>20000</v>
      </c>
      <c r="E101" s="8">
        <v>74026</v>
      </c>
      <c r="F101" t="s">
        <v>8218</v>
      </c>
      <c r="G101" t="s">
        <v>8223</v>
      </c>
      <c r="H101" t="s">
        <v>8245</v>
      </c>
      <c r="I101" s="19">
        <f t="shared" si="3"/>
        <v>41760.663530092592</v>
      </c>
      <c r="J101">
        <v>1398959729</v>
      </c>
      <c r="K101" s="19">
        <f t="shared" si="4"/>
        <v>41730.663530092592</v>
      </c>
      <c r="L101">
        <v>1396367729</v>
      </c>
      <c r="M101" t="b">
        <v>1</v>
      </c>
      <c r="N101">
        <v>405</v>
      </c>
      <c r="O101" t="b">
        <v>1</v>
      </c>
      <c r="P101" t="s">
        <v>8293</v>
      </c>
      <c r="Q101" s="15" t="s">
        <v>8307</v>
      </c>
      <c r="R101" s="12" t="s">
        <v>8308</v>
      </c>
      <c r="S101">
        <f t="shared" si="5"/>
        <v>182.78</v>
      </c>
    </row>
    <row r="102" spans="1:19" ht="45" x14ac:dyDescent="0.25">
      <c r="A102" s="10">
        <v>2029</v>
      </c>
      <c r="B102" s="3" t="s">
        <v>2030</v>
      </c>
      <c r="C102" s="3" t="s">
        <v>6139</v>
      </c>
      <c r="D102" s="6">
        <v>2500</v>
      </c>
      <c r="E102" s="8">
        <v>9030</v>
      </c>
      <c r="F102" t="s">
        <v>8218</v>
      </c>
      <c r="G102" t="s">
        <v>8223</v>
      </c>
      <c r="H102" t="s">
        <v>8245</v>
      </c>
      <c r="I102" s="19">
        <f t="shared" si="3"/>
        <v>41878.021770833337</v>
      </c>
      <c r="J102">
        <v>1409099481</v>
      </c>
      <c r="K102" s="19">
        <f t="shared" si="4"/>
        <v>41848.021770833337</v>
      </c>
      <c r="L102">
        <v>1406507481</v>
      </c>
      <c r="M102" t="b">
        <v>1</v>
      </c>
      <c r="N102">
        <v>94</v>
      </c>
      <c r="O102" t="b">
        <v>1</v>
      </c>
      <c r="P102" t="s">
        <v>8293</v>
      </c>
      <c r="Q102" s="15" t="s">
        <v>8307</v>
      </c>
      <c r="R102" s="12" t="s">
        <v>8308</v>
      </c>
      <c r="S102">
        <f t="shared" si="5"/>
        <v>96.06</v>
      </c>
    </row>
    <row r="103" spans="1:19" ht="30" x14ac:dyDescent="0.25">
      <c r="A103" s="10">
        <v>1980</v>
      </c>
      <c r="B103" s="3" t="s">
        <v>1981</v>
      </c>
      <c r="C103" s="3" t="s">
        <v>6090</v>
      </c>
      <c r="D103" s="6">
        <v>50000</v>
      </c>
      <c r="E103" s="8">
        <v>177412.01</v>
      </c>
      <c r="F103" t="s">
        <v>8218</v>
      </c>
      <c r="G103" t="s">
        <v>8235</v>
      </c>
      <c r="H103" t="s">
        <v>8248</v>
      </c>
      <c r="I103" s="19">
        <f t="shared" si="3"/>
        <v>42463.500717592593</v>
      </c>
      <c r="J103">
        <v>1459684862</v>
      </c>
      <c r="K103" s="19">
        <f t="shared" si="4"/>
        <v>42423.542384259257</v>
      </c>
      <c r="L103">
        <v>1456232462</v>
      </c>
      <c r="M103" t="b">
        <v>1</v>
      </c>
      <c r="N103">
        <v>1945</v>
      </c>
      <c r="O103" t="b">
        <v>1</v>
      </c>
      <c r="P103" t="s">
        <v>8293</v>
      </c>
      <c r="Q103" s="15" t="s">
        <v>8307</v>
      </c>
      <c r="R103" s="12" t="s">
        <v>8308</v>
      </c>
      <c r="S103">
        <f t="shared" si="5"/>
        <v>91.21</v>
      </c>
    </row>
    <row r="104" spans="1:19" ht="60" x14ac:dyDescent="0.25">
      <c r="A104" s="10">
        <v>2633</v>
      </c>
      <c r="B104" s="3" t="s">
        <v>2633</v>
      </c>
      <c r="C104" s="3" t="s">
        <v>6743</v>
      </c>
      <c r="D104" s="6">
        <v>5000</v>
      </c>
      <c r="E104" s="8">
        <v>17731</v>
      </c>
      <c r="F104" t="s">
        <v>8218</v>
      </c>
      <c r="G104" t="s">
        <v>8223</v>
      </c>
      <c r="H104" t="s">
        <v>8245</v>
      </c>
      <c r="I104" s="19">
        <f t="shared" si="3"/>
        <v>41697.958333333336</v>
      </c>
      <c r="J104">
        <v>1393542000</v>
      </c>
      <c r="K104" s="19">
        <f t="shared" si="4"/>
        <v>41667.823287037041</v>
      </c>
      <c r="L104">
        <v>1390938332</v>
      </c>
      <c r="M104" t="b">
        <v>0</v>
      </c>
      <c r="N104">
        <v>199</v>
      </c>
      <c r="O104" t="b">
        <v>1</v>
      </c>
      <c r="P104" t="s">
        <v>8299</v>
      </c>
      <c r="Q104" s="15" t="s">
        <v>8307</v>
      </c>
      <c r="R104" s="12" t="s">
        <v>8316</v>
      </c>
      <c r="S104">
        <f t="shared" si="5"/>
        <v>89.1</v>
      </c>
    </row>
    <row r="105" spans="1:19" ht="60" x14ac:dyDescent="0.25">
      <c r="A105" s="10">
        <v>2052</v>
      </c>
      <c r="B105" s="3" t="s">
        <v>2053</v>
      </c>
      <c r="C105" s="3" t="s">
        <v>6162</v>
      </c>
      <c r="D105" s="6">
        <v>50000</v>
      </c>
      <c r="E105" s="8">
        <v>176524</v>
      </c>
      <c r="F105" t="s">
        <v>8218</v>
      </c>
      <c r="G105" t="s">
        <v>8223</v>
      </c>
      <c r="H105" t="s">
        <v>8245</v>
      </c>
      <c r="I105" s="19">
        <f t="shared" si="3"/>
        <v>42420.08394675926</v>
      </c>
      <c r="J105">
        <v>1455933653</v>
      </c>
      <c r="K105" s="19">
        <f t="shared" si="4"/>
        <v>42375.08394675926</v>
      </c>
      <c r="L105">
        <v>1452045653</v>
      </c>
      <c r="M105" t="b">
        <v>0</v>
      </c>
      <c r="N105">
        <v>541</v>
      </c>
      <c r="O105" t="b">
        <v>1</v>
      </c>
      <c r="P105" t="s">
        <v>8293</v>
      </c>
      <c r="Q105" s="15" t="s">
        <v>8307</v>
      </c>
      <c r="R105" s="12" t="s">
        <v>8308</v>
      </c>
      <c r="S105">
        <f t="shared" si="5"/>
        <v>326.29000000000002</v>
      </c>
    </row>
    <row r="106" spans="1:19" ht="60" x14ac:dyDescent="0.25">
      <c r="A106" s="10">
        <v>2237</v>
      </c>
      <c r="B106" s="3" t="s">
        <v>2238</v>
      </c>
      <c r="C106" s="3" t="s">
        <v>6347</v>
      </c>
      <c r="D106" s="6">
        <v>18000</v>
      </c>
      <c r="E106" s="8">
        <v>63527</v>
      </c>
      <c r="F106" t="s">
        <v>8218</v>
      </c>
      <c r="G106" t="s">
        <v>8223</v>
      </c>
      <c r="H106" t="s">
        <v>8245</v>
      </c>
      <c r="I106" s="19">
        <f t="shared" si="3"/>
        <v>41955.332638888889</v>
      </c>
      <c r="J106">
        <v>1415779140</v>
      </c>
      <c r="K106" s="19">
        <f t="shared" si="4"/>
        <v>41915.003275462965</v>
      </c>
      <c r="L106">
        <v>1412294683</v>
      </c>
      <c r="M106" t="b">
        <v>0</v>
      </c>
      <c r="N106">
        <v>983</v>
      </c>
      <c r="O106" t="b">
        <v>1</v>
      </c>
      <c r="P106" t="s">
        <v>8295</v>
      </c>
      <c r="Q106" s="15" t="s">
        <v>8309</v>
      </c>
      <c r="R106" s="12" t="s">
        <v>8310</v>
      </c>
      <c r="S106">
        <f t="shared" si="5"/>
        <v>64.63</v>
      </c>
    </row>
    <row r="107" spans="1:19" ht="45" x14ac:dyDescent="0.25">
      <c r="A107" s="10">
        <v>1021</v>
      </c>
      <c r="B107" s="3" t="s">
        <v>1022</v>
      </c>
      <c r="C107" s="3" t="s">
        <v>5131</v>
      </c>
      <c r="D107" s="6">
        <v>3000</v>
      </c>
      <c r="E107" s="8">
        <v>10554.11</v>
      </c>
      <c r="F107" t="s">
        <v>8218</v>
      </c>
      <c r="G107" t="s">
        <v>8223</v>
      </c>
      <c r="H107" t="s">
        <v>8245</v>
      </c>
      <c r="I107" s="19">
        <f t="shared" si="3"/>
        <v>42294.166666666672</v>
      </c>
      <c r="J107">
        <v>1445054400</v>
      </c>
      <c r="K107" s="19">
        <f t="shared" si="4"/>
        <v>42271.251979166671</v>
      </c>
      <c r="L107">
        <v>1443074571</v>
      </c>
      <c r="M107" t="b">
        <v>1</v>
      </c>
      <c r="N107">
        <v>478</v>
      </c>
      <c r="O107" t="b">
        <v>1</v>
      </c>
      <c r="P107" t="s">
        <v>8278</v>
      </c>
      <c r="Q107" s="15" t="s">
        <v>8311</v>
      </c>
      <c r="R107" s="12" t="s">
        <v>8324</v>
      </c>
      <c r="S107">
        <f t="shared" si="5"/>
        <v>22.08</v>
      </c>
    </row>
    <row r="108" spans="1:19" ht="45" x14ac:dyDescent="0.25">
      <c r="A108" s="10">
        <v>2707</v>
      </c>
      <c r="B108" s="3" t="s">
        <v>2707</v>
      </c>
      <c r="C108" s="3" t="s">
        <v>6817</v>
      </c>
      <c r="D108" s="6">
        <v>8000</v>
      </c>
      <c r="E108" s="8">
        <v>28067.57</v>
      </c>
      <c r="F108" t="s">
        <v>8218</v>
      </c>
      <c r="G108" t="s">
        <v>8223</v>
      </c>
      <c r="H108" t="s">
        <v>8245</v>
      </c>
      <c r="I108" s="19">
        <f t="shared" si="3"/>
        <v>41421.290972222225</v>
      </c>
      <c r="J108">
        <v>1369637940</v>
      </c>
      <c r="K108" s="19">
        <f t="shared" si="4"/>
        <v>41391.782905092594</v>
      </c>
      <c r="L108">
        <v>1367088443</v>
      </c>
      <c r="M108" t="b">
        <v>1</v>
      </c>
      <c r="N108">
        <v>394</v>
      </c>
      <c r="O108" t="b">
        <v>1</v>
      </c>
      <c r="P108" t="s">
        <v>8301</v>
      </c>
      <c r="Q108" s="15" t="s">
        <v>8314</v>
      </c>
      <c r="R108" s="12" t="s">
        <v>8327</v>
      </c>
      <c r="S108">
        <f t="shared" si="5"/>
        <v>71.239999999999995</v>
      </c>
    </row>
    <row r="109" spans="1:19" ht="45" x14ac:dyDescent="0.25">
      <c r="A109" s="10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t="s">
        <v>8218</v>
      </c>
      <c r="G109" t="s">
        <v>8223</v>
      </c>
      <c r="H109" t="s">
        <v>8245</v>
      </c>
      <c r="I109" s="19">
        <f t="shared" si="3"/>
        <v>40580.032511574071</v>
      </c>
      <c r="J109">
        <v>1296953209</v>
      </c>
      <c r="K109" s="19">
        <f t="shared" si="4"/>
        <v>40565.032511574071</v>
      </c>
      <c r="L109">
        <v>1295657209</v>
      </c>
      <c r="M109" t="b">
        <v>0</v>
      </c>
      <c r="N109">
        <v>14</v>
      </c>
      <c r="O109" t="b">
        <v>1</v>
      </c>
      <c r="P109" t="s">
        <v>8274</v>
      </c>
      <c r="Q109" s="15" t="s">
        <v>8311</v>
      </c>
      <c r="R109" s="12" t="s">
        <v>8312</v>
      </c>
      <c r="S109">
        <f t="shared" si="5"/>
        <v>75.040000000000006</v>
      </c>
    </row>
    <row r="110" spans="1:19" ht="45" x14ac:dyDescent="0.25">
      <c r="A110" s="10">
        <v>1945</v>
      </c>
      <c r="B110" s="3" t="s">
        <v>1946</v>
      </c>
      <c r="C110" s="3" t="s">
        <v>6055</v>
      </c>
      <c r="D110" s="6">
        <v>100000</v>
      </c>
      <c r="E110" s="8">
        <v>348018</v>
      </c>
      <c r="F110" t="s">
        <v>8218</v>
      </c>
      <c r="G110" t="s">
        <v>8226</v>
      </c>
      <c r="H110" t="s">
        <v>8248</v>
      </c>
      <c r="I110" s="19">
        <f t="shared" si="3"/>
        <v>42197.251828703709</v>
      </c>
      <c r="J110">
        <v>1436680958</v>
      </c>
      <c r="K110" s="19">
        <f t="shared" si="4"/>
        <v>42157.251828703709</v>
      </c>
      <c r="L110">
        <v>1433224958</v>
      </c>
      <c r="M110" t="b">
        <v>1</v>
      </c>
      <c r="N110">
        <v>680</v>
      </c>
      <c r="O110" t="b">
        <v>1</v>
      </c>
      <c r="P110" t="s">
        <v>8293</v>
      </c>
      <c r="Q110" s="15" t="s">
        <v>8307</v>
      </c>
      <c r="R110" s="12" t="s">
        <v>8308</v>
      </c>
      <c r="S110">
        <f t="shared" si="5"/>
        <v>511.79</v>
      </c>
    </row>
    <row r="111" spans="1:19" ht="30" x14ac:dyDescent="0.25">
      <c r="A111" s="10">
        <v>1976</v>
      </c>
      <c r="B111" s="3" t="s">
        <v>1977</v>
      </c>
      <c r="C111" s="3" t="s">
        <v>6086</v>
      </c>
      <c r="D111" s="6">
        <v>4000</v>
      </c>
      <c r="E111" s="8">
        <v>13864</v>
      </c>
      <c r="F111" t="s">
        <v>8218</v>
      </c>
      <c r="G111" t="s">
        <v>8224</v>
      </c>
      <c r="H111" t="s">
        <v>8246</v>
      </c>
      <c r="I111" s="19">
        <f t="shared" si="3"/>
        <v>41468.899594907409</v>
      </c>
      <c r="J111">
        <v>1373751325</v>
      </c>
      <c r="K111" s="19">
        <f t="shared" si="4"/>
        <v>41438.899594907409</v>
      </c>
      <c r="L111">
        <v>1371159325</v>
      </c>
      <c r="M111" t="b">
        <v>1</v>
      </c>
      <c r="N111">
        <v>473</v>
      </c>
      <c r="O111" t="b">
        <v>1</v>
      </c>
      <c r="P111" t="s">
        <v>8293</v>
      </c>
      <c r="Q111" s="15" t="s">
        <v>8307</v>
      </c>
      <c r="R111" s="12" t="s">
        <v>8308</v>
      </c>
      <c r="S111">
        <f t="shared" si="5"/>
        <v>29.31</v>
      </c>
    </row>
    <row r="112" spans="1:19" ht="30" x14ac:dyDescent="0.25">
      <c r="A112" s="10">
        <v>1030</v>
      </c>
      <c r="B112" s="3" t="s">
        <v>1031</v>
      </c>
      <c r="C112" s="3" t="s">
        <v>5140</v>
      </c>
      <c r="D112" s="6">
        <v>2000</v>
      </c>
      <c r="E112" s="8">
        <v>6842</v>
      </c>
      <c r="F112" t="s">
        <v>8218</v>
      </c>
      <c r="G112" t="s">
        <v>8223</v>
      </c>
      <c r="H112" t="s">
        <v>8245</v>
      </c>
      <c r="I112" s="19">
        <f t="shared" si="3"/>
        <v>42625.483206018514</v>
      </c>
      <c r="J112">
        <v>1473680149</v>
      </c>
      <c r="K112" s="19">
        <f t="shared" si="4"/>
        <v>42611.483206018514</v>
      </c>
      <c r="L112">
        <v>1472470549</v>
      </c>
      <c r="M112" t="b">
        <v>0</v>
      </c>
      <c r="N112">
        <v>159</v>
      </c>
      <c r="O112" t="b">
        <v>1</v>
      </c>
      <c r="P112" t="s">
        <v>8278</v>
      </c>
      <c r="Q112" s="15" t="s">
        <v>8311</v>
      </c>
      <c r="R112" s="12" t="s">
        <v>8324</v>
      </c>
      <c r="S112">
        <f t="shared" si="5"/>
        <v>43.03</v>
      </c>
    </row>
    <row r="113" spans="1:19" ht="45" x14ac:dyDescent="0.25">
      <c r="A113" s="10">
        <v>3726</v>
      </c>
      <c r="B113" s="3" t="s">
        <v>3723</v>
      </c>
      <c r="C113" s="3" t="s">
        <v>7836</v>
      </c>
      <c r="D113" s="6">
        <v>850</v>
      </c>
      <c r="E113" s="8">
        <v>2879</v>
      </c>
      <c r="F113" t="s">
        <v>8218</v>
      </c>
      <c r="G113" t="s">
        <v>8223</v>
      </c>
      <c r="H113" t="s">
        <v>8245</v>
      </c>
      <c r="I113" s="19">
        <f t="shared" si="3"/>
        <v>42489.875</v>
      </c>
      <c r="J113">
        <v>1461963600</v>
      </c>
      <c r="K113" s="19">
        <f t="shared" si="4"/>
        <v>42462.140868055561</v>
      </c>
      <c r="L113">
        <v>1459567371</v>
      </c>
      <c r="M113" t="b">
        <v>0</v>
      </c>
      <c r="N113">
        <v>46</v>
      </c>
      <c r="O113" t="b">
        <v>1</v>
      </c>
      <c r="P113" t="s">
        <v>8269</v>
      </c>
      <c r="Q113" s="15" t="s">
        <v>8314</v>
      </c>
      <c r="R113" s="12" t="s">
        <v>8315</v>
      </c>
      <c r="S113">
        <f t="shared" si="5"/>
        <v>62.59</v>
      </c>
    </row>
    <row r="114" spans="1:19" ht="45" x14ac:dyDescent="0.25">
      <c r="A114" s="10">
        <v>3153</v>
      </c>
      <c r="B114" s="3" t="s">
        <v>3153</v>
      </c>
      <c r="C114" s="3" t="s">
        <v>7263</v>
      </c>
      <c r="D114" s="6">
        <v>3000</v>
      </c>
      <c r="E114" s="8">
        <v>10067.5</v>
      </c>
      <c r="F114" t="s">
        <v>8218</v>
      </c>
      <c r="G114" t="s">
        <v>8223</v>
      </c>
      <c r="H114" t="s">
        <v>8245</v>
      </c>
      <c r="I114" s="19">
        <f t="shared" si="3"/>
        <v>40664.207638888889</v>
      </c>
      <c r="J114">
        <v>1304225940</v>
      </c>
      <c r="K114" s="19">
        <f t="shared" si="4"/>
        <v>40633.154363425929</v>
      </c>
      <c r="L114">
        <v>1301542937</v>
      </c>
      <c r="M114" t="b">
        <v>1</v>
      </c>
      <c r="N114">
        <v>241</v>
      </c>
      <c r="O114" t="b">
        <v>1</v>
      </c>
      <c r="P114" t="s">
        <v>8269</v>
      </c>
      <c r="Q114" s="15" t="s">
        <v>8314</v>
      </c>
      <c r="R114" s="12" t="s">
        <v>8315</v>
      </c>
      <c r="S114">
        <f t="shared" si="5"/>
        <v>41.77</v>
      </c>
    </row>
    <row r="115" spans="1:19" ht="45" x14ac:dyDescent="0.25">
      <c r="A115" s="10">
        <v>2233</v>
      </c>
      <c r="B115" s="3" t="s">
        <v>2234</v>
      </c>
      <c r="C115" s="3" t="s">
        <v>6343</v>
      </c>
      <c r="D115" s="6">
        <v>2500</v>
      </c>
      <c r="E115" s="8">
        <v>8301</v>
      </c>
      <c r="F115" t="s">
        <v>8218</v>
      </c>
      <c r="G115" t="s">
        <v>8224</v>
      </c>
      <c r="H115" t="s">
        <v>8246</v>
      </c>
      <c r="I115" s="19">
        <f t="shared" si="3"/>
        <v>42352</v>
      </c>
      <c r="J115">
        <v>1450051200</v>
      </c>
      <c r="K115" s="19">
        <f t="shared" si="4"/>
        <v>42331.378923611104</v>
      </c>
      <c r="L115">
        <v>1448269539</v>
      </c>
      <c r="M115" t="b">
        <v>0</v>
      </c>
      <c r="N115">
        <v>391</v>
      </c>
      <c r="O115" t="b">
        <v>1</v>
      </c>
      <c r="P115" t="s">
        <v>8295</v>
      </c>
      <c r="Q115" s="15" t="s">
        <v>8309</v>
      </c>
      <c r="R115" s="12" t="s">
        <v>8310</v>
      </c>
      <c r="S115">
        <f t="shared" si="5"/>
        <v>21.23</v>
      </c>
    </row>
    <row r="116" spans="1:19" ht="60" x14ac:dyDescent="0.25">
      <c r="A116" s="10">
        <v>3811</v>
      </c>
      <c r="B116" s="3" t="s">
        <v>3808</v>
      </c>
      <c r="C116" s="3" t="s">
        <v>7921</v>
      </c>
      <c r="D116" s="6">
        <v>250</v>
      </c>
      <c r="E116" s="8">
        <v>825</v>
      </c>
      <c r="F116" t="s">
        <v>8218</v>
      </c>
      <c r="G116" t="s">
        <v>8224</v>
      </c>
      <c r="H116" t="s">
        <v>8246</v>
      </c>
      <c r="I116" s="19">
        <f t="shared" si="3"/>
        <v>42521.458333333328</v>
      </c>
      <c r="J116">
        <v>1464692400</v>
      </c>
      <c r="K116" s="19">
        <f t="shared" si="4"/>
        <v>42487.62700231481</v>
      </c>
      <c r="L116">
        <v>1461769373</v>
      </c>
      <c r="M116" t="b">
        <v>0</v>
      </c>
      <c r="N116">
        <v>19</v>
      </c>
      <c r="O116" t="b">
        <v>1</v>
      </c>
      <c r="P116" t="s">
        <v>8269</v>
      </c>
      <c r="Q116" s="15" t="s">
        <v>8314</v>
      </c>
      <c r="R116" s="12" t="s">
        <v>8315</v>
      </c>
      <c r="S116">
        <f t="shared" si="5"/>
        <v>43.42</v>
      </c>
    </row>
    <row r="117" spans="1:19" ht="60" x14ac:dyDescent="0.25">
      <c r="A117" s="10">
        <v>2260</v>
      </c>
      <c r="B117" s="3" t="s">
        <v>2261</v>
      </c>
      <c r="C117" s="3" t="s">
        <v>6370</v>
      </c>
      <c r="D117" s="6">
        <v>2500</v>
      </c>
      <c r="E117" s="8">
        <v>8173</v>
      </c>
      <c r="F117" t="s">
        <v>8218</v>
      </c>
      <c r="G117" t="s">
        <v>8223</v>
      </c>
      <c r="H117" t="s">
        <v>8245</v>
      </c>
      <c r="I117" s="19">
        <f t="shared" si="3"/>
        <v>41724.975115740745</v>
      </c>
      <c r="J117">
        <v>1395876250</v>
      </c>
      <c r="K117" s="19">
        <f t="shared" si="4"/>
        <v>41695.016782407409</v>
      </c>
      <c r="L117">
        <v>1393287850</v>
      </c>
      <c r="M117" t="b">
        <v>0</v>
      </c>
      <c r="N117">
        <v>84</v>
      </c>
      <c r="O117" t="b">
        <v>1</v>
      </c>
      <c r="P117" t="s">
        <v>8295</v>
      </c>
      <c r="Q117" s="15" t="s">
        <v>8309</v>
      </c>
      <c r="R117" s="12" t="s">
        <v>8310</v>
      </c>
      <c r="S117">
        <f t="shared" si="5"/>
        <v>97.3</v>
      </c>
    </row>
    <row r="118" spans="1:19" ht="45" x14ac:dyDescent="0.25">
      <c r="A118" s="10">
        <v>2602</v>
      </c>
      <c r="B118" s="3" t="s">
        <v>2602</v>
      </c>
      <c r="C118" s="3" t="s">
        <v>6712</v>
      </c>
      <c r="D118" s="6">
        <v>12000</v>
      </c>
      <c r="E118" s="8">
        <v>39131</v>
      </c>
      <c r="F118" t="s">
        <v>8218</v>
      </c>
      <c r="G118" t="s">
        <v>8223</v>
      </c>
      <c r="H118" t="s">
        <v>8245</v>
      </c>
      <c r="I118" s="19">
        <f t="shared" si="3"/>
        <v>41955.888888888891</v>
      </c>
      <c r="J118">
        <v>1415827200</v>
      </c>
      <c r="K118" s="19">
        <f t="shared" si="4"/>
        <v>41915.747314814813</v>
      </c>
      <c r="L118">
        <v>1412358968</v>
      </c>
      <c r="M118" t="b">
        <v>1</v>
      </c>
      <c r="N118">
        <v>489</v>
      </c>
      <c r="O118" t="b">
        <v>1</v>
      </c>
      <c r="P118" t="s">
        <v>8299</v>
      </c>
      <c r="Q118" s="15" t="s">
        <v>8307</v>
      </c>
      <c r="R118" s="12" t="s">
        <v>8316</v>
      </c>
      <c r="S118">
        <f t="shared" si="5"/>
        <v>80.02</v>
      </c>
    </row>
    <row r="119" spans="1:19" ht="60" x14ac:dyDescent="0.25">
      <c r="A119" s="10">
        <v>1194</v>
      </c>
      <c r="B119" s="3" t="s">
        <v>1195</v>
      </c>
      <c r="C119" s="3" t="s">
        <v>5304</v>
      </c>
      <c r="D119" s="6">
        <v>12500</v>
      </c>
      <c r="E119" s="8">
        <v>40280</v>
      </c>
      <c r="F119" t="s">
        <v>8218</v>
      </c>
      <c r="G119" t="s">
        <v>8240</v>
      </c>
      <c r="H119" t="s">
        <v>8248</v>
      </c>
      <c r="I119" s="19">
        <f t="shared" si="3"/>
        <v>42102.488182870366</v>
      </c>
      <c r="J119">
        <v>1428493379</v>
      </c>
      <c r="K119" s="19">
        <f t="shared" si="4"/>
        <v>42072.488182870366</v>
      </c>
      <c r="L119">
        <v>1425901379</v>
      </c>
      <c r="M119" t="b">
        <v>0</v>
      </c>
      <c r="N119">
        <v>714</v>
      </c>
      <c r="O119" t="b">
        <v>1</v>
      </c>
      <c r="P119" t="s">
        <v>8283</v>
      </c>
      <c r="Q119" s="15" t="s">
        <v>8322</v>
      </c>
      <c r="R119" s="12" t="s">
        <v>8323</v>
      </c>
      <c r="S119">
        <f t="shared" si="5"/>
        <v>56.41</v>
      </c>
    </row>
    <row r="120" spans="1:19" ht="30" x14ac:dyDescent="0.25">
      <c r="A120" s="10">
        <v>2010</v>
      </c>
      <c r="B120" s="3" t="s">
        <v>2011</v>
      </c>
      <c r="C120" s="3" t="s">
        <v>6120</v>
      </c>
      <c r="D120" s="6">
        <v>30000</v>
      </c>
      <c r="E120" s="8">
        <v>96015.9</v>
      </c>
      <c r="F120" t="s">
        <v>8218</v>
      </c>
      <c r="G120" t="s">
        <v>8223</v>
      </c>
      <c r="H120" t="s">
        <v>8245</v>
      </c>
      <c r="I120" s="19">
        <f t="shared" si="3"/>
        <v>42600.996423611112</v>
      </c>
      <c r="J120">
        <v>1471564491</v>
      </c>
      <c r="K120" s="19">
        <f t="shared" si="4"/>
        <v>42570.996423611112</v>
      </c>
      <c r="L120">
        <v>1468972491</v>
      </c>
      <c r="M120" t="b">
        <v>1</v>
      </c>
      <c r="N120">
        <v>1737</v>
      </c>
      <c r="O120" t="b">
        <v>1</v>
      </c>
      <c r="P120" t="s">
        <v>8293</v>
      </c>
      <c r="Q120" s="15" t="s">
        <v>8307</v>
      </c>
      <c r="R120" s="12" t="s">
        <v>8308</v>
      </c>
      <c r="S120">
        <f t="shared" si="5"/>
        <v>55.28</v>
      </c>
    </row>
    <row r="121" spans="1:19" ht="45" x14ac:dyDescent="0.25">
      <c r="A121" s="10">
        <v>2266</v>
      </c>
      <c r="B121" s="3" t="s">
        <v>2267</v>
      </c>
      <c r="C121" s="3" t="s">
        <v>6376</v>
      </c>
      <c r="D121" s="6">
        <v>1500</v>
      </c>
      <c r="E121" s="8">
        <v>4804</v>
      </c>
      <c r="F121" t="s">
        <v>8218</v>
      </c>
      <c r="G121" t="s">
        <v>8223</v>
      </c>
      <c r="H121" t="s">
        <v>8245</v>
      </c>
      <c r="I121" s="19">
        <f t="shared" si="3"/>
        <v>42487.083333333328</v>
      </c>
      <c r="J121">
        <v>1461722400</v>
      </c>
      <c r="K121" s="19">
        <f t="shared" si="4"/>
        <v>42469.874907407408</v>
      </c>
      <c r="L121">
        <v>1460235592</v>
      </c>
      <c r="M121" t="b">
        <v>0</v>
      </c>
      <c r="N121">
        <v>194</v>
      </c>
      <c r="O121" t="b">
        <v>1</v>
      </c>
      <c r="P121" t="s">
        <v>8295</v>
      </c>
      <c r="Q121" s="15" t="s">
        <v>8309</v>
      </c>
      <c r="R121" s="12" t="s">
        <v>8310</v>
      </c>
      <c r="S121">
        <f t="shared" si="5"/>
        <v>24.76</v>
      </c>
    </row>
    <row r="122" spans="1:19" ht="45" x14ac:dyDescent="0.25">
      <c r="A122" s="10">
        <v>3001</v>
      </c>
      <c r="B122" s="3" t="s">
        <v>3001</v>
      </c>
      <c r="C122" s="3" t="s">
        <v>7111</v>
      </c>
      <c r="D122" s="6">
        <v>7214</v>
      </c>
      <c r="E122" s="8">
        <v>22991.01</v>
      </c>
      <c r="F122" t="s">
        <v>8218</v>
      </c>
      <c r="G122" t="s">
        <v>8223</v>
      </c>
      <c r="H122" t="s">
        <v>8245</v>
      </c>
      <c r="I122" s="19">
        <f t="shared" si="3"/>
        <v>42564.895625000005</v>
      </c>
      <c r="J122">
        <v>1468445382</v>
      </c>
      <c r="K122" s="19">
        <f t="shared" si="4"/>
        <v>42534.895625000005</v>
      </c>
      <c r="L122">
        <v>1465853382</v>
      </c>
      <c r="M122" t="b">
        <v>0</v>
      </c>
      <c r="N122">
        <v>175</v>
      </c>
      <c r="O122" t="b">
        <v>1</v>
      </c>
      <c r="P122" t="s">
        <v>8301</v>
      </c>
      <c r="Q122" s="15" t="s">
        <v>8314</v>
      </c>
      <c r="R122" s="12" t="s">
        <v>8327</v>
      </c>
      <c r="S122">
        <f t="shared" si="5"/>
        <v>131.38</v>
      </c>
    </row>
    <row r="123" spans="1:19" ht="60" x14ac:dyDescent="0.25">
      <c r="A123" s="10">
        <v>2070</v>
      </c>
      <c r="B123" s="3" t="s">
        <v>2071</v>
      </c>
      <c r="C123" s="3" t="s">
        <v>6180</v>
      </c>
      <c r="D123" s="6">
        <v>125000</v>
      </c>
      <c r="E123" s="8">
        <v>396659</v>
      </c>
      <c r="F123" t="s">
        <v>8218</v>
      </c>
      <c r="G123" t="s">
        <v>8235</v>
      </c>
      <c r="H123" t="s">
        <v>8248</v>
      </c>
      <c r="I123" s="19">
        <f t="shared" si="3"/>
        <v>42549.6565162037</v>
      </c>
      <c r="J123">
        <v>1467128723</v>
      </c>
      <c r="K123" s="19">
        <f t="shared" si="4"/>
        <v>42519.6565162037</v>
      </c>
      <c r="L123">
        <v>1464536723</v>
      </c>
      <c r="M123" t="b">
        <v>0</v>
      </c>
      <c r="N123">
        <v>1530</v>
      </c>
      <c r="O123" t="b">
        <v>1</v>
      </c>
      <c r="P123" t="s">
        <v>8293</v>
      </c>
      <c r="Q123" s="15" t="s">
        <v>8307</v>
      </c>
      <c r="R123" s="12" t="s">
        <v>8308</v>
      </c>
      <c r="S123">
        <f t="shared" si="5"/>
        <v>259.25</v>
      </c>
    </row>
    <row r="124" spans="1:19" ht="60" x14ac:dyDescent="0.25">
      <c r="A124" s="10">
        <v>736</v>
      </c>
      <c r="B124" s="3" t="s">
        <v>737</v>
      </c>
      <c r="C124" s="3" t="s">
        <v>4846</v>
      </c>
      <c r="D124" s="6">
        <v>3600</v>
      </c>
      <c r="E124" s="8">
        <v>11345</v>
      </c>
      <c r="F124" t="s">
        <v>8218</v>
      </c>
      <c r="G124" t="s">
        <v>8223</v>
      </c>
      <c r="H124" t="s">
        <v>8245</v>
      </c>
      <c r="I124" s="19">
        <f t="shared" si="3"/>
        <v>41599.207638888889</v>
      </c>
      <c r="J124">
        <v>1385009940</v>
      </c>
      <c r="K124" s="19">
        <f t="shared" si="4"/>
        <v>41579.734259259261</v>
      </c>
      <c r="L124">
        <v>1383327440</v>
      </c>
      <c r="M124" t="b">
        <v>0</v>
      </c>
      <c r="N124">
        <v>108</v>
      </c>
      <c r="O124" t="b">
        <v>1</v>
      </c>
      <c r="P124" t="s">
        <v>8272</v>
      </c>
      <c r="Q124" s="15" t="s">
        <v>8320</v>
      </c>
      <c r="R124" s="12" t="s">
        <v>8330</v>
      </c>
      <c r="S124">
        <f t="shared" si="5"/>
        <v>105.05</v>
      </c>
    </row>
    <row r="125" spans="1:19" ht="60" x14ac:dyDescent="0.25">
      <c r="A125" s="10">
        <v>3353</v>
      </c>
      <c r="B125" s="3" t="s">
        <v>3352</v>
      </c>
      <c r="C125" s="3" t="s">
        <v>7463</v>
      </c>
      <c r="D125" s="6">
        <v>500</v>
      </c>
      <c r="E125" s="8">
        <v>1575</v>
      </c>
      <c r="F125" t="s">
        <v>8218</v>
      </c>
      <c r="G125" t="s">
        <v>8224</v>
      </c>
      <c r="H125" t="s">
        <v>8246</v>
      </c>
      <c r="I125" s="19">
        <f t="shared" si="3"/>
        <v>42492.958333333328</v>
      </c>
      <c r="J125">
        <v>1462230000</v>
      </c>
      <c r="K125" s="19">
        <f t="shared" si="4"/>
        <v>42479.432291666672</v>
      </c>
      <c r="L125">
        <v>1461061350</v>
      </c>
      <c r="M125" t="b">
        <v>0</v>
      </c>
      <c r="N125">
        <v>44</v>
      </c>
      <c r="O125" t="b">
        <v>1</v>
      </c>
      <c r="P125" t="s">
        <v>8269</v>
      </c>
      <c r="Q125" s="15" t="s">
        <v>8314</v>
      </c>
      <c r="R125" s="12" t="s">
        <v>8315</v>
      </c>
      <c r="S125">
        <f t="shared" si="5"/>
        <v>35.799999999999997</v>
      </c>
    </row>
    <row r="126" spans="1:19" ht="60" x14ac:dyDescent="0.25">
      <c r="A126" s="10">
        <v>2003</v>
      </c>
      <c r="B126" s="3" t="s">
        <v>2004</v>
      </c>
      <c r="C126" s="3" t="s">
        <v>6113</v>
      </c>
      <c r="D126" s="6">
        <v>500</v>
      </c>
      <c r="E126" s="8">
        <v>1560</v>
      </c>
      <c r="F126" t="s">
        <v>8218</v>
      </c>
      <c r="G126" t="s">
        <v>8223</v>
      </c>
      <c r="H126" t="s">
        <v>8245</v>
      </c>
      <c r="I126" s="19">
        <f t="shared" si="3"/>
        <v>40361.958333333336</v>
      </c>
      <c r="J126">
        <v>1278111600</v>
      </c>
      <c r="K126" s="19">
        <f t="shared" si="4"/>
        <v>40347.125601851854</v>
      </c>
      <c r="L126">
        <v>1276830052</v>
      </c>
      <c r="M126" t="b">
        <v>1</v>
      </c>
      <c r="N126">
        <v>17</v>
      </c>
      <c r="O126" t="b">
        <v>1</v>
      </c>
      <c r="P126" t="s">
        <v>8293</v>
      </c>
      <c r="Q126" s="15" t="s">
        <v>8307</v>
      </c>
      <c r="R126" s="12" t="s">
        <v>8308</v>
      </c>
      <c r="S126">
        <f t="shared" si="5"/>
        <v>91.76</v>
      </c>
    </row>
    <row r="127" spans="1:19" ht="60" x14ac:dyDescent="0.25">
      <c r="A127" s="10">
        <v>43</v>
      </c>
      <c r="B127" s="3" t="s">
        <v>45</v>
      </c>
      <c r="C127" s="3" t="s">
        <v>4154</v>
      </c>
      <c r="D127" s="6">
        <v>10000</v>
      </c>
      <c r="E127" s="8">
        <v>30866</v>
      </c>
      <c r="F127" t="s">
        <v>8218</v>
      </c>
      <c r="G127" t="s">
        <v>8223</v>
      </c>
      <c r="H127" t="s">
        <v>8245</v>
      </c>
      <c r="I127" s="19">
        <f t="shared" si="3"/>
        <v>41833</v>
      </c>
      <c r="J127">
        <v>1405209600</v>
      </c>
      <c r="K127" s="19">
        <f t="shared" si="4"/>
        <v>41802.790347222224</v>
      </c>
      <c r="L127">
        <v>1402599486</v>
      </c>
      <c r="M127" t="b">
        <v>0</v>
      </c>
      <c r="N127">
        <v>263</v>
      </c>
      <c r="O127" t="b">
        <v>1</v>
      </c>
      <c r="P127" t="s">
        <v>8263</v>
      </c>
      <c r="Q127" s="15" t="s">
        <v>8317</v>
      </c>
      <c r="R127" s="12" t="s">
        <v>8331</v>
      </c>
      <c r="S127">
        <f t="shared" si="5"/>
        <v>117.36</v>
      </c>
    </row>
    <row r="128" spans="1:19" ht="60" x14ac:dyDescent="0.25">
      <c r="A128" s="10">
        <v>1837</v>
      </c>
      <c r="B128" s="3" t="s">
        <v>1838</v>
      </c>
      <c r="C128" s="3" t="s">
        <v>5947</v>
      </c>
      <c r="D128" s="6">
        <v>600</v>
      </c>
      <c r="E128" s="8">
        <v>1841</v>
      </c>
      <c r="F128" t="s">
        <v>8218</v>
      </c>
      <c r="G128" t="s">
        <v>8223</v>
      </c>
      <c r="H128" t="s">
        <v>8245</v>
      </c>
      <c r="I128" s="19">
        <f t="shared" si="3"/>
        <v>40986.006192129629</v>
      </c>
      <c r="J128">
        <v>1332029335</v>
      </c>
      <c r="K128" s="19">
        <f t="shared" si="4"/>
        <v>40926.047858796301</v>
      </c>
      <c r="L128">
        <v>1326848935</v>
      </c>
      <c r="M128" t="b">
        <v>0</v>
      </c>
      <c r="N128">
        <v>30</v>
      </c>
      <c r="O128" t="b">
        <v>1</v>
      </c>
      <c r="P128" t="s">
        <v>8274</v>
      </c>
      <c r="Q128" s="15" t="s">
        <v>8311</v>
      </c>
      <c r="R128" s="12" t="s">
        <v>8312</v>
      </c>
      <c r="S128">
        <f t="shared" si="5"/>
        <v>61.37</v>
      </c>
    </row>
    <row r="129" spans="1:19" ht="60" x14ac:dyDescent="0.25">
      <c r="A129" s="10">
        <v>2009</v>
      </c>
      <c r="B129" s="3" t="s">
        <v>2010</v>
      </c>
      <c r="C129" s="3" t="s">
        <v>6119</v>
      </c>
      <c r="D129" s="6">
        <v>50000</v>
      </c>
      <c r="E129" s="8">
        <v>152579</v>
      </c>
      <c r="F129" t="s">
        <v>8218</v>
      </c>
      <c r="G129" t="s">
        <v>8235</v>
      </c>
      <c r="H129" t="s">
        <v>8248</v>
      </c>
      <c r="I129" s="19">
        <f t="shared" si="3"/>
        <v>42697.365081018521</v>
      </c>
      <c r="J129">
        <v>1479890743</v>
      </c>
      <c r="K129" s="19">
        <f t="shared" si="4"/>
        <v>42661.323414351849</v>
      </c>
      <c r="L129">
        <v>1476776743</v>
      </c>
      <c r="M129" t="b">
        <v>1</v>
      </c>
      <c r="N129">
        <v>398</v>
      </c>
      <c r="O129" t="b">
        <v>1</v>
      </c>
      <c r="P129" t="s">
        <v>8293</v>
      </c>
      <c r="Q129" s="15" t="s">
        <v>8307</v>
      </c>
      <c r="R129" s="12" t="s">
        <v>8308</v>
      </c>
      <c r="S129">
        <f t="shared" si="5"/>
        <v>383.36</v>
      </c>
    </row>
    <row r="130" spans="1:19" ht="45" x14ac:dyDescent="0.25">
      <c r="A130" s="10">
        <v>246</v>
      </c>
      <c r="B130" s="3" t="s">
        <v>247</v>
      </c>
      <c r="C130" s="3" t="s">
        <v>4356</v>
      </c>
      <c r="D130" s="6">
        <v>5000</v>
      </c>
      <c r="E130" s="8">
        <v>15273</v>
      </c>
      <c r="F130" t="s">
        <v>8218</v>
      </c>
      <c r="G130" t="s">
        <v>8223</v>
      </c>
      <c r="H130" t="s">
        <v>8245</v>
      </c>
      <c r="I130" s="19">
        <f t="shared" si="3"/>
        <v>40530.405150462961</v>
      </c>
      <c r="J130">
        <v>1292665405</v>
      </c>
      <c r="K130" s="19">
        <f t="shared" si="4"/>
        <v>40480.363483796296</v>
      </c>
      <c r="L130">
        <v>1288341805</v>
      </c>
      <c r="M130" t="b">
        <v>1</v>
      </c>
      <c r="N130">
        <v>223</v>
      </c>
      <c r="O130" t="b">
        <v>1</v>
      </c>
      <c r="P130" t="s">
        <v>8267</v>
      </c>
      <c r="Q130" s="15" t="s">
        <v>8317</v>
      </c>
      <c r="R130" s="12" t="s">
        <v>8329</v>
      </c>
      <c r="S130">
        <f t="shared" si="5"/>
        <v>68.489999999999995</v>
      </c>
    </row>
    <row r="131" spans="1:19" ht="60" x14ac:dyDescent="0.25">
      <c r="A131" s="10">
        <v>2609</v>
      </c>
      <c r="B131" s="3" t="s">
        <v>2609</v>
      </c>
      <c r="C131" s="3" t="s">
        <v>6719</v>
      </c>
      <c r="D131" s="6">
        <v>35000</v>
      </c>
      <c r="E131" s="8">
        <v>106330.39</v>
      </c>
      <c r="F131" t="s">
        <v>8218</v>
      </c>
      <c r="G131" t="s">
        <v>8223</v>
      </c>
      <c r="H131" t="s">
        <v>8245</v>
      </c>
      <c r="I131" s="19">
        <f t="shared" ref="I131:I194" si="6">(((J131/60)/60)/24)+DATE(1970,1,1)</f>
        <v>41105.237858796296</v>
      </c>
      <c r="J131">
        <v>1342330951</v>
      </c>
      <c r="K131" s="19">
        <f t="shared" ref="K131:K194" si="7">(((L131/60)/60)/24)+DATE(1970,1,1)</f>
        <v>41075.237858796296</v>
      </c>
      <c r="L131">
        <v>1339738951</v>
      </c>
      <c r="M131" t="b">
        <v>1</v>
      </c>
      <c r="N131">
        <v>676</v>
      </c>
      <c r="O131" t="b">
        <v>1</v>
      </c>
      <c r="P131" t="s">
        <v>8299</v>
      </c>
      <c r="Q131" s="15" t="s">
        <v>8307</v>
      </c>
      <c r="R131" s="12" t="s">
        <v>8316</v>
      </c>
      <c r="S131">
        <f t="shared" ref="S131:S194" si="8">IFERROR(ROUND(E131/N131,2),0)</f>
        <v>157.29</v>
      </c>
    </row>
    <row r="132" spans="1:19" ht="60" x14ac:dyDescent="0.25">
      <c r="A132" s="10">
        <v>2032</v>
      </c>
      <c r="B132" s="3" t="s">
        <v>2033</v>
      </c>
      <c r="C132" s="3" t="s">
        <v>6142</v>
      </c>
      <c r="D132" s="6">
        <v>25000</v>
      </c>
      <c r="E132" s="8">
        <v>76047</v>
      </c>
      <c r="F132" t="s">
        <v>8218</v>
      </c>
      <c r="G132" t="s">
        <v>8223</v>
      </c>
      <c r="H132" t="s">
        <v>8245</v>
      </c>
      <c r="I132" s="19">
        <f t="shared" si="6"/>
        <v>42719.208333333328</v>
      </c>
      <c r="J132">
        <v>1481778000</v>
      </c>
      <c r="K132" s="19">
        <f t="shared" si="7"/>
        <v>42689.565671296295</v>
      </c>
      <c r="L132">
        <v>1479216874</v>
      </c>
      <c r="M132" t="b">
        <v>1</v>
      </c>
      <c r="N132">
        <v>531</v>
      </c>
      <c r="O132" t="b">
        <v>1</v>
      </c>
      <c r="P132" t="s">
        <v>8293</v>
      </c>
      <c r="Q132" s="15" t="s">
        <v>8307</v>
      </c>
      <c r="R132" s="12" t="s">
        <v>8308</v>
      </c>
      <c r="S132">
        <f t="shared" si="8"/>
        <v>143.21</v>
      </c>
    </row>
    <row r="133" spans="1:19" ht="60" x14ac:dyDescent="0.25">
      <c r="A133" s="10">
        <v>538</v>
      </c>
      <c r="B133" s="3" t="s">
        <v>539</v>
      </c>
      <c r="C133" s="3" t="s">
        <v>4648</v>
      </c>
      <c r="D133" s="6">
        <v>5000</v>
      </c>
      <c r="E133" s="8">
        <v>15121</v>
      </c>
      <c r="F133" t="s">
        <v>8218</v>
      </c>
      <c r="G133" t="s">
        <v>8223</v>
      </c>
      <c r="H133" t="s">
        <v>8245</v>
      </c>
      <c r="I133" s="19">
        <f t="shared" si="6"/>
        <v>42503.794710648144</v>
      </c>
      <c r="J133">
        <v>1463166263</v>
      </c>
      <c r="K133" s="19">
        <f t="shared" si="7"/>
        <v>42473.794710648144</v>
      </c>
      <c r="L133">
        <v>1460574263</v>
      </c>
      <c r="M133" t="b">
        <v>0</v>
      </c>
      <c r="N133">
        <v>60</v>
      </c>
      <c r="O133" t="b">
        <v>1</v>
      </c>
      <c r="P133" t="s">
        <v>8269</v>
      </c>
      <c r="Q133" s="15" t="s">
        <v>8314</v>
      </c>
      <c r="R133" s="12" t="s">
        <v>8315</v>
      </c>
      <c r="S133">
        <f t="shared" si="8"/>
        <v>252.02</v>
      </c>
    </row>
    <row r="134" spans="1:19" ht="45" x14ac:dyDescent="0.25">
      <c r="A134" s="10">
        <v>3025</v>
      </c>
      <c r="B134" s="3" t="s">
        <v>3025</v>
      </c>
      <c r="C134" s="3" t="s">
        <v>7135</v>
      </c>
      <c r="D134" s="6">
        <v>2500</v>
      </c>
      <c r="E134" s="8">
        <v>7555</v>
      </c>
      <c r="F134" t="s">
        <v>8218</v>
      </c>
      <c r="G134" t="s">
        <v>8224</v>
      </c>
      <c r="H134" t="s">
        <v>8246</v>
      </c>
      <c r="I134" s="19">
        <f t="shared" si="6"/>
        <v>41789.666666666664</v>
      </c>
      <c r="J134">
        <v>1401465600</v>
      </c>
      <c r="K134" s="19">
        <f t="shared" si="7"/>
        <v>41761.509409722225</v>
      </c>
      <c r="L134">
        <v>1399032813</v>
      </c>
      <c r="M134" t="b">
        <v>0</v>
      </c>
      <c r="N134">
        <v>145</v>
      </c>
      <c r="O134" t="b">
        <v>1</v>
      </c>
      <c r="P134" t="s">
        <v>8301</v>
      </c>
      <c r="Q134" s="15" t="s">
        <v>8314</v>
      </c>
      <c r="R134" s="12" t="s">
        <v>8327</v>
      </c>
      <c r="S134">
        <f t="shared" si="8"/>
        <v>52.1</v>
      </c>
    </row>
    <row r="135" spans="1:19" ht="60" x14ac:dyDescent="0.25">
      <c r="A135" s="10">
        <v>644</v>
      </c>
      <c r="B135" s="3" t="s">
        <v>645</v>
      </c>
      <c r="C135" s="3" t="s">
        <v>4754</v>
      </c>
      <c r="D135" s="6">
        <v>25000</v>
      </c>
      <c r="E135" s="8">
        <v>75029.48</v>
      </c>
      <c r="F135" t="s">
        <v>8218</v>
      </c>
      <c r="G135" t="s">
        <v>8223</v>
      </c>
      <c r="H135" t="s">
        <v>8245</v>
      </c>
      <c r="I135" s="19">
        <f t="shared" si="6"/>
        <v>41941.041666666664</v>
      </c>
      <c r="J135">
        <v>1414544400</v>
      </c>
      <c r="K135" s="19">
        <f t="shared" si="7"/>
        <v>41898.665960648148</v>
      </c>
      <c r="L135">
        <v>1410883139</v>
      </c>
      <c r="M135" t="b">
        <v>0</v>
      </c>
      <c r="N135">
        <v>1021</v>
      </c>
      <c r="O135" t="b">
        <v>1</v>
      </c>
      <c r="P135" t="s">
        <v>8271</v>
      </c>
      <c r="Q135" s="15" t="s">
        <v>8307</v>
      </c>
      <c r="R135" s="12" t="s">
        <v>8313</v>
      </c>
      <c r="S135">
        <f t="shared" si="8"/>
        <v>73.489999999999995</v>
      </c>
    </row>
    <row r="136" spans="1:19" ht="45" x14ac:dyDescent="0.25">
      <c r="A136" s="10">
        <v>2037</v>
      </c>
      <c r="B136" s="3" t="s">
        <v>2038</v>
      </c>
      <c r="C136" s="3" t="s">
        <v>6147</v>
      </c>
      <c r="D136" s="6">
        <v>10000</v>
      </c>
      <c r="E136" s="8">
        <v>30047.64</v>
      </c>
      <c r="F136" t="s">
        <v>8218</v>
      </c>
      <c r="G136" t="s">
        <v>8223</v>
      </c>
      <c r="H136" t="s">
        <v>8245</v>
      </c>
      <c r="I136" s="19">
        <f t="shared" si="6"/>
        <v>41638.251770833333</v>
      </c>
      <c r="J136">
        <v>1388383353</v>
      </c>
      <c r="K136" s="19">
        <f t="shared" si="7"/>
        <v>41578.210104166668</v>
      </c>
      <c r="L136">
        <v>1383195753</v>
      </c>
      <c r="M136" t="b">
        <v>1</v>
      </c>
      <c r="N136">
        <v>429</v>
      </c>
      <c r="O136" t="b">
        <v>1</v>
      </c>
      <c r="P136" t="s">
        <v>8293</v>
      </c>
      <c r="Q136" s="15" t="s">
        <v>8307</v>
      </c>
      <c r="R136" s="12" t="s">
        <v>8308</v>
      </c>
      <c r="S136">
        <f t="shared" si="8"/>
        <v>70.040000000000006</v>
      </c>
    </row>
    <row r="137" spans="1:19" ht="60" x14ac:dyDescent="0.25">
      <c r="A137" s="10">
        <v>3708</v>
      </c>
      <c r="B137" s="3" t="s">
        <v>3705</v>
      </c>
      <c r="C137" s="3" t="s">
        <v>7818</v>
      </c>
      <c r="D137" s="6">
        <v>700</v>
      </c>
      <c r="E137" s="8">
        <v>2100</v>
      </c>
      <c r="F137" t="s">
        <v>8218</v>
      </c>
      <c r="G137" t="s">
        <v>8223</v>
      </c>
      <c r="H137" t="s">
        <v>8245</v>
      </c>
      <c r="I137" s="19">
        <f t="shared" si="6"/>
        <v>41824.142199074071</v>
      </c>
      <c r="J137">
        <v>1404444286</v>
      </c>
      <c r="K137" s="19">
        <f t="shared" si="7"/>
        <v>41810.142199074071</v>
      </c>
      <c r="L137">
        <v>1403234686</v>
      </c>
      <c r="M137" t="b">
        <v>0</v>
      </c>
      <c r="N137">
        <v>39</v>
      </c>
      <c r="O137" t="b">
        <v>1</v>
      </c>
      <c r="P137" t="s">
        <v>8269</v>
      </c>
      <c r="Q137" s="15" t="s">
        <v>8314</v>
      </c>
      <c r="R137" s="12" t="s">
        <v>8315</v>
      </c>
      <c r="S137">
        <f t="shared" si="8"/>
        <v>53.85</v>
      </c>
    </row>
    <row r="138" spans="1:19" ht="60" x14ac:dyDescent="0.25">
      <c r="A138" s="10">
        <v>2265</v>
      </c>
      <c r="B138" s="3" t="s">
        <v>2266</v>
      </c>
      <c r="C138" s="3" t="s">
        <v>6375</v>
      </c>
      <c r="D138" s="6">
        <v>200</v>
      </c>
      <c r="E138" s="8">
        <v>597</v>
      </c>
      <c r="F138" t="s">
        <v>8218</v>
      </c>
      <c r="G138" t="s">
        <v>8224</v>
      </c>
      <c r="H138" t="s">
        <v>8246</v>
      </c>
      <c r="I138" s="19">
        <f t="shared" si="6"/>
        <v>42696.853090277778</v>
      </c>
      <c r="J138">
        <v>1479846507</v>
      </c>
      <c r="K138" s="19">
        <f t="shared" si="7"/>
        <v>42689.853090277778</v>
      </c>
      <c r="L138">
        <v>1479241707</v>
      </c>
      <c r="M138" t="b">
        <v>0</v>
      </c>
      <c r="N138">
        <v>17</v>
      </c>
      <c r="O138" t="b">
        <v>1</v>
      </c>
      <c r="P138" t="s">
        <v>8295</v>
      </c>
      <c r="Q138" s="15" t="s">
        <v>8309</v>
      </c>
      <c r="R138" s="12" t="s">
        <v>8310</v>
      </c>
      <c r="S138">
        <f t="shared" si="8"/>
        <v>35.119999999999997</v>
      </c>
    </row>
    <row r="139" spans="1:19" ht="60" x14ac:dyDescent="0.25">
      <c r="A139" s="10">
        <v>2724</v>
      </c>
      <c r="B139" s="3" t="s">
        <v>2724</v>
      </c>
      <c r="C139" s="3" t="s">
        <v>6834</v>
      </c>
      <c r="D139" s="6">
        <v>2468</v>
      </c>
      <c r="E139" s="8">
        <v>7326.88</v>
      </c>
      <c r="F139" t="s">
        <v>8218</v>
      </c>
      <c r="G139" t="s">
        <v>8224</v>
      </c>
      <c r="H139" t="s">
        <v>8246</v>
      </c>
      <c r="I139" s="19">
        <f t="shared" si="6"/>
        <v>42231.32707175926</v>
      </c>
      <c r="J139">
        <v>1439625059</v>
      </c>
      <c r="K139" s="19">
        <f t="shared" si="7"/>
        <v>42199.32707175926</v>
      </c>
      <c r="L139">
        <v>1436860259</v>
      </c>
      <c r="M139" t="b">
        <v>0</v>
      </c>
      <c r="N139">
        <v>1019</v>
      </c>
      <c r="O139" t="b">
        <v>1</v>
      </c>
      <c r="P139" t="s">
        <v>8293</v>
      </c>
      <c r="Q139" s="15" t="s">
        <v>8307</v>
      </c>
      <c r="R139" s="12" t="s">
        <v>8308</v>
      </c>
      <c r="S139">
        <f t="shared" si="8"/>
        <v>7.19</v>
      </c>
    </row>
    <row r="140" spans="1:19" ht="60" x14ac:dyDescent="0.25">
      <c r="A140" s="10">
        <v>1257</v>
      </c>
      <c r="B140" s="3" t="s">
        <v>1258</v>
      </c>
      <c r="C140" s="3" t="s">
        <v>5367</v>
      </c>
      <c r="D140" s="6">
        <v>5500</v>
      </c>
      <c r="E140" s="8">
        <v>16210</v>
      </c>
      <c r="F140" t="s">
        <v>8218</v>
      </c>
      <c r="G140" t="s">
        <v>8223</v>
      </c>
      <c r="H140" t="s">
        <v>8245</v>
      </c>
      <c r="I140" s="19">
        <f t="shared" si="6"/>
        <v>40636.043865740743</v>
      </c>
      <c r="J140">
        <v>1301792590</v>
      </c>
      <c r="K140" s="19">
        <f t="shared" si="7"/>
        <v>40587.085532407407</v>
      </c>
      <c r="L140">
        <v>1297562590</v>
      </c>
      <c r="M140" t="b">
        <v>1</v>
      </c>
      <c r="N140">
        <v>176</v>
      </c>
      <c r="O140" t="b">
        <v>1</v>
      </c>
      <c r="P140" t="s">
        <v>8274</v>
      </c>
      <c r="Q140" s="15" t="s">
        <v>8311</v>
      </c>
      <c r="R140" s="12" t="s">
        <v>8312</v>
      </c>
      <c r="S140">
        <f t="shared" si="8"/>
        <v>92.1</v>
      </c>
    </row>
    <row r="141" spans="1:19" ht="60" x14ac:dyDescent="0.25">
      <c r="A141" s="10">
        <v>1956</v>
      </c>
      <c r="B141" s="3" t="s">
        <v>1957</v>
      </c>
      <c r="C141" s="3" t="s">
        <v>6066</v>
      </c>
      <c r="D141" s="6">
        <v>60000</v>
      </c>
      <c r="E141" s="8">
        <v>176420</v>
      </c>
      <c r="F141" t="s">
        <v>8218</v>
      </c>
      <c r="G141" t="s">
        <v>8223</v>
      </c>
      <c r="H141" t="s">
        <v>8245</v>
      </c>
      <c r="I141" s="19">
        <f t="shared" si="6"/>
        <v>42112.882002314815</v>
      </c>
      <c r="J141">
        <v>1429391405</v>
      </c>
      <c r="K141" s="19">
        <f t="shared" si="7"/>
        <v>42067.923668981486</v>
      </c>
      <c r="L141">
        <v>1425507005</v>
      </c>
      <c r="M141" t="b">
        <v>1</v>
      </c>
      <c r="N141">
        <v>365</v>
      </c>
      <c r="O141" t="b">
        <v>1</v>
      </c>
      <c r="P141" t="s">
        <v>8293</v>
      </c>
      <c r="Q141" s="15" t="s">
        <v>8307</v>
      </c>
      <c r="R141" s="12" t="s">
        <v>8308</v>
      </c>
      <c r="S141">
        <f t="shared" si="8"/>
        <v>483.34</v>
      </c>
    </row>
    <row r="142" spans="1:19" ht="60" x14ac:dyDescent="0.25">
      <c r="A142" s="10">
        <v>2339</v>
      </c>
      <c r="B142" s="3" t="s">
        <v>2340</v>
      </c>
      <c r="C142" s="3" t="s">
        <v>6449</v>
      </c>
      <c r="D142" s="6">
        <v>25000</v>
      </c>
      <c r="E142" s="8">
        <v>73552</v>
      </c>
      <c r="F142" t="s">
        <v>8218</v>
      </c>
      <c r="G142" t="s">
        <v>8223</v>
      </c>
      <c r="H142" t="s">
        <v>8245</v>
      </c>
      <c r="I142" s="19">
        <f t="shared" si="6"/>
        <v>42723.332638888889</v>
      </c>
      <c r="J142">
        <v>1482134340</v>
      </c>
      <c r="K142" s="19">
        <f t="shared" si="7"/>
        <v>42692.79987268518</v>
      </c>
      <c r="L142">
        <v>1479496309</v>
      </c>
      <c r="M142" t="b">
        <v>1</v>
      </c>
      <c r="N142">
        <v>1104</v>
      </c>
      <c r="O142" t="b">
        <v>1</v>
      </c>
      <c r="P142" t="s">
        <v>8296</v>
      </c>
      <c r="Q142" s="15" t="s">
        <v>8325</v>
      </c>
      <c r="R142" s="12" t="s">
        <v>8326</v>
      </c>
      <c r="S142">
        <f t="shared" si="8"/>
        <v>66.62</v>
      </c>
    </row>
    <row r="143" spans="1:19" ht="30" x14ac:dyDescent="0.25">
      <c r="A143" s="10">
        <v>306</v>
      </c>
      <c r="B143" s="3" t="s">
        <v>307</v>
      </c>
      <c r="C143" s="3" t="s">
        <v>4416</v>
      </c>
      <c r="D143" s="6">
        <v>1000</v>
      </c>
      <c r="E143" s="8">
        <v>2929</v>
      </c>
      <c r="F143" t="s">
        <v>8218</v>
      </c>
      <c r="G143" t="s">
        <v>8223</v>
      </c>
      <c r="H143" t="s">
        <v>8245</v>
      </c>
      <c r="I143" s="19">
        <f t="shared" si="6"/>
        <v>41353.795520833337</v>
      </c>
      <c r="J143">
        <v>1363806333</v>
      </c>
      <c r="K143" s="19">
        <f t="shared" si="7"/>
        <v>41333.837187500001</v>
      </c>
      <c r="L143">
        <v>1362081933</v>
      </c>
      <c r="M143" t="b">
        <v>1</v>
      </c>
      <c r="N143">
        <v>80</v>
      </c>
      <c r="O143" t="b">
        <v>1</v>
      </c>
      <c r="P143" t="s">
        <v>8267</v>
      </c>
      <c r="Q143" s="15" t="s">
        <v>8317</v>
      </c>
      <c r="R143" s="12" t="s">
        <v>8329</v>
      </c>
      <c r="S143">
        <f t="shared" si="8"/>
        <v>36.61</v>
      </c>
    </row>
    <row r="144" spans="1:19" ht="45" x14ac:dyDescent="0.25">
      <c r="A144" s="10">
        <v>2214</v>
      </c>
      <c r="B144" s="3" t="s">
        <v>2215</v>
      </c>
      <c r="C144" s="3" t="s">
        <v>6324</v>
      </c>
      <c r="D144" s="6">
        <v>600</v>
      </c>
      <c r="E144" s="8">
        <v>1755.01</v>
      </c>
      <c r="F144" t="s">
        <v>8218</v>
      </c>
      <c r="G144" t="s">
        <v>8223</v>
      </c>
      <c r="H144" t="s">
        <v>8245</v>
      </c>
      <c r="I144" s="19">
        <f t="shared" si="6"/>
        <v>41676.792222222226</v>
      </c>
      <c r="J144">
        <v>1391713248</v>
      </c>
      <c r="K144" s="19">
        <f t="shared" si="7"/>
        <v>41646.792222222226</v>
      </c>
      <c r="L144">
        <v>1389121248</v>
      </c>
      <c r="M144" t="b">
        <v>0</v>
      </c>
      <c r="N144">
        <v>24</v>
      </c>
      <c r="O144" t="b">
        <v>1</v>
      </c>
      <c r="P144" t="s">
        <v>8278</v>
      </c>
      <c r="Q144" s="15" t="s">
        <v>8311</v>
      </c>
      <c r="R144" s="12" t="s">
        <v>8324</v>
      </c>
      <c r="S144">
        <f t="shared" si="8"/>
        <v>73.13</v>
      </c>
    </row>
    <row r="145" spans="1:19" ht="30" x14ac:dyDescent="0.25">
      <c r="A145" s="10">
        <v>1192</v>
      </c>
      <c r="B145" s="3" t="s">
        <v>1193</v>
      </c>
      <c r="C145" s="3" t="s">
        <v>5302</v>
      </c>
      <c r="D145" s="6">
        <v>100</v>
      </c>
      <c r="E145" s="8">
        <v>290</v>
      </c>
      <c r="F145" t="s">
        <v>8218</v>
      </c>
      <c r="G145" t="s">
        <v>8224</v>
      </c>
      <c r="H145" t="s">
        <v>8246</v>
      </c>
      <c r="I145" s="19">
        <f t="shared" si="6"/>
        <v>42777.506689814814</v>
      </c>
      <c r="J145">
        <v>1486814978</v>
      </c>
      <c r="K145" s="19">
        <f t="shared" si="7"/>
        <v>42747.506689814814</v>
      </c>
      <c r="L145">
        <v>1484222978</v>
      </c>
      <c r="M145" t="b">
        <v>0</v>
      </c>
      <c r="N145">
        <v>15</v>
      </c>
      <c r="O145" t="b">
        <v>1</v>
      </c>
      <c r="P145" t="s">
        <v>8283</v>
      </c>
      <c r="Q145" s="15" t="s">
        <v>8322</v>
      </c>
      <c r="R145" s="12" t="s">
        <v>8323</v>
      </c>
      <c r="S145">
        <f t="shared" si="8"/>
        <v>19.329999999999998</v>
      </c>
    </row>
    <row r="146" spans="1:19" ht="60" x14ac:dyDescent="0.25">
      <c r="A146" s="10">
        <v>3444</v>
      </c>
      <c r="B146" s="3" t="s">
        <v>3443</v>
      </c>
      <c r="C146" s="3" t="s">
        <v>7554</v>
      </c>
      <c r="D146" s="6">
        <v>300</v>
      </c>
      <c r="E146" s="8">
        <v>867</v>
      </c>
      <c r="F146" t="s">
        <v>8218</v>
      </c>
      <c r="G146" t="s">
        <v>8225</v>
      </c>
      <c r="H146" t="s">
        <v>8247</v>
      </c>
      <c r="I146" s="19">
        <f t="shared" si="6"/>
        <v>42529.582638888889</v>
      </c>
      <c r="J146">
        <v>1465394340</v>
      </c>
      <c r="K146" s="19">
        <f t="shared" si="7"/>
        <v>42521.291504629626</v>
      </c>
      <c r="L146">
        <v>1464677986</v>
      </c>
      <c r="M146" t="b">
        <v>0</v>
      </c>
      <c r="N146">
        <v>20</v>
      </c>
      <c r="O146" t="b">
        <v>1</v>
      </c>
      <c r="P146" t="s">
        <v>8269</v>
      </c>
      <c r="Q146" s="15" t="s">
        <v>8314</v>
      </c>
      <c r="R146" s="12" t="s">
        <v>8315</v>
      </c>
      <c r="S146">
        <f t="shared" si="8"/>
        <v>43.35</v>
      </c>
    </row>
    <row r="147" spans="1:19" ht="60" x14ac:dyDescent="0.25">
      <c r="A147" s="10">
        <v>2079</v>
      </c>
      <c r="B147" s="3" t="s">
        <v>2080</v>
      </c>
      <c r="C147" s="3" t="s">
        <v>6189</v>
      </c>
      <c r="D147" s="6">
        <v>10000</v>
      </c>
      <c r="E147" s="8">
        <v>28817</v>
      </c>
      <c r="F147" t="s">
        <v>8218</v>
      </c>
      <c r="G147" t="s">
        <v>8224</v>
      </c>
      <c r="H147" t="s">
        <v>8246</v>
      </c>
      <c r="I147" s="19">
        <f t="shared" si="6"/>
        <v>42180.791666666672</v>
      </c>
      <c r="J147">
        <v>1435258800</v>
      </c>
      <c r="K147" s="19">
        <f t="shared" si="7"/>
        <v>42150.71056712963</v>
      </c>
      <c r="L147">
        <v>1432659793</v>
      </c>
      <c r="M147" t="b">
        <v>0</v>
      </c>
      <c r="N147">
        <v>607</v>
      </c>
      <c r="O147" t="b">
        <v>1</v>
      </c>
      <c r="P147" t="s">
        <v>8293</v>
      </c>
      <c r="Q147" s="15" t="s">
        <v>8307</v>
      </c>
      <c r="R147" s="12" t="s">
        <v>8308</v>
      </c>
      <c r="S147">
        <f t="shared" si="8"/>
        <v>47.47</v>
      </c>
    </row>
    <row r="148" spans="1:19" ht="30" x14ac:dyDescent="0.25">
      <c r="A148" s="10">
        <v>2255</v>
      </c>
      <c r="B148" s="3" t="s">
        <v>2256</v>
      </c>
      <c r="C148" s="3" t="s">
        <v>6365</v>
      </c>
      <c r="D148" s="6">
        <v>3950</v>
      </c>
      <c r="E148" s="8">
        <v>11323</v>
      </c>
      <c r="F148" t="s">
        <v>8218</v>
      </c>
      <c r="G148" t="s">
        <v>8223</v>
      </c>
      <c r="H148" t="s">
        <v>8245</v>
      </c>
      <c r="I148" s="19">
        <f t="shared" si="6"/>
        <v>42497.951979166668</v>
      </c>
      <c r="J148">
        <v>1462661451</v>
      </c>
      <c r="K148" s="19">
        <f t="shared" si="7"/>
        <v>42467.951979166668</v>
      </c>
      <c r="L148">
        <v>1460069451</v>
      </c>
      <c r="M148" t="b">
        <v>0</v>
      </c>
      <c r="N148">
        <v>271</v>
      </c>
      <c r="O148" t="b">
        <v>1</v>
      </c>
      <c r="P148" t="s">
        <v>8295</v>
      </c>
      <c r="Q148" s="15" t="s">
        <v>8309</v>
      </c>
      <c r="R148" s="12" t="s">
        <v>8310</v>
      </c>
      <c r="S148">
        <f t="shared" si="8"/>
        <v>41.78</v>
      </c>
    </row>
    <row r="149" spans="1:19" ht="45" x14ac:dyDescent="0.25">
      <c r="A149" s="10">
        <v>3582</v>
      </c>
      <c r="B149" s="3" t="s">
        <v>3581</v>
      </c>
      <c r="C149" s="3" t="s">
        <v>7692</v>
      </c>
      <c r="D149" s="6">
        <v>1000</v>
      </c>
      <c r="E149" s="8">
        <v>2870</v>
      </c>
      <c r="F149" t="s">
        <v>8218</v>
      </c>
      <c r="G149" t="s">
        <v>8223</v>
      </c>
      <c r="H149" t="s">
        <v>8245</v>
      </c>
      <c r="I149" s="19">
        <f t="shared" si="6"/>
        <v>42465.095856481479</v>
      </c>
      <c r="J149">
        <v>1459822682</v>
      </c>
      <c r="K149" s="19">
        <f t="shared" si="7"/>
        <v>42451.095856481479</v>
      </c>
      <c r="L149">
        <v>1458613082</v>
      </c>
      <c r="M149" t="b">
        <v>0</v>
      </c>
      <c r="N149">
        <v>49</v>
      </c>
      <c r="O149" t="b">
        <v>1</v>
      </c>
      <c r="P149" t="s">
        <v>8269</v>
      </c>
      <c r="Q149" s="15" t="s">
        <v>8314</v>
      </c>
      <c r="R149" s="12" t="s">
        <v>8315</v>
      </c>
      <c r="S149">
        <f t="shared" si="8"/>
        <v>58.57</v>
      </c>
    </row>
    <row r="150" spans="1:19" ht="45" x14ac:dyDescent="0.25">
      <c r="A150" s="10">
        <v>3292</v>
      </c>
      <c r="B150" s="3" t="s">
        <v>3292</v>
      </c>
      <c r="C150" s="3" t="s">
        <v>7402</v>
      </c>
      <c r="D150" s="6">
        <v>101</v>
      </c>
      <c r="E150" s="8">
        <v>289</v>
      </c>
      <c r="F150" t="s">
        <v>8218</v>
      </c>
      <c r="G150" t="s">
        <v>8224</v>
      </c>
      <c r="H150" t="s">
        <v>8246</v>
      </c>
      <c r="I150" s="19">
        <f t="shared" si="6"/>
        <v>42342.811898148153</v>
      </c>
      <c r="J150">
        <v>1449257348</v>
      </c>
      <c r="K150" s="19">
        <f t="shared" si="7"/>
        <v>42282.770231481481</v>
      </c>
      <c r="L150">
        <v>1444069748</v>
      </c>
      <c r="M150" t="b">
        <v>0</v>
      </c>
      <c r="N150">
        <v>15</v>
      </c>
      <c r="O150" t="b">
        <v>1</v>
      </c>
      <c r="P150" t="s">
        <v>8269</v>
      </c>
      <c r="Q150" s="15" t="s">
        <v>8314</v>
      </c>
      <c r="R150" s="12" t="s">
        <v>8315</v>
      </c>
      <c r="S150">
        <f t="shared" si="8"/>
        <v>19.27</v>
      </c>
    </row>
    <row r="151" spans="1:19" ht="30" x14ac:dyDescent="0.25">
      <c r="A151" s="10">
        <v>1968</v>
      </c>
      <c r="B151" s="3" t="s">
        <v>1969</v>
      </c>
      <c r="C151" s="3" t="s">
        <v>6078</v>
      </c>
      <c r="D151" s="6">
        <v>50000</v>
      </c>
      <c r="E151" s="8">
        <v>142483</v>
      </c>
      <c r="F151" t="s">
        <v>8218</v>
      </c>
      <c r="G151" t="s">
        <v>8223</v>
      </c>
      <c r="H151" t="s">
        <v>8245</v>
      </c>
      <c r="I151" s="19">
        <f t="shared" si="6"/>
        <v>42707.628645833334</v>
      </c>
      <c r="J151">
        <v>1480777515</v>
      </c>
      <c r="K151" s="19">
        <f t="shared" si="7"/>
        <v>42676.586979166663</v>
      </c>
      <c r="L151">
        <v>1478095515</v>
      </c>
      <c r="M151" t="b">
        <v>1</v>
      </c>
      <c r="N151">
        <v>510</v>
      </c>
      <c r="O151" t="b">
        <v>1</v>
      </c>
      <c r="P151" t="s">
        <v>8293</v>
      </c>
      <c r="Q151" s="15" t="s">
        <v>8307</v>
      </c>
      <c r="R151" s="12" t="s">
        <v>8308</v>
      </c>
      <c r="S151">
        <f t="shared" si="8"/>
        <v>279.38</v>
      </c>
    </row>
    <row r="152" spans="1:19" ht="60" x14ac:dyDescent="0.25">
      <c r="A152" s="10">
        <v>2184</v>
      </c>
      <c r="B152" s="3" t="s">
        <v>2185</v>
      </c>
      <c r="C152" s="3" t="s">
        <v>6294</v>
      </c>
      <c r="D152" s="6">
        <v>10000</v>
      </c>
      <c r="E152" s="8">
        <v>28474</v>
      </c>
      <c r="F152" t="s">
        <v>8218</v>
      </c>
      <c r="G152" t="s">
        <v>8223</v>
      </c>
      <c r="H152" t="s">
        <v>8245</v>
      </c>
      <c r="I152" s="19">
        <f t="shared" si="6"/>
        <v>42394.666666666672</v>
      </c>
      <c r="J152">
        <v>1453737600</v>
      </c>
      <c r="K152" s="19">
        <f t="shared" si="7"/>
        <v>42380.690289351856</v>
      </c>
      <c r="L152">
        <v>1452530041</v>
      </c>
      <c r="M152" t="b">
        <v>1</v>
      </c>
      <c r="N152">
        <v>266</v>
      </c>
      <c r="O152" t="b">
        <v>1</v>
      </c>
      <c r="P152" t="s">
        <v>8295</v>
      </c>
      <c r="Q152" s="15" t="s">
        <v>8309</v>
      </c>
      <c r="R152" s="12" t="s">
        <v>8310</v>
      </c>
      <c r="S152">
        <f t="shared" si="8"/>
        <v>107.05</v>
      </c>
    </row>
    <row r="153" spans="1:19" ht="60" x14ac:dyDescent="0.25">
      <c r="A153" s="10">
        <v>2271</v>
      </c>
      <c r="B153" s="3" t="s">
        <v>2272</v>
      </c>
      <c r="C153" s="3" t="s">
        <v>6381</v>
      </c>
      <c r="D153" s="6">
        <v>20000</v>
      </c>
      <c r="E153" s="8">
        <v>56618</v>
      </c>
      <c r="F153" t="s">
        <v>8218</v>
      </c>
      <c r="G153" t="s">
        <v>8223</v>
      </c>
      <c r="H153" t="s">
        <v>8245</v>
      </c>
      <c r="I153" s="19">
        <f t="shared" si="6"/>
        <v>42714.000046296293</v>
      </c>
      <c r="J153">
        <v>1481328004</v>
      </c>
      <c r="K153" s="19">
        <f t="shared" si="7"/>
        <v>42684.000046296293</v>
      </c>
      <c r="L153">
        <v>1478736004</v>
      </c>
      <c r="M153" t="b">
        <v>0</v>
      </c>
      <c r="N153">
        <v>1328</v>
      </c>
      <c r="O153" t="b">
        <v>1</v>
      </c>
      <c r="P153" t="s">
        <v>8295</v>
      </c>
      <c r="Q153" s="15" t="s">
        <v>8309</v>
      </c>
      <c r="R153" s="12" t="s">
        <v>8310</v>
      </c>
      <c r="S153">
        <f t="shared" si="8"/>
        <v>42.63</v>
      </c>
    </row>
    <row r="154" spans="1:19" ht="45" x14ac:dyDescent="0.25">
      <c r="A154" s="10">
        <v>318</v>
      </c>
      <c r="B154" s="3" t="s">
        <v>319</v>
      </c>
      <c r="C154" s="3" t="s">
        <v>4428</v>
      </c>
      <c r="D154" s="6">
        <v>5000</v>
      </c>
      <c r="E154" s="8">
        <v>14166</v>
      </c>
      <c r="F154" t="s">
        <v>8218</v>
      </c>
      <c r="G154" t="s">
        <v>8223</v>
      </c>
      <c r="H154" t="s">
        <v>8245</v>
      </c>
      <c r="I154" s="19">
        <f t="shared" si="6"/>
        <v>41359.997118055559</v>
      </c>
      <c r="J154">
        <v>1364342151</v>
      </c>
      <c r="K154" s="19">
        <f t="shared" si="7"/>
        <v>41330.038784722223</v>
      </c>
      <c r="L154">
        <v>1361753751</v>
      </c>
      <c r="M154" t="b">
        <v>1</v>
      </c>
      <c r="N154">
        <v>284</v>
      </c>
      <c r="O154" t="b">
        <v>1</v>
      </c>
      <c r="P154" t="s">
        <v>8267</v>
      </c>
      <c r="Q154" s="15" t="s">
        <v>8317</v>
      </c>
      <c r="R154" s="12" t="s">
        <v>8329</v>
      </c>
      <c r="S154">
        <f t="shared" si="8"/>
        <v>49.88</v>
      </c>
    </row>
    <row r="155" spans="1:19" ht="30" x14ac:dyDescent="0.25">
      <c r="A155" s="10">
        <v>1528</v>
      </c>
      <c r="B155" s="3" t="s">
        <v>1529</v>
      </c>
      <c r="C155" s="3" t="s">
        <v>5638</v>
      </c>
      <c r="D155" s="6">
        <v>3000</v>
      </c>
      <c r="E155" s="8">
        <v>8447</v>
      </c>
      <c r="F155" t="s">
        <v>8218</v>
      </c>
      <c r="G155" t="s">
        <v>8223</v>
      </c>
      <c r="H155" t="s">
        <v>8245</v>
      </c>
      <c r="I155" s="19">
        <f t="shared" si="6"/>
        <v>42767</v>
      </c>
      <c r="J155">
        <v>1485907200</v>
      </c>
      <c r="K155" s="19">
        <f t="shared" si="7"/>
        <v>42736.732893518521</v>
      </c>
      <c r="L155">
        <v>1483292122</v>
      </c>
      <c r="M155" t="b">
        <v>1</v>
      </c>
      <c r="N155">
        <v>160</v>
      </c>
      <c r="O155" t="b">
        <v>1</v>
      </c>
      <c r="P155" t="s">
        <v>8283</v>
      </c>
      <c r="Q155" s="15" t="s">
        <v>8322</v>
      </c>
      <c r="R155" s="12" t="s">
        <v>8323</v>
      </c>
      <c r="S155">
        <f t="shared" si="8"/>
        <v>52.79</v>
      </c>
    </row>
    <row r="156" spans="1:19" ht="60" x14ac:dyDescent="0.25">
      <c r="A156" s="10">
        <v>2071</v>
      </c>
      <c r="B156" s="3" t="s">
        <v>2072</v>
      </c>
      <c r="C156" s="3" t="s">
        <v>6181</v>
      </c>
      <c r="D156" s="6">
        <v>20000</v>
      </c>
      <c r="E156" s="8">
        <v>56146</v>
      </c>
      <c r="F156" t="s">
        <v>8218</v>
      </c>
      <c r="G156" t="s">
        <v>8223</v>
      </c>
      <c r="H156" t="s">
        <v>8245</v>
      </c>
      <c r="I156" s="19">
        <f t="shared" si="6"/>
        <v>42645.278749999998</v>
      </c>
      <c r="J156">
        <v>1475390484</v>
      </c>
      <c r="K156" s="19">
        <f t="shared" si="7"/>
        <v>42600.278749999998</v>
      </c>
      <c r="L156">
        <v>1471502484</v>
      </c>
      <c r="M156" t="b">
        <v>0</v>
      </c>
      <c r="N156">
        <v>278</v>
      </c>
      <c r="O156" t="b">
        <v>1</v>
      </c>
      <c r="P156" t="s">
        <v>8293</v>
      </c>
      <c r="Q156" s="15" t="s">
        <v>8307</v>
      </c>
      <c r="R156" s="12" t="s">
        <v>8308</v>
      </c>
      <c r="S156">
        <f t="shared" si="8"/>
        <v>201.96</v>
      </c>
    </row>
    <row r="157" spans="1:19" ht="60" x14ac:dyDescent="0.25">
      <c r="A157" s="10">
        <v>2021</v>
      </c>
      <c r="B157" s="3" t="s">
        <v>2022</v>
      </c>
      <c r="C157" s="3" t="s">
        <v>6131</v>
      </c>
      <c r="D157" s="6">
        <v>5000</v>
      </c>
      <c r="E157" s="8">
        <v>14055</v>
      </c>
      <c r="F157" t="s">
        <v>8218</v>
      </c>
      <c r="G157" t="s">
        <v>8223</v>
      </c>
      <c r="H157" t="s">
        <v>8245</v>
      </c>
      <c r="I157" s="19">
        <f t="shared" si="6"/>
        <v>41906.070567129631</v>
      </c>
      <c r="J157">
        <v>1411522897</v>
      </c>
      <c r="K157" s="19">
        <f t="shared" si="7"/>
        <v>41861.070567129631</v>
      </c>
      <c r="L157">
        <v>1407634897</v>
      </c>
      <c r="M157" t="b">
        <v>1</v>
      </c>
      <c r="N157">
        <v>95</v>
      </c>
      <c r="O157" t="b">
        <v>1</v>
      </c>
      <c r="P157" t="s">
        <v>8293</v>
      </c>
      <c r="Q157" s="15" t="s">
        <v>8307</v>
      </c>
      <c r="R157" s="12" t="s">
        <v>8308</v>
      </c>
      <c r="S157">
        <f t="shared" si="8"/>
        <v>147.94999999999999</v>
      </c>
    </row>
    <row r="158" spans="1:19" ht="30" x14ac:dyDescent="0.25">
      <c r="A158" s="10">
        <v>1222</v>
      </c>
      <c r="B158" s="3" t="s">
        <v>1223</v>
      </c>
      <c r="C158" s="3" t="s">
        <v>5332</v>
      </c>
      <c r="D158" s="6">
        <v>4000</v>
      </c>
      <c r="E158" s="8">
        <v>11215</v>
      </c>
      <c r="F158" t="s">
        <v>8218</v>
      </c>
      <c r="G158" t="s">
        <v>8228</v>
      </c>
      <c r="H158" t="s">
        <v>8250</v>
      </c>
      <c r="I158" s="19">
        <f t="shared" si="6"/>
        <v>42461.166666666672</v>
      </c>
      <c r="J158">
        <v>1459483200</v>
      </c>
      <c r="K158" s="19">
        <f t="shared" si="7"/>
        <v>42430.720451388886</v>
      </c>
      <c r="L158">
        <v>1456852647</v>
      </c>
      <c r="M158" t="b">
        <v>0</v>
      </c>
      <c r="N158">
        <v>138</v>
      </c>
      <c r="O158" t="b">
        <v>1</v>
      </c>
      <c r="P158" t="s">
        <v>8283</v>
      </c>
      <c r="Q158" s="15" t="s">
        <v>8322</v>
      </c>
      <c r="R158" s="12" t="s">
        <v>8323</v>
      </c>
      <c r="S158">
        <f t="shared" si="8"/>
        <v>81.27</v>
      </c>
    </row>
    <row r="159" spans="1:19" ht="30" x14ac:dyDescent="0.25">
      <c r="A159" s="10">
        <v>645</v>
      </c>
      <c r="B159" s="3" t="s">
        <v>646</v>
      </c>
      <c r="C159" s="3" t="s">
        <v>4755</v>
      </c>
      <c r="D159" s="6">
        <v>2000</v>
      </c>
      <c r="E159" s="8">
        <v>5574</v>
      </c>
      <c r="F159" t="s">
        <v>8218</v>
      </c>
      <c r="G159" t="s">
        <v>8223</v>
      </c>
      <c r="H159" t="s">
        <v>8245</v>
      </c>
      <c r="I159" s="19">
        <f t="shared" si="6"/>
        <v>42594.026319444441</v>
      </c>
      <c r="J159">
        <v>1470962274</v>
      </c>
      <c r="K159" s="19">
        <f t="shared" si="7"/>
        <v>42564.026319444441</v>
      </c>
      <c r="L159">
        <v>1468370274</v>
      </c>
      <c r="M159" t="b">
        <v>0</v>
      </c>
      <c r="N159">
        <v>237</v>
      </c>
      <c r="O159" t="b">
        <v>1</v>
      </c>
      <c r="P159" t="s">
        <v>8271</v>
      </c>
      <c r="Q159" s="15" t="s">
        <v>8307</v>
      </c>
      <c r="R159" s="12" t="s">
        <v>8313</v>
      </c>
      <c r="S159">
        <f t="shared" si="8"/>
        <v>23.52</v>
      </c>
    </row>
    <row r="160" spans="1:19" ht="45" x14ac:dyDescent="0.25">
      <c r="A160" s="10">
        <v>1504</v>
      </c>
      <c r="B160" s="3" t="s">
        <v>1505</v>
      </c>
      <c r="C160" s="3" t="s">
        <v>5614</v>
      </c>
      <c r="D160" s="6">
        <v>6500</v>
      </c>
      <c r="E160" s="8">
        <v>18066</v>
      </c>
      <c r="F160" t="s">
        <v>8218</v>
      </c>
      <c r="G160" t="s">
        <v>8224</v>
      </c>
      <c r="H160" t="s">
        <v>8246</v>
      </c>
      <c r="I160" s="19">
        <f t="shared" si="6"/>
        <v>41800.356249999997</v>
      </c>
      <c r="J160">
        <v>1402389180</v>
      </c>
      <c r="K160" s="19">
        <f t="shared" si="7"/>
        <v>41772.657685185186</v>
      </c>
      <c r="L160">
        <v>1399996024</v>
      </c>
      <c r="M160" t="b">
        <v>1</v>
      </c>
      <c r="N160">
        <v>269</v>
      </c>
      <c r="O160" t="b">
        <v>1</v>
      </c>
      <c r="P160" t="s">
        <v>8283</v>
      </c>
      <c r="Q160" s="15" t="s">
        <v>8322</v>
      </c>
      <c r="R160" s="12" t="s">
        <v>8323</v>
      </c>
      <c r="S160">
        <f t="shared" si="8"/>
        <v>67.16</v>
      </c>
    </row>
    <row r="161" spans="1:19" ht="60" x14ac:dyDescent="0.25">
      <c r="A161" s="10">
        <v>2252</v>
      </c>
      <c r="B161" s="3" t="s">
        <v>2253</v>
      </c>
      <c r="C161" s="3" t="s">
        <v>6362</v>
      </c>
      <c r="D161" s="6">
        <v>9000</v>
      </c>
      <c r="E161" s="8">
        <v>24505</v>
      </c>
      <c r="F161" t="s">
        <v>8218</v>
      </c>
      <c r="G161" t="s">
        <v>8226</v>
      </c>
      <c r="H161" t="s">
        <v>8248</v>
      </c>
      <c r="I161" s="19">
        <f t="shared" si="6"/>
        <v>42588.327986111108</v>
      </c>
      <c r="J161">
        <v>1470469938</v>
      </c>
      <c r="K161" s="19">
        <f t="shared" si="7"/>
        <v>42573.327986111108</v>
      </c>
      <c r="L161">
        <v>1469173938</v>
      </c>
      <c r="M161" t="b">
        <v>0</v>
      </c>
      <c r="N161">
        <v>249</v>
      </c>
      <c r="O161" t="b">
        <v>1</v>
      </c>
      <c r="P161" t="s">
        <v>8295</v>
      </c>
      <c r="Q161" s="15" t="s">
        <v>8309</v>
      </c>
      <c r="R161" s="12" t="s">
        <v>8310</v>
      </c>
      <c r="S161">
        <f t="shared" si="8"/>
        <v>98.41</v>
      </c>
    </row>
    <row r="162" spans="1:19" ht="30" x14ac:dyDescent="0.25">
      <c r="A162" s="10">
        <v>1610</v>
      </c>
      <c r="B162" s="3" t="s">
        <v>1611</v>
      </c>
      <c r="C162" s="3" t="s">
        <v>5720</v>
      </c>
      <c r="D162" s="6">
        <v>2000</v>
      </c>
      <c r="E162" s="8">
        <v>5437</v>
      </c>
      <c r="F162" t="s">
        <v>8218</v>
      </c>
      <c r="G162" t="s">
        <v>8223</v>
      </c>
      <c r="H162" t="s">
        <v>8245</v>
      </c>
      <c r="I162" s="19">
        <f t="shared" si="6"/>
        <v>41258.924884259257</v>
      </c>
      <c r="J162">
        <v>1355609510</v>
      </c>
      <c r="K162" s="19">
        <f t="shared" si="7"/>
        <v>41228.924884259257</v>
      </c>
      <c r="L162">
        <v>1353017510</v>
      </c>
      <c r="M162" t="b">
        <v>0</v>
      </c>
      <c r="N162">
        <v>112</v>
      </c>
      <c r="O162" t="b">
        <v>1</v>
      </c>
      <c r="P162" t="s">
        <v>8274</v>
      </c>
      <c r="Q162" s="15" t="s">
        <v>8311</v>
      </c>
      <c r="R162" s="12" t="s">
        <v>8312</v>
      </c>
      <c r="S162">
        <f t="shared" si="8"/>
        <v>48.54</v>
      </c>
    </row>
    <row r="163" spans="1:19" ht="45" x14ac:dyDescent="0.25">
      <c r="A163" s="10">
        <v>2240</v>
      </c>
      <c r="B163" s="3" t="s">
        <v>2241</v>
      </c>
      <c r="C163" s="3" t="s">
        <v>6350</v>
      </c>
      <c r="D163" s="6">
        <v>5000</v>
      </c>
      <c r="E163" s="8">
        <v>13534</v>
      </c>
      <c r="F163" t="s">
        <v>8218</v>
      </c>
      <c r="G163" t="s">
        <v>8223</v>
      </c>
      <c r="H163" t="s">
        <v>8245</v>
      </c>
      <c r="I163" s="19">
        <f t="shared" si="6"/>
        <v>42482.825740740736</v>
      </c>
      <c r="J163">
        <v>1461354544</v>
      </c>
      <c r="K163" s="19">
        <f t="shared" si="7"/>
        <v>42452.825740740736</v>
      </c>
      <c r="L163">
        <v>1458762544</v>
      </c>
      <c r="M163" t="b">
        <v>0</v>
      </c>
      <c r="N163">
        <v>96</v>
      </c>
      <c r="O163" t="b">
        <v>1</v>
      </c>
      <c r="P163" t="s">
        <v>8295</v>
      </c>
      <c r="Q163" s="15" t="s">
        <v>8309</v>
      </c>
      <c r="R163" s="12" t="s">
        <v>8310</v>
      </c>
      <c r="S163">
        <f t="shared" si="8"/>
        <v>140.97999999999999</v>
      </c>
    </row>
    <row r="164" spans="1:19" ht="45" x14ac:dyDescent="0.25">
      <c r="A164" s="10">
        <v>2278</v>
      </c>
      <c r="B164" s="3" t="s">
        <v>2279</v>
      </c>
      <c r="C164" s="3" t="s">
        <v>6388</v>
      </c>
      <c r="D164" s="6">
        <v>2000</v>
      </c>
      <c r="E164" s="8">
        <v>5414</v>
      </c>
      <c r="F164" t="s">
        <v>8218</v>
      </c>
      <c r="G164" t="s">
        <v>8236</v>
      </c>
      <c r="H164" t="s">
        <v>8248</v>
      </c>
      <c r="I164" s="19">
        <f t="shared" si="6"/>
        <v>42372.957638888889</v>
      </c>
      <c r="J164">
        <v>1451861940</v>
      </c>
      <c r="K164" s="19">
        <f t="shared" si="7"/>
        <v>42338.709108796291</v>
      </c>
      <c r="L164">
        <v>1448902867</v>
      </c>
      <c r="M164" t="b">
        <v>0</v>
      </c>
      <c r="N164">
        <v>102</v>
      </c>
      <c r="O164" t="b">
        <v>1</v>
      </c>
      <c r="P164" t="s">
        <v>8295</v>
      </c>
      <c r="Q164" s="15" t="s">
        <v>8309</v>
      </c>
      <c r="R164" s="12" t="s">
        <v>8310</v>
      </c>
      <c r="S164">
        <f t="shared" si="8"/>
        <v>53.08</v>
      </c>
    </row>
    <row r="165" spans="1:19" ht="30" x14ac:dyDescent="0.25">
      <c r="A165" s="10">
        <v>1196</v>
      </c>
      <c r="B165" s="3" t="s">
        <v>1197</v>
      </c>
      <c r="C165" s="3" t="s">
        <v>5306</v>
      </c>
      <c r="D165" s="6">
        <v>14500</v>
      </c>
      <c r="E165" s="8">
        <v>39137</v>
      </c>
      <c r="F165" t="s">
        <v>8218</v>
      </c>
      <c r="G165" t="s">
        <v>8224</v>
      </c>
      <c r="H165" t="s">
        <v>8246</v>
      </c>
      <c r="I165" s="19">
        <f t="shared" si="6"/>
        <v>42356.818738425922</v>
      </c>
      <c r="J165">
        <v>1450467539</v>
      </c>
      <c r="K165" s="19">
        <f t="shared" si="7"/>
        <v>42326.818738425922</v>
      </c>
      <c r="L165">
        <v>1447875539</v>
      </c>
      <c r="M165" t="b">
        <v>0</v>
      </c>
      <c r="N165">
        <v>512</v>
      </c>
      <c r="O165" t="b">
        <v>1</v>
      </c>
      <c r="P165" t="s">
        <v>8283</v>
      </c>
      <c r="Q165" s="15" t="s">
        <v>8322</v>
      </c>
      <c r="R165" s="12" t="s">
        <v>8323</v>
      </c>
      <c r="S165">
        <f t="shared" si="8"/>
        <v>76.44</v>
      </c>
    </row>
    <row r="166" spans="1:19" ht="60" x14ac:dyDescent="0.25">
      <c r="A166" s="10">
        <v>654</v>
      </c>
      <c r="B166" s="3" t="s">
        <v>655</v>
      </c>
      <c r="C166" s="3" t="s">
        <v>4764</v>
      </c>
      <c r="D166" s="6">
        <v>12000</v>
      </c>
      <c r="E166" s="8">
        <v>32075</v>
      </c>
      <c r="F166" t="s">
        <v>8218</v>
      </c>
      <c r="G166" t="s">
        <v>8223</v>
      </c>
      <c r="H166" t="s">
        <v>8245</v>
      </c>
      <c r="I166" s="19">
        <f t="shared" si="6"/>
        <v>42193.957326388889</v>
      </c>
      <c r="J166">
        <v>1436396313</v>
      </c>
      <c r="K166" s="19">
        <f t="shared" si="7"/>
        <v>42163.957326388889</v>
      </c>
      <c r="L166">
        <v>1433804313</v>
      </c>
      <c r="M166" t="b">
        <v>0</v>
      </c>
      <c r="N166">
        <v>1013</v>
      </c>
      <c r="O166" t="b">
        <v>1</v>
      </c>
      <c r="P166" t="s">
        <v>8271</v>
      </c>
      <c r="Q166" s="15" t="s">
        <v>8307</v>
      </c>
      <c r="R166" s="12" t="s">
        <v>8313</v>
      </c>
      <c r="S166">
        <f t="shared" si="8"/>
        <v>31.66</v>
      </c>
    </row>
    <row r="167" spans="1:19" ht="60" x14ac:dyDescent="0.25">
      <c r="A167" s="10">
        <v>843</v>
      </c>
      <c r="B167" s="3" t="s">
        <v>844</v>
      </c>
      <c r="C167" s="3" t="s">
        <v>4953</v>
      </c>
      <c r="D167" s="6">
        <v>3000</v>
      </c>
      <c r="E167" s="8">
        <v>8014</v>
      </c>
      <c r="F167" t="s">
        <v>8218</v>
      </c>
      <c r="G167" t="s">
        <v>8223</v>
      </c>
      <c r="H167" t="s">
        <v>8245</v>
      </c>
      <c r="I167" s="19">
        <f t="shared" si="6"/>
        <v>42712.333333333328</v>
      </c>
      <c r="J167">
        <v>1481184000</v>
      </c>
      <c r="K167" s="19">
        <f t="shared" si="7"/>
        <v>42695.257870370369</v>
      </c>
      <c r="L167">
        <v>1479708680</v>
      </c>
      <c r="M167" t="b">
        <v>0</v>
      </c>
      <c r="N167">
        <v>127</v>
      </c>
      <c r="O167" t="b">
        <v>1</v>
      </c>
      <c r="P167" t="s">
        <v>8275</v>
      </c>
      <c r="Q167" s="15" t="s">
        <v>8311</v>
      </c>
      <c r="R167" s="12" t="s">
        <v>8332</v>
      </c>
      <c r="S167">
        <f t="shared" si="8"/>
        <v>63.1</v>
      </c>
    </row>
    <row r="168" spans="1:19" ht="60" x14ac:dyDescent="0.25">
      <c r="A168" s="10">
        <v>2486</v>
      </c>
      <c r="B168" s="3" t="s">
        <v>2486</v>
      </c>
      <c r="C168" s="3" t="s">
        <v>6596</v>
      </c>
      <c r="D168" s="6">
        <v>300</v>
      </c>
      <c r="E168" s="8">
        <v>797</v>
      </c>
      <c r="F168" t="s">
        <v>8218</v>
      </c>
      <c r="G168" t="s">
        <v>8223</v>
      </c>
      <c r="H168" t="s">
        <v>8245</v>
      </c>
      <c r="I168" s="19">
        <f t="shared" si="6"/>
        <v>41021.708055555559</v>
      </c>
      <c r="J168">
        <v>1335113976</v>
      </c>
      <c r="K168" s="19">
        <f t="shared" si="7"/>
        <v>40991.708055555559</v>
      </c>
      <c r="L168">
        <v>1332521976</v>
      </c>
      <c r="M168" t="b">
        <v>0</v>
      </c>
      <c r="N168">
        <v>30</v>
      </c>
      <c r="O168" t="b">
        <v>1</v>
      </c>
      <c r="P168" t="s">
        <v>8277</v>
      </c>
      <c r="Q168" s="15" t="s">
        <v>8311</v>
      </c>
      <c r="R168" s="12" t="s">
        <v>8328</v>
      </c>
      <c r="S168">
        <f t="shared" si="8"/>
        <v>26.57</v>
      </c>
    </row>
    <row r="169" spans="1:19" ht="60" x14ac:dyDescent="0.25">
      <c r="A169" s="10">
        <v>2715</v>
      </c>
      <c r="B169" s="3" t="s">
        <v>2715</v>
      </c>
      <c r="C169" s="3" t="s">
        <v>6825</v>
      </c>
      <c r="D169" s="6">
        <v>12000</v>
      </c>
      <c r="E169" s="8">
        <v>31754.69</v>
      </c>
      <c r="F169" t="s">
        <v>8218</v>
      </c>
      <c r="G169" t="s">
        <v>8223</v>
      </c>
      <c r="H169" t="s">
        <v>8245</v>
      </c>
      <c r="I169" s="19">
        <f t="shared" si="6"/>
        <v>42421.398472222223</v>
      </c>
      <c r="J169">
        <v>1456047228</v>
      </c>
      <c r="K169" s="19">
        <f t="shared" si="7"/>
        <v>42387.398472222223</v>
      </c>
      <c r="L169">
        <v>1453109628</v>
      </c>
      <c r="M169" t="b">
        <v>1</v>
      </c>
      <c r="N169">
        <v>551</v>
      </c>
      <c r="O169" t="b">
        <v>1</v>
      </c>
      <c r="P169" t="s">
        <v>8301</v>
      </c>
      <c r="Q169" s="15" t="s">
        <v>8314</v>
      </c>
      <c r="R169" s="12" t="s">
        <v>8327</v>
      </c>
      <c r="S169">
        <f t="shared" si="8"/>
        <v>57.63</v>
      </c>
    </row>
    <row r="170" spans="1:19" ht="60" x14ac:dyDescent="0.25">
      <c r="A170" s="10">
        <v>1630</v>
      </c>
      <c r="B170" s="3" t="s">
        <v>1631</v>
      </c>
      <c r="C170" s="3" t="s">
        <v>5740</v>
      </c>
      <c r="D170" s="6">
        <v>4000</v>
      </c>
      <c r="E170" s="8">
        <v>10610</v>
      </c>
      <c r="F170" t="s">
        <v>8218</v>
      </c>
      <c r="G170" t="s">
        <v>8223</v>
      </c>
      <c r="H170" t="s">
        <v>8245</v>
      </c>
      <c r="I170" s="19">
        <f t="shared" si="6"/>
        <v>40970.290972222225</v>
      </c>
      <c r="J170">
        <v>1330671540</v>
      </c>
      <c r="K170" s="19">
        <f t="shared" si="7"/>
        <v>40939.837673611109</v>
      </c>
      <c r="L170">
        <v>1328040375</v>
      </c>
      <c r="M170" t="b">
        <v>0</v>
      </c>
      <c r="N170">
        <v>126</v>
      </c>
      <c r="O170" t="b">
        <v>1</v>
      </c>
      <c r="P170" t="s">
        <v>8274</v>
      </c>
      <c r="Q170" s="15" t="s">
        <v>8311</v>
      </c>
      <c r="R170" s="12" t="s">
        <v>8312</v>
      </c>
      <c r="S170">
        <f t="shared" si="8"/>
        <v>84.21</v>
      </c>
    </row>
    <row r="171" spans="1:19" ht="60" x14ac:dyDescent="0.25">
      <c r="A171" s="10">
        <v>1971</v>
      </c>
      <c r="B171" s="3" t="s">
        <v>1972</v>
      </c>
      <c r="C171" s="3" t="s">
        <v>6081</v>
      </c>
      <c r="D171" s="6">
        <v>400000</v>
      </c>
      <c r="E171" s="8">
        <v>1052110.8700000001</v>
      </c>
      <c r="F171" t="s">
        <v>8218</v>
      </c>
      <c r="G171" t="s">
        <v>8223</v>
      </c>
      <c r="H171" t="s">
        <v>8245</v>
      </c>
      <c r="I171" s="19">
        <f t="shared" si="6"/>
        <v>41593.166666666664</v>
      </c>
      <c r="J171">
        <v>1384488000</v>
      </c>
      <c r="K171" s="19">
        <f t="shared" si="7"/>
        <v>41561.500706018516</v>
      </c>
      <c r="L171">
        <v>1381752061</v>
      </c>
      <c r="M171" t="b">
        <v>1</v>
      </c>
      <c r="N171">
        <v>3863</v>
      </c>
      <c r="O171" t="b">
        <v>1</v>
      </c>
      <c r="P171" t="s">
        <v>8293</v>
      </c>
      <c r="Q171" s="15" t="s">
        <v>8307</v>
      </c>
      <c r="R171" s="12" t="s">
        <v>8308</v>
      </c>
      <c r="S171">
        <f t="shared" si="8"/>
        <v>272.36</v>
      </c>
    </row>
    <row r="172" spans="1:19" ht="60" x14ac:dyDescent="0.25">
      <c r="A172" s="10">
        <v>1833</v>
      </c>
      <c r="B172" s="3" t="s">
        <v>1834</v>
      </c>
      <c r="C172" s="3" t="s">
        <v>5943</v>
      </c>
      <c r="D172" s="6">
        <v>400</v>
      </c>
      <c r="E172" s="8">
        <v>1050</v>
      </c>
      <c r="F172" t="s">
        <v>8218</v>
      </c>
      <c r="G172" t="s">
        <v>8223</v>
      </c>
      <c r="H172" t="s">
        <v>8245</v>
      </c>
      <c r="I172" s="19">
        <f t="shared" si="6"/>
        <v>41335.332638888889</v>
      </c>
      <c r="J172">
        <v>1362211140</v>
      </c>
      <c r="K172" s="19">
        <f t="shared" si="7"/>
        <v>41303.044016203705</v>
      </c>
      <c r="L172">
        <v>1359421403</v>
      </c>
      <c r="M172" t="b">
        <v>0</v>
      </c>
      <c r="N172">
        <v>25</v>
      </c>
      <c r="O172" t="b">
        <v>1</v>
      </c>
      <c r="P172" t="s">
        <v>8274</v>
      </c>
      <c r="Q172" s="15" t="s">
        <v>8311</v>
      </c>
      <c r="R172" s="12" t="s">
        <v>8312</v>
      </c>
      <c r="S172">
        <f t="shared" si="8"/>
        <v>42</v>
      </c>
    </row>
    <row r="173" spans="1:19" ht="45" x14ac:dyDescent="0.25">
      <c r="A173" s="10">
        <v>1965</v>
      </c>
      <c r="B173" s="3" t="s">
        <v>1966</v>
      </c>
      <c r="C173" s="3" t="s">
        <v>6075</v>
      </c>
      <c r="D173" s="6">
        <v>5000</v>
      </c>
      <c r="E173" s="8">
        <v>13114</v>
      </c>
      <c r="F173" t="s">
        <v>8218</v>
      </c>
      <c r="G173" t="s">
        <v>8223</v>
      </c>
      <c r="H173" t="s">
        <v>8245</v>
      </c>
      <c r="I173" s="19">
        <f t="shared" si="6"/>
        <v>40920.041666666664</v>
      </c>
      <c r="J173">
        <v>1326330000</v>
      </c>
      <c r="K173" s="19">
        <f t="shared" si="7"/>
        <v>40898.089236111111</v>
      </c>
      <c r="L173">
        <v>1324433310</v>
      </c>
      <c r="M173" t="b">
        <v>1</v>
      </c>
      <c r="N173">
        <v>103</v>
      </c>
      <c r="O173" t="b">
        <v>1</v>
      </c>
      <c r="P173" t="s">
        <v>8293</v>
      </c>
      <c r="Q173" s="15" t="s">
        <v>8307</v>
      </c>
      <c r="R173" s="12" t="s">
        <v>8308</v>
      </c>
      <c r="S173">
        <f t="shared" si="8"/>
        <v>127.32</v>
      </c>
    </row>
    <row r="174" spans="1:19" ht="60" x14ac:dyDescent="0.25">
      <c r="A174" s="10">
        <v>1198</v>
      </c>
      <c r="B174" s="3" t="s">
        <v>1199</v>
      </c>
      <c r="C174" s="3" t="s">
        <v>5308</v>
      </c>
      <c r="D174" s="6">
        <v>3500</v>
      </c>
      <c r="E174" s="8">
        <v>9121</v>
      </c>
      <c r="F174" t="s">
        <v>8218</v>
      </c>
      <c r="G174" t="s">
        <v>8223</v>
      </c>
      <c r="H174" t="s">
        <v>8245</v>
      </c>
      <c r="I174" s="19">
        <f t="shared" si="6"/>
        <v>42369.125</v>
      </c>
      <c r="J174">
        <v>1451530800</v>
      </c>
      <c r="K174" s="19">
        <f t="shared" si="7"/>
        <v>42333.619050925925</v>
      </c>
      <c r="L174">
        <v>1448463086</v>
      </c>
      <c r="M174" t="b">
        <v>0</v>
      </c>
      <c r="N174">
        <v>167</v>
      </c>
      <c r="O174" t="b">
        <v>1</v>
      </c>
      <c r="P174" t="s">
        <v>8283</v>
      </c>
      <c r="Q174" s="15" t="s">
        <v>8322</v>
      </c>
      <c r="R174" s="12" t="s">
        <v>8323</v>
      </c>
      <c r="S174">
        <f t="shared" si="8"/>
        <v>54.62</v>
      </c>
    </row>
    <row r="175" spans="1:19" ht="45" x14ac:dyDescent="0.25">
      <c r="A175" s="10">
        <v>1964</v>
      </c>
      <c r="B175" s="3" t="s">
        <v>1965</v>
      </c>
      <c r="C175" s="3" t="s">
        <v>6074</v>
      </c>
      <c r="D175" s="6">
        <v>89200</v>
      </c>
      <c r="E175" s="8">
        <v>231543.12</v>
      </c>
      <c r="F175" t="s">
        <v>8218</v>
      </c>
      <c r="G175" t="s">
        <v>8236</v>
      </c>
      <c r="H175" t="s">
        <v>8248</v>
      </c>
      <c r="I175" s="19">
        <f t="shared" si="6"/>
        <v>42482.272824074069</v>
      </c>
      <c r="J175">
        <v>1461306772</v>
      </c>
      <c r="K175" s="19">
        <f t="shared" si="7"/>
        <v>42452.272824074069</v>
      </c>
      <c r="L175">
        <v>1458714772</v>
      </c>
      <c r="M175" t="b">
        <v>1</v>
      </c>
      <c r="N175">
        <v>1281</v>
      </c>
      <c r="O175" t="b">
        <v>1</v>
      </c>
      <c r="P175" t="s">
        <v>8293</v>
      </c>
      <c r="Q175" s="15" t="s">
        <v>8307</v>
      </c>
      <c r="R175" s="12" t="s">
        <v>8308</v>
      </c>
      <c r="S175">
        <f t="shared" si="8"/>
        <v>180.75</v>
      </c>
    </row>
    <row r="176" spans="1:19" ht="45" x14ac:dyDescent="0.25">
      <c r="A176" s="10">
        <v>1752</v>
      </c>
      <c r="B176" s="3" t="s">
        <v>1753</v>
      </c>
      <c r="C176" s="3" t="s">
        <v>5862</v>
      </c>
      <c r="D176" s="6">
        <v>1200</v>
      </c>
      <c r="E176" s="8">
        <v>3122</v>
      </c>
      <c r="F176" t="s">
        <v>8218</v>
      </c>
      <c r="G176" t="s">
        <v>8224</v>
      </c>
      <c r="H176" t="s">
        <v>8246</v>
      </c>
      <c r="I176" s="19">
        <f t="shared" si="6"/>
        <v>42657.253263888888</v>
      </c>
      <c r="J176">
        <v>1476425082</v>
      </c>
      <c r="K176" s="19">
        <f t="shared" si="7"/>
        <v>42627.253263888888</v>
      </c>
      <c r="L176">
        <v>1473833082</v>
      </c>
      <c r="M176" t="b">
        <v>0</v>
      </c>
      <c r="N176">
        <v>90</v>
      </c>
      <c r="O176" t="b">
        <v>1</v>
      </c>
      <c r="P176" t="s">
        <v>8283</v>
      </c>
      <c r="Q176" s="15" t="s">
        <v>8322</v>
      </c>
      <c r="R176" s="12" t="s">
        <v>8323</v>
      </c>
      <c r="S176">
        <f t="shared" si="8"/>
        <v>34.69</v>
      </c>
    </row>
    <row r="177" spans="1:19" ht="60" x14ac:dyDescent="0.25">
      <c r="A177" s="10">
        <v>1973</v>
      </c>
      <c r="B177" s="3" t="s">
        <v>1974</v>
      </c>
      <c r="C177" s="3" t="s">
        <v>6083</v>
      </c>
      <c r="D177" s="6">
        <v>198000</v>
      </c>
      <c r="E177" s="8">
        <v>508525.01</v>
      </c>
      <c r="F177" t="s">
        <v>8218</v>
      </c>
      <c r="G177" t="s">
        <v>8223</v>
      </c>
      <c r="H177" t="s">
        <v>8245</v>
      </c>
      <c r="I177" s="19">
        <f t="shared" si="6"/>
        <v>42588.291666666672</v>
      </c>
      <c r="J177">
        <v>1470466800</v>
      </c>
      <c r="K177" s="19">
        <f t="shared" si="7"/>
        <v>42549.722962962958</v>
      </c>
      <c r="L177">
        <v>1467134464</v>
      </c>
      <c r="M177" t="b">
        <v>1</v>
      </c>
      <c r="N177">
        <v>2051</v>
      </c>
      <c r="O177" t="b">
        <v>1</v>
      </c>
      <c r="P177" t="s">
        <v>8293</v>
      </c>
      <c r="Q177" s="15" t="s">
        <v>8307</v>
      </c>
      <c r="R177" s="12" t="s">
        <v>8308</v>
      </c>
      <c r="S177">
        <f t="shared" si="8"/>
        <v>247.94</v>
      </c>
    </row>
    <row r="178" spans="1:19" ht="60" x14ac:dyDescent="0.25">
      <c r="A178" s="10">
        <v>382</v>
      </c>
      <c r="B178" s="3" t="s">
        <v>383</v>
      </c>
      <c r="C178" s="3" t="s">
        <v>4492</v>
      </c>
      <c r="D178" s="6">
        <v>600</v>
      </c>
      <c r="E178" s="8">
        <v>1535</v>
      </c>
      <c r="F178" t="s">
        <v>8218</v>
      </c>
      <c r="G178" t="s">
        <v>8223</v>
      </c>
      <c r="H178" t="s">
        <v>8245</v>
      </c>
      <c r="I178" s="19">
        <f t="shared" si="6"/>
        <v>41158.709490740745</v>
      </c>
      <c r="J178">
        <v>1346950900</v>
      </c>
      <c r="K178" s="19">
        <f t="shared" si="7"/>
        <v>41144.709490740745</v>
      </c>
      <c r="L178">
        <v>1345741300</v>
      </c>
      <c r="M178" t="b">
        <v>0</v>
      </c>
      <c r="N178">
        <v>22</v>
      </c>
      <c r="O178" t="b">
        <v>1</v>
      </c>
      <c r="P178" t="s">
        <v>8267</v>
      </c>
      <c r="Q178" s="15" t="s">
        <v>8317</v>
      </c>
      <c r="R178" s="12" t="s">
        <v>8329</v>
      </c>
      <c r="S178">
        <f t="shared" si="8"/>
        <v>69.77</v>
      </c>
    </row>
    <row r="179" spans="1:19" ht="30" x14ac:dyDescent="0.25">
      <c r="A179" s="10">
        <v>1210</v>
      </c>
      <c r="B179" s="3" t="s">
        <v>1211</v>
      </c>
      <c r="C179" s="3" t="s">
        <v>5320</v>
      </c>
      <c r="D179" s="6">
        <v>20000</v>
      </c>
      <c r="E179" s="8">
        <v>50863</v>
      </c>
      <c r="F179" t="s">
        <v>8218</v>
      </c>
      <c r="G179" t="s">
        <v>8234</v>
      </c>
      <c r="H179" t="s">
        <v>8254</v>
      </c>
      <c r="I179" s="19">
        <f t="shared" si="6"/>
        <v>42155.875</v>
      </c>
      <c r="J179">
        <v>1433106000</v>
      </c>
      <c r="K179" s="19">
        <f t="shared" si="7"/>
        <v>42132.941805555558</v>
      </c>
      <c r="L179">
        <v>1431124572</v>
      </c>
      <c r="M179" t="b">
        <v>0</v>
      </c>
      <c r="N179">
        <v>103</v>
      </c>
      <c r="O179" t="b">
        <v>1</v>
      </c>
      <c r="P179" t="s">
        <v>8283</v>
      </c>
      <c r="Q179" s="15" t="s">
        <v>8322</v>
      </c>
      <c r="R179" s="12" t="s">
        <v>8323</v>
      </c>
      <c r="S179">
        <f t="shared" si="8"/>
        <v>493.82</v>
      </c>
    </row>
    <row r="180" spans="1:19" ht="60" x14ac:dyDescent="0.25">
      <c r="A180" s="10">
        <v>2328</v>
      </c>
      <c r="B180" s="3" t="s">
        <v>2329</v>
      </c>
      <c r="C180" s="3" t="s">
        <v>6438</v>
      </c>
      <c r="D180" s="6">
        <v>10000</v>
      </c>
      <c r="E180" s="8">
        <v>25445</v>
      </c>
      <c r="F180" t="s">
        <v>8218</v>
      </c>
      <c r="G180" t="s">
        <v>8223</v>
      </c>
      <c r="H180" t="s">
        <v>8245</v>
      </c>
      <c r="I180" s="19">
        <f t="shared" si="6"/>
        <v>42169.781678240746</v>
      </c>
      <c r="J180">
        <v>1434307537</v>
      </c>
      <c r="K180" s="19">
        <f t="shared" si="7"/>
        <v>42139.781678240746</v>
      </c>
      <c r="L180">
        <v>1431715537</v>
      </c>
      <c r="M180" t="b">
        <v>1</v>
      </c>
      <c r="N180">
        <v>537</v>
      </c>
      <c r="O180" t="b">
        <v>1</v>
      </c>
      <c r="P180" t="s">
        <v>8296</v>
      </c>
      <c r="Q180" s="15" t="s">
        <v>8325</v>
      </c>
      <c r="R180" s="12" t="s">
        <v>8326</v>
      </c>
      <c r="S180">
        <f t="shared" si="8"/>
        <v>47.38</v>
      </c>
    </row>
    <row r="181" spans="1:19" ht="45" x14ac:dyDescent="0.25">
      <c r="A181" s="10">
        <v>2105</v>
      </c>
      <c r="B181" s="3" t="s">
        <v>2106</v>
      </c>
      <c r="C181" s="3" t="s">
        <v>6215</v>
      </c>
      <c r="D181" s="6">
        <v>2000</v>
      </c>
      <c r="E181" s="8">
        <v>5080</v>
      </c>
      <c r="F181" t="s">
        <v>8218</v>
      </c>
      <c r="G181" t="s">
        <v>8223</v>
      </c>
      <c r="H181" t="s">
        <v>8245</v>
      </c>
      <c r="I181" s="19">
        <f t="shared" si="6"/>
        <v>41964.166666666672</v>
      </c>
      <c r="J181">
        <v>1416542400</v>
      </c>
      <c r="K181" s="19">
        <f t="shared" si="7"/>
        <v>41951.788807870369</v>
      </c>
      <c r="L181">
        <v>1415472953</v>
      </c>
      <c r="M181" t="b">
        <v>0</v>
      </c>
      <c r="N181">
        <v>99</v>
      </c>
      <c r="O181" t="b">
        <v>1</v>
      </c>
      <c r="P181" t="s">
        <v>8277</v>
      </c>
      <c r="Q181" s="15" t="s">
        <v>8311</v>
      </c>
      <c r="R181" s="12" t="s">
        <v>8328</v>
      </c>
      <c r="S181">
        <f t="shared" si="8"/>
        <v>51.31</v>
      </c>
    </row>
    <row r="182" spans="1:19" ht="60" x14ac:dyDescent="0.25">
      <c r="A182" s="10">
        <v>1197</v>
      </c>
      <c r="B182" s="3" t="s">
        <v>1198</v>
      </c>
      <c r="C182" s="3" t="s">
        <v>5307</v>
      </c>
      <c r="D182" s="6">
        <v>15000</v>
      </c>
      <c r="E182" s="8">
        <v>37994</v>
      </c>
      <c r="F182" t="s">
        <v>8218</v>
      </c>
      <c r="G182" t="s">
        <v>8223</v>
      </c>
      <c r="H182" t="s">
        <v>8245</v>
      </c>
      <c r="I182" s="19">
        <f t="shared" si="6"/>
        <v>42534.249305555553</v>
      </c>
      <c r="J182">
        <v>1465797540</v>
      </c>
      <c r="K182" s="19">
        <f t="shared" si="7"/>
        <v>42503.66474537037</v>
      </c>
      <c r="L182">
        <v>1463155034</v>
      </c>
      <c r="M182" t="b">
        <v>0</v>
      </c>
      <c r="N182">
        <v>314</v>
      </c>
      <c r="O182" t="b">
        <v>1</v>
      </c>
      <c r="P182" t="s">
        <v>8283</v>
      </c>
      <c r="Q182" s="15" t="s">
        <v>8322</v>
      </c>
      <c r="R182" s="12" t="s">
        <v>8323</v>
      </c>
      <c r="S182">
        <f t="shared" si="8"/>
        <v>121</v>
      </c>
    </row>
    <row r="183" spans="1:19" ht="60" x14ac:dyDescent="0.25">
      <c r="A183" s="10">
        <v>2722</v>
      </c>
      <c r="B183" s="3" t="s">
        <v>2722</v>
      </c>
      <c r="C183" s="3" t="s">
        <v>6832</v>
      </c>
      <c r="D183" s="6">
        <v>5000</v>
      </c>
      <c r="E183" s="8">
        <v>12627</v>
      </c>
      <c r="F183" t="s">
        <v>8218</v>
      </c>
      <c r="G183" t="s">
        <v>8223</v>
      </c>
      <c r="H183" t="s">
        <v>8245</v>
      </c>
      <c r="I183" s="19">
        <f t="shared" si="6"/>
        <v>42764.857094907406</v>
      </c>
      <c r="J183">
        <v>1485722053</v>
      </c>
      <c r="K183" s="19">
        <f t="shared" si="7"/>
        <v>42704.857094907406</v>
      </c>
      <c r="L183">
        <v>1480538053</v>
      </c>
      <c r="M183" t="b">
        <v>0</v>
      </c>
      <c r="N183">
        <v>185</v>
      </c>
      <c r="O183" t="b">
        <v>1</v>
      </c>
      <c r="P183" t="s">
        <v>8293</v>
      </c>
      <c r="Q183" s="15" t="s">
        <v>8307</v>
      </c>
      <c r="R183" s="12" t="s">
        <v>8308</v>
      </c>
      <c r="S183">
        <f t="shared" si="8"/>
        <v>68.25</v>
      </c>
    </row>
    <row r="184" spans="1:19" ht="30" x14ac:dyDescent="0.25">
      <c r="A184" s="10">
        <v>1376</v>
      </c>
      <c r="B184" s="3" t="s">
        <v>1377</v>
      </c>
      <c r="C184" s="3" t="s">
        <v>5486</v>
      </c>
      <c r="D184" s="6">
        <v>3700</v>
      </c>
      <c r="E184" s="8">
        <v>9342</v>
      </c>
      <c r="F184" t="s">
        <v>8218</v>
      </c>
      <c r="G184" t="s">
        <v>8224</v>
      </c>
      <c r="H184" t="s">
        <v>8246</v>
      </c>
      <c r="I184" s="19">
        <f t="shared" si="6"/>
        <v>42707.710717592592</v>
      </c>
      <c r="J184">
        <v>1480784606</v>
      </c>
      <c r="K184" s="19">
        <f t="shared" si="7"/>
        <v>42677.669050925921</v>
      </c>
      <c r="L184">
        <v>1478189006</v>
      </c>
      <c r="M184" t="b">
        <v>0</v>
      </c>
      <c r="N184">
        <v>168</v>
      </c>
      <c r="O184" t="b">
        <v>1</v>
      </c>
      <c r="P184" t="s">
        <v>8274</v>
      </c>
      <c r="Q184" s="15" t="s">
        <v>8311</v>
      </c>
      <c r="R184" s="12" t="s">
        <v>8312</v>
      </c>
      <c r="S184">
        <f t="shared" si="8"/>
        <v>55.61</v>
      </c>
    </row>
    <row r="185" spans="1:19" ht="60" x14ac:dyDescent="0.25">
      <c r="A185" s="10">
        <v>3652</v>
      </c>
      <c r="B185" s="3" t="s">
        <v>2867</v>
      </c>
      <c r="C185" s="3" t="s">
        <v>7762</v>
      </c>
      <c r="D185" s="6">
        <v>300</v>
      </c>
      <c r="E185" s="8">
        <v>752</v>
      </c>
      <c r="F185" t="s">
        <v>8218</v>
      </c>
      <c r="G185" t="s">
        <v>8228</v>
      </c>
      <c r="H185" t="s">
        <v>8250</v>
      </c>
      <c r="I185" s="19">
        <f t="shared" si="6"/>
        <v>42607.165972222225</v>
      </c>
      <c r="J185">
        <v>1472097540</v>
      </c>
      <c r="K185" s="19">
        <f t="shared" si="7"/>
        <v>42596.644699074073</v>
      </c>
      <c r="L185">
        <v>1471188502</v>
      </c>
      <c r="M185" t="b">
        <v>0</v>
      </c>
      <c r="N185">
        <v>17</v>
      </c>
      <c r="O185" t="b">
        <v>1</v>
      </c>
      <c r="P185" t="s">
        <v>8269</v>
      </c>
      <c r="Q185" s="15" t="s">
        <v>8314</v>
      </c>
      <c r="R185" s="12" t="s">
        <v>8315</v>
      </c>
      <c r="S185">
        <f t="shared" si="8"/>
        <v>44.24</v>
      </c>
    </row>
    <row r="186" spans="1:19" ht="60" x14ac:dyDescent="0.25">
      <c r="A186" s="10">
        <v>1536</v>
      </c>
      <c r="B186" s="3" t="s">
        <v>1537</v>
      </c>
      <c r="C186" s="3" t="s">
        <v>5646</v>
      </c>
      <c r="D186" s="6">
        <v>12000</v>
      </c>
      <c r="E186" s="8">
        <v>30037.01</v>
      </c>
      <c r="F186" t="s">
        <v>8218</v>
      </c>
      <c r="G186" t="s">
        <v>8223</v>
      </c>
      <c r="H186" t="s">
        <v>8245</v>
      </c>
      <c r="I186" s="19">
        <f t="shared" si="6"/>
        <v>42243.802199074074</v>
      </c>
      <c r="J186">
        <v>1440702910</v>
      </c>
      <c r="K186" s="19">
        <f t="shared" si="7"/>
        <v>42213.802199074074</v>
      </c>
      <c r="L186">
        <v>1438110910</v>
      </c>
      <c r="M186" t="b">
        <v>1</v>
      </c>
      <c r="N186">
        <v>455</v>
      </c>
      <c r="O186" t="b">
        <v>1</v>
      </c>
      <c r="P186" t="s">
        <v>8283</v>
      </c>
      <c r="Q186" s="15" t="s">
        <v>8322</v>
      </c>
      <c r="R186" s="12" t="s">
        <v>8323</v>
      </c>
      <c r="S186">
        <f t="shared" si="8"/>
        <v>66.02</v>
      </c>
    </row>
    <row r="187" spans="1:19" ht="60" x14ac:dyDescent="0.25">
      <c r="A187" s="10">
        <v>2175</v>
      </c>
      <c r="B187" s="3" t="s">
        <v>2176</v>
      </c>
      <c r="C187" s="3" t="s">
        <v>6285</v>
      </c>
      <c r="D187" s="6">
        <v>700</v>
      </c>
      <c r="E187" s="8">
        <v>1750</v>
      </c>
      <c r="F187" t="s">
        <v>8218</v>
      </c>
      <c r="G187" t="s">
        <v>8223</v>
      </c>
      <c r="H187" t="s">
        <v>8245</v>
      </c>
      <c r="I187" s="19">
        <f t="shared" si="6"/>
        <v>42572.009097222224</v>
      </c>
      <c r="J187">
        <v>1469059986</v>
      </c>
      <c r="K187" s="19">
        <f t="shared" si="7"/>
        <v>42565.009097222224</v>
      </c>
      <c r="L187">
        <v>1468455186</v>
      </c>
      <c r="M187" t="b">
        <v>0</v>
      </c>
      <c r="N187">
        <v>26</v>
      </c>
      <c r="O187" t="b">
        <v>1</v>
      </c>
      <c r="P187" t="s">
        <v>8274</v>
      </c>
      <c r="Q187" s="15" t="s">
        <v>8311</v>
      </c>
      <c r="R187" s="12" t="s">
        <v>8312</v>
      </c>
      <c r="S187">
        <f t="shared" si="8"/>
        <v>67.31</v>
      </c>
    </row>
    <row r="188" spans="1:19" ht="60" x14ac:dyDescent="0.25">
      <c r="A188" s="10">
        <v>2006</v>
      </c>
      <c r="B188" s="3" t="s">
        <v>2007</v>
      </c>
      <c r="C188" s="3" t="s">
        <v>6116</v>
      </c>
      <c r="D188" s="6">
        <v>50000</v>
      </c>
      <c r="E188" s="8">
        <v>123920</v>
      </c>
      <c r="F188" t="s">
        <v>8218</v>
      </c>
      <c r="G188" t="s">
        <v>8223</v>
      </c>
      <c r="H188" t="s">
        <v>8245</v>
      </c>
      <c r="I188" s="19">
        <f t="shared" si="6"/>
        <v>41976.542187500003</v>
      </c>
      <c r="J188">
        <v>1417611645</v>
      </c>
      <c r="K188" s="19">
        <f t="shared" si="7"/>
        <v>41941.500520833331</v>
      </c>
      <c r="L188">
        <v>1414584045</v>
      </c>
      <c r="M188" t="b">
        <v>1</v>
      </c>
      <c r="N188">
        <v>303</v>
      </c>
      <c r="O188" t="b">
        <v>1</v>
      </c>
      <c r="P188" t="s">
        <v>8293</v>
      </c>
      <c r="Q188" s="15" t="s">
        <v>8307</v>
      </c>
      <c r="R188" s="12" t="s">
        <v>8308</v>
      </c>
      <c r="S188">
        <f t="shared" si="8"/>
        <v>408.98</v>
      </c>
    </row>
    <row r="189" spans="1:19" ht="30" x14ac:dyDescent="0.25">
      <c r="A189" s="10">
        <v>2040</v>
      </c>
      <c r="B189" s="3" t="s">
        <v>2041</v>
      </c>
      <c r="C189" s="3" t="s">
        <v>6150</v>
      </c>
      <c r="D189" s="6">
        <v>3000</v>
      </c>
      <c r="E189" s="8">
        <v>7445.14</v>
      </c>
      <c r="F189" t="s">
        <v>8218</v>
      </c>
      <c r="G189" t="s">
        <v>8223</v>
      </c>
      <c r="H189" t="s">
        <v>8245</v>
      </c>
      <c r="I189" s="19">
        <f t="shared" si="6"/>
        <v>41593.968784722223</v>
      </c>
      <c r="J189">
        <v>1384557303</v>
      </c>
      <c r="K189" s="19">
        <f t="shared" si="7"/>
        <v>41578.927118055559</v>
      </c>
      <c r="L189">
        <v>1383257703</v>
      </c>
      <c r="M189" t="b">
        <v>1</v>
      </c>
      <c r="N189">
        <v>271</v>
      </c>
      <c r="O189" t="b">
        <v>1</v>
      </c>
      <c r="P189" t="s">
        <v>8293</v>
      </c>
      <c r="Q189" s="15" t="s">
        <v>8307</v>
      </c>
      <c r="R189" s="12" t="s">
        <v>8308</v>
      </c>
      <c r="S189">
        <f t="shared" si="8"/>
        <v>27.47</v>
      </c>
    </row>
    <row r="190" spans="1:19" ht="45" x14ac:dyDescent="0.25">
      <c r="A190" s="10">
        <v>108</v>
      </c>
      <c r="B190" s="3" t="s">
        <v>110</v>
      </c>
      <c r="C190" s="3" t="s">
        <v>4219</v>
      </c>
      <c r="D190" s="6">
        <v>1500</v>
      </c>
      <c r="E190" s="8">
        <v>3700</v>
      </c>
      <c r="F190" t="s">
        <v>8218</v>
      </c>
      <c r="G190" t="s">
        <v>8223</v>
      </c>
      <c r="H190" t="s">
        <v>8245</v>
      </c>
      <c r="I190" s="19">
        <f t="shared" si="6"/>
        <v>41425.613078703704</v>
      </c>
      <c r="J190">
        <v>1370011370</v>
      </c>
      <c r="K190" s="19">
        <f t="shared" si="7"/>
        <v>41365.613078703704</v>
      </c>
      <c r="L190">
        <v>1364827370</v>
      </c>
      <c r="M190" t="b">
        <v>0</v>
      </c>
      <c r="N190">
        <v>47</v>
      </c>
      <c r="O190" t="b">
        <v>1</v>
      </c>
      <c r="P190" t="s">
        <v>8264</v>
      </c>
      <c r="Q190" s="15" t="s">
        <v>8317</v>
      </c>
      <c r="R190" s="12" t="s">
        <v>8318</v>
      </c>
      <c r="S190">
        <f t="shared" si="8"/>
        <v>78.72</v>
      </c>
    </row>
    <row r="191" spans="1:19" ht="60" x14ac:dyDescent="0.25">
      <c r="A191" s="10">
        <v>2737</v>
      </c>
      <c r="B191" s="3" t="s">
        <v>2737</v>
      </c>
      <c r="C191" s="3" t="s">
        <v>6847</v>
      </c>
      <c r="D191" s="6">
        <v>30000</v>
      </c>
      <c r="E191" s="8">
        <v>73818.240000000005</v>
      </c>
      <c r="F191" t="s">
        <v>8218</v>
      </c>
      <c r="G191" t="s">
        <v>8223</v>
      </c>
      <c r="H191" t="s">
        <v>8245</v>
      </c>
      <c r="I191" s="19">
        <f t="shared" si="6"/>
        <v>41654.791666666664</v>
      </c>
      <c r="J191">
        <v>1389812400</v>
      </c>
      <c r="K191" s="19">
        <f t="shared" si="7"/>
        <v>41611.917673611111</v>
      </c>
      <c r="L191">
        <v>1386108087</v>
      </c>
      <c r="M191" t="b">
        <v>0</v>
      </c>
      <c r="N191">
        <v>456</v>
      </c>
      <c r="O191" t="b">
        <v>1</v>
      </c>
      <c r="P191" t="s">
        <v>8293</v>
      </c>
      <c r="Q191" s="15" t="s">
        <v>8307</v>
      </c>
      <c r="R191" s="12" t="s">
        <v>8308</v>
      </c>
      <c r="S191">
        <f t="shared" si="8"/>
        <v>161.88</v>
      </c>
    </row>
    <row r="192" spans="1:19" ht="60" x14ac:dyDescent="0.25">
      <c r="A192" s="10">
        <v>3024</v>
      </c>
      <c r="B192" s="3" t="s">
        <v>3024</v>
      </c>
      <c r="C192" s="3" t="s">
        <v>7134</v>
      </c>
      <c r="D192" s="6">
        <v>5000</v>
      </c>
      <c r="E192" s="8">
        <v>12321</v>
      </c>
      <c r="F192" t="s">
        <v>8218</v>
      </c>
      <c r="G192" t="s">
        <v>8223</v>
      </c>
      <c r="H192" t="s">
        <v>8245</v>
      </c>
      <c r="I192" s="19">
        <f t="shared" si="6"/>
        <v>41188.993923611109</v>
      </c>
      <c r="J192">
        <v>1349567475</v>
      </c>
      <c r="K192" s="19">
        <f t="shared" si="7"/>
        <v>41158.993923611109</v>
      </c>
      <c r="L192">
        <v>1346975475</v>
      </c>
      <c r="M192" t="b">
        <v>0</v>
      </c>
      <c r="N192">
        <v>182</v>
      </c>
      <c r="O192" t="b">
        <v>1</v>
      </c>
      <c r="P192" t="s">
        <v>8301</v>
      </c>
      <c r="Q192" s="15" t="s">
        <v>8314</v>
      </c>
      <c r="R192" s="12" t="s">
        <v>8327</v>
      </c>
      <c r="S192">
        <f t="shared" si="8"/>
        <v>67.7</v>
      </c>
    </row>
    <row r="193" spans="1:19" ht="60" x14ac:dyDescent="0.25">
      <c r="A193" s="10">
        <v>2224</v>
      </c>
      <c r="B193" s="3" t="s">
        <v>2225</v>
      </c>
      <c r="C193" s="3" t="s">
        <v>6334</v>
      </c>
      <c r="D193" s="6">
        <v>10000</v>
      </c>
      <c r="E193" s="8">
        <v>24315</v>
      </c>
      <c r="F193" t="s">
        <v>8218</v>
      </c>
      <c r="G193" t="s">
        <v>8223</v>
      </c>
      <c r="H193" t="s">
        <v>8245</v>
      </c>
      <c r="I193" s="19">
        <f t="shared" si="6"/>
        <v>42672.791666666672</v>
      </c>
      <c r="J193">
        <v>1477767600</v>
      </c>
      <c r="K193" s="19">
        <f t="shared" si="7"/>
        <v>42644.667534722219</v>
      </c>
      <c r="L193">
        <v>1475337675</v>
      </c>
      <c r="M193" t="b">
        <v>0</v>
      </c>
      <c r="N193">
        <v>296</v>
      </c>
      <c r="O193" t="b">
        <v>1</v>
      </c>
      <c r="P193" t="s">
        <v>8295</v>
      </c>
      <c r="Q193" s="15" t="s">
        <v>8309</v>
      </c>
      <c r="R193" s="12" t="s">
        <v>8310</v>
      </c>
      <c r="S193">
        <f t="shared" si="8"/>
        <v>82.15</v>
      </c>
    </row>
    <row r="194" spans="1:19" ht="90" x14ac:dyDescent="0.25">
      <c r="A194" s="10">
        <v>1287</v>
      </c>
      <c r="B194" s="3" t="s">
        <v>1288</v>
      </c>
      <c r="C194" s="3" t="s">
        <v>5397</v>
      </c>
      <c r="D194" s="6">
        <v>250</v>
      </c>
      <c r="E194" s="8">
        <v>605</v>
      </c>
      <c r="F194" t="s">
        <v>8218</v>
      </c>
      <c r="G194" t="s">
        <v>8224</v>
      </c>
      <c r="H194" t="s">
        <v>8246</v>
      </c>
      <c r="I194" s="19">
        <f t="shared" si="6"/>
        <v>42167.621018518519</v>
      </c>
      <c r="J194">
        <v>1434120856</v>
      </c>
      <c r="K194" s="19">
        <f t="shared" si="7"/>
        <v>42107.621018518519</v>
      </c>
      <c r="L194">
        <v>1428936856</v>
      </c>
      <c r="M194" t="b">
        <v>0</v>
      </c>
      <c r="N194">
        <v>25</v>
      </c>
      <c r="O194" t="b">
        <v>1</v>
      </c>
      <c r="P194" t="s">
        <v>8269</v>
      </c>
      <c r="Q194" s="15" t="s">
        <v>8314</v>
      </c>
      <c r="R194" s="12" t="s">
        <v>8315</v>
      </c>
      <c r="S194">
        <f t="shared" si="8"/>
        <v>24.2</v>
      </c>
    </row>
    <row r="195" spans="1:19" ht="45" x14ac:dyDescent="0.25">
      <c r="A195" s="10">
        <v>2815</v>
      </c>
      <c r="B195" s="3" t="s">
        <v>2815</v>
      </c>
      <c r="C195" s="3" t="s">
        <v>6925</v>
      </c>
      <c r="D195" s="6">
        <v>250</v>
      </c>
      <c r="E195" s="8">
        <v>605</v>
      </c>
      <c r="F195" t="s">
        <v>8218</v>
      </c>
      <c r="G195" t="s">
        <v>8228</v>
      </c>
      <c r="H195" t="s">
        <v>8250</v>
      </c>
      <c r="I195" s="19">
        <f t="shared" ref="I195:I258" si="9">(((J195/60)/60)/24)+DATE(1970,1,1)</f>
        <v>42589.776724537034</v>
      </c>
      <c r="J195">
        <v>1470595109</v>
      </c>
      <c r="K195" s="19">
        <f t="shared" ref="K195:K258" si="10">(((L195/60)/60)/24)+DATE(1970,1,1)</f>
        <v>42559.776724537034</v>
      </c>
      <c r="L195">
        <v>1468003109</v>
      </c>
      <c r="M195" t="b">
        <v>0</v>
      </c>
      <c r="N195">
        <v>14</v>
      </c>
      <c r="O195" t="b">
        <v>1</v>
      </c>
      <c r="P195" t="s">
        <v>8269</v>
      </c>
      <c r="Q195" s="15" t="s">
        <v>8314</v>
      </c>
      <c r="R195" s="12" t="s">
        <v>8315</v>
      </c>
      <c r="S195">
        <f t="shared" ref="S195:S258" si="11">IFERROR(ROUND(E195/N195,2),0)</f>
        <v>43.21</v>
      </c>
    </row>
    <row r="196" spans="1:19" ht="45" x14ac:dyDescent="0.25">
      <c r="A196" s="10">
        <v>1923</v>
      </c>
      <c r="B196" s="3" t="s">
        <v>1924</v>
      </c>
      <c r="C196" s="3" t="s">
        <v>6033</v>
      </c>
      <c r="D196" s="6">
        <v>125</v>
      </c>
      <c r="E196" s="8">
        <v>301</v>
      </c>
      <c r="F196" t="s">
        <v>8218</v>
      </c>
      <c r="G196" t="s">
        <v>8223</v>
      </c>
      <c r="H196" t="s">
        <v>8245</v>
      </c>
      <c r="I196" s="19">
        <f t="shared" si="9"/>
        <v>40813.207638888889</v>
      </c>
      <c r="J196">
        <v>1317099540</v>
      </c>
      <c r="K196" s="19">
        <f t="shared" si="10"/>
        <v>40772.848749999997</v>
      </c>
      <c r="L196">
        <v>1313612532</v>
      </c>
      <c r="M196" t="b">
        <v>0</v>
      </c>
      <c r="N196">
        <v>13</v>
      </c>
      <c r="O196" t="b">
        <v>1</v>
      </c>
      <c r="P196" t="s">
        <v>8277</v>
      </c>
      <c r="Q196" s="15" t="s">
        <v>8311</v>
      </c>
      <c r="R196" s="12" t="s">
        <v>8328</v>
      </c>
      <c r="S196">
        <f t="shared" si="11"/>
        <v>23.15</v>
      </c>
    </row>
    <row r="197" spans="1:19" ht="30" x14ac:dyDescent="0.25">
      <c r="A197" s="10">
        <v>262</v>
      </c>
      <c r="B197" s="3" t="s">
        <v>263</v>
      </c>
      <c r="C197" s="3" t="s">
        <v>4372</v>
      </c>
      <c r="D197" s="6">
        <v>2500</v>
      </c>
      <c r="E197" s="8">
        <v>6000</v>
      </c>
      <c r="F197" t="s">
        <v>8218</v>
      </c>
      <c r="G197" t="s">
        <v>8223</v>
      </c>
      <c r="H197" t="s">
        <v>8245</v>
      </c>
      <c r="I197" s="19">
        <f t="shared" si="9"/>
        <v>40600.24800925926</v>
      </c>
      <c r="J197">
        <v>1298699828</v>
      </c>
      <c r="K197" s="19">
        <f t="shared" si="10"/>
        <v>40555.24800925926</v>
      </c>
      <c r="L197">
        <v>1294811828</v>
      </c>
      <c r="M197" t="b">
        <v>1</v>
      </c>
      <c r="N197">
        <v>145</v>
      </c>
      <c r="O197" t="b">
        <v>1</v>
      </c>
      <c r="P197" t="s">
        <v>8267</v>
      </c>
      <c r="Q197" s="15" t="s">
        <v>8317</v>
      </c>
      <c r="R197" s="12" t="s">
        <v>8329</v>
      </c>
      <c r="S197">
        <f t="shared" si="11"/>
        <v>41.38</v>
      </c>
    </row>
    <row r="198" spans="1:19" ht="45" x14ac:dyDescent="0.25">
      <c r="A198" s="10">
        <v>3718</v>
      </c>
      <c r="B198" s="3" t="s">
        <v>3715</v>
      </c>
      <c r="C198" s="3" t="s">
        <v>7828</v>
      </c>
      <c r="D198" s="6">
        <v>500</v>
      </c>
      <c r="E198" s="8">
        <v>1197</v>
      </c>
      <c r="F198" t="s">
        <v>8218</v>
      </c>
      <c r="G198" t="s">
        <v>8224</v>
      </c>
      <c r="H198" t="s">
        <v>8246</v>
      </c>
      <c r="I198" s="19">
        <f t="shared" si="9"/>
        <v>42062.716145833328</v>
      </c>
      <c r="J198">
        <v>1425057075</v>
      </c>
      <c r="K198" s="19">
        <f t="shared" si="10"/>
        <v>42032.716145833328</v>
      </c>
      <c r="L198">
        <v>1422465075</v>
      </c>
      <c r="M198" t="b">
        <v>0</v>
      </c>
      <c r="N198">
        <v>46</v>
      </c>
      <c r="O198" t="b">
        <v>1</v>
      </c>
      <c r="P198" t="s">
        <v>8269</v>
      </c>
      <c r="Q198" s="15" t="s">
        <v>8314</v>
      </c>
      <c r="R198" s="12" t="s">
        <v>8315</v>
      </c>
      <c r="S198">
        <f t="shared" si="11"/>
        <v>26.02</v>
      </c>
    </row>
    <row r="199" spans="1:19" ht="60" x14ac:dyDescent="0.25">
      <c r="A199" s="10">
        <v>757</v>
      </c>
      <c r="B199" s="3" t="s">
        <v>758</v>
      </c>
      <c r="C199" s="3" t="s">
        <v>4867</v>
      </c>
      <c r="D199" s="6">
        <v>250</v>
      </c>
      <c r="E199" s="8">
        <v>595</v>
      </c>
      <c r="F199" t="s">
        <v>8218</v>
      </c>
      <c r="G199" t="s">
        <v>8223</v>
      </c>
      <c r="H199" t="s">
        <v>8245</v>
      </c>
      <c r="I199" s="19">
        <f t="shared" si="9"/>
        <v>41249.054560185185</v>
      </c>
      <c r="J199">
        <v>1354756714</v>
      </c>
      <c r="K199" s="19">
        <f t="shared" si="10"/>
        <v>41235.054560185185</v>
      </c>
      <c r="L199">
        <v>1353547114</v>
      </c>
      <c r="M199" t="b">
        <v>0</v>
      </c>
      <c r="N199">
        <v>18</v>
      </c>
      <c r="O199" t="b">
        <v>1</v>
      </c>
      <c r="P199" t="s">
        <v>8272</v>
      </c>
      <c r="Q199" s="15" t="s">
        <v>8320</v>
      </c>
      <c r="R199" s="12" t="s">
        <v>8330</v>
      </c>
      <c r="S199">
        <f t="shared" si="11"/>
        <v>33.06</v>
      </c>
    </row>
    <row r="200" spans="1:19" ht="45" x14ac:dyDescent="0.25">
      <c r="A200" s="10">
        <v>1023</v>
      </c>
      <c r="B200" s="3" t="s">
        <v>1024</v>
      </c>
      <c r="C200" s="3" t="s">
        <v>5133</v>
      </c>
      <c r="D200" s="6">
        <v>2000</v>
      </c>
      <c r="E200" s="8">
        <v>4743</v>
      </c>
      <c r="F200" t="s">
        <v>8218</v>
      </c>
      <c r="G200" t="s">
        <v>8224</v>
      </c>
      <c r="H200" t="s">
        <v>8246</v>
      </c>
      <c r="I200" s="19">
        <f t="shared" si="9"/>
        <v>42175.919687500005</v>
      </c>
      <c r="J200">
        <v>1434837861</v>
      </c>
      <c r="K200" s="19">
        <f t="shared" si="10"/>
        <v>42145.919687500005</v>
      </c>
      <c r="L200">
        <v>1432245861</v>
      </c>
      <c r="M200" t="b">
        <v>0</v>
      </c>
      <c r="N200">
        <v>131</v>
      </c>
      <c r="O200" t="b">
        <v>1</v>
      </c>
      <c r="P200" t="s">
        <v>8278</v>
      </c>
      <c r="Q200" s="15" t="s">
        <v>8311</v>
      </c>
      <c r="R200" s="12" t="s">
        <v>8324</v>
      </c>
      <c r="S200">
        <f t="shared" si="11"/>
        <v>36.21</v>
      </c>
    </row>
    <row r="201" spans="1:19" ht="45" x14ac:dyDescent="0.25">
      <c r="A201" s="10">
        <v>2012</v>
      </c>
      <c r="B201" s="3" t="s">
        <v>2013</v>
      </c>
      <c r="C201" s="3" t="s">
        <v>6122</v>
      </c>
      <c r="D201" s="6">
        <v>5000</v>
      </c>
      <c r="E201" s="8">
        <v>11745</v>
      </c>
      <c r="F201" t="s">
        <v>8218</v>
      </c>
      <c r="G201" t="s">
        <v>8223</v>
      </c>
      <c r="H201" t="s">
        <v>8245</v>
      </c>
      <c r="I201" s="19">
        <f t="shared" si="9"/>
        <v>42040.822233796294</v>
      </c>
      <c r="J201">
        <v>1423165441</v>
      </c>
      <c r="K201" s="19">
        <f t="shared" si="10"/>
        <v>42010.822233796294</v>
      </c>
      <c r="L201">
        <v>1420573441</v>
      </c>
      <c r="M201" t="b">
        <v>1</v>
      </c>
      <c r="N201">
        <v>183</v>
      </c>
      <c r="O201" t="b">
        <v>1</v>
      </c>
      <c r="P201" t="s">
        <v>8293</v>
      </c>
      <c r="Q201" s="15" t="s">
        <v>8307</v>
      </c>
      <c r="R201" s="12" t="s">
        <v>8308</v>
      </c>
      <c r="S201">
        <f t="shared" si="11"/>
        <v>64.180000000000007</v>
      </c>
    </row>
    <row r="202" spans="1:19" ht="60" x14ac:dyDescent="0.25">
      <c r="A202" s="10">
        <v>2004</v>
      </c>
      <c r="B202" s="3" t="s">
        <v>2005</v>
      </c>
      <c r="C202" s="3" t="s">
        <v>6114</v>
      </c>
      <c r="D202" s="6">
        <v>50000</v>
      </c>
      <c r="E202" s="8">
        <v>117210.24000000001</v>
      </c>
      <c r="F202" t="s">
        <v>8218</v>
      </c>
      <c r="G202" t="s">
        <v>8223</v>
      </c>
      <c r="H202" t="s">
        <v>8245</v>
      </c>
      <c r="I202" s="19">
        <f t="shared" si="9"/>
        <v>41830.604895833334</v>
      </c>
      <c r="J202">
        <v>1405002663</v>
      </c>
      <c r="K202" s="19">
        <f t="shared" si="10"/>
        <v>41800.604895833334</v>
      </c>
      <c r="L202">
        <v>1402410663</v>
      </c>
      <c r="M202" t="b">
        <v>1</v>
      </c>
      <c r="N202">
        <v>354</v>
      </c>
      <c r="O202" t="b">
        <v>1</v>
      </c>
      <c r="P202" t="s">
        <v>8293</v>
      </c>
      <c r="Q202" s="15" t="s">
        <v>8307</v>
      </c>
      <c r="R202" s="12" t="s">
        <v>8308</v>
      </c>
      <c r="S202">
        <f t="shared" si="11"/>
        <v>331.1</v>
      </c>
    </row>
    <row r="203" spans="1:19" ht="45" x14ac:dyDescent="0.25">
      <c r="A203" s="10">
        <v>2708</v>
      </c>
      <c r="B203" s="3" t="s">
        <v>2708</v>
      </c>
      <c r="C203" s="3" t="s">
        <v>6818</v>
      </c>
      <c r="D203" s="6">
        <v>20000</v>
      </c>
      <c r="E203" s="8">
        <v>46643.07</v>
      </c>
      <c r="F203" t="s">
        <v>8218</v>
      </c>
      <c r="G203" t="s">
        <v>8224</v>
      </c>
      <c r="H203" t="s">
        <v>8246</v>
      </c>
      <c r="I203" s="19">
        <f t="shared" si="9"/>
        <v>42572.698217592595</v>
      </c>
      <c r="J203">
        <v>1469119526</v>
      </c>
      <c r="K203" s="19">
        <f t="shared" si="10"/>
        <v>42512.698217592595</v>
      </c>
      <c r="L203">
        <v>1463935526</v>
      </c>
      <c r="M203" t="b">
        <v>1</v>
      </c>
      <c r="N203">
        <v>1049</v>
      </c>
      <c r="O203" t="b">
        <v>1</v>
      </c>
      <c r="P203" t="s">
        <v>8301</v>
      </c>
      <c r="Q203" s="15" t="s">
        <v>8314</v>
      </c>
      <c r="R203" s="12" t="s">
        <v>8327</v>
      </c>
      <c r="S203">
        <f t="shared" si="11"/>
        <v>44.46</v>
      </c>
    </row>
    <row r="204" spans="1:19" ht="45" x14ac:dyDescent="0.25">
      <c r="A204" s="10">
        <v>831</v>
      </c>
      <c r="B204" s="3" t="s">
        <v>832</v>
      </c>
      <c r="C204" s="3" t="s">
        <v>4941</v>
      </c>
      <c r="D204" s="6">
        <v>1500</v>
      </c>
      <c r="E204" s="8">
        <v>3500</v>
      </c>
      <c r="F204" t="s">
        <v>8218</v>
      </c>
      <c r="G204" t="s">
        <v>8223</v>
      </c>
      <c r="H204" t="s">
        <v>8245</v>
      </c>
      <c r="I204" s="19">
        <f t="shared" si="9"/>
        <v>41026.646921296298</v>
      </c>
      <c r="J204">
        <v>1335540694</v>
      </c>
      <c r="K204" s="19">
        <f t="shared" si="10"/>
        <v>40996.646921296298</v>
      </c>
      <c r="L204">
        <v>1332948694</v>
      </c>
      <c r="M204" t="b">
        <v>0</v>
      </c>
      <c r="N204">
        <v>20</v>
      </c>
      <c r="O204" t="b">
        <v>1</v>
      </c>
      <c r="P204" t="s">
        <v>8274</v>
      </c>
      <c r="Q204" s="15" t="s">
        <v>8311</v>
      </c>
      <c r="R204" s="12" t="s">
        <v>8312</v>
      </c>
      <c r="S204">
        <f t="shared" si="11"/>
        <v>175</v>
      </c>
    </row>
    <row r="205" spans="1:19" ht="30" x14ac:dyDescent="0.25">
      <c r="A205" s="10">
        <v>304</v>
      </c>
      <c r="B205" s="3" t="s">
        <v>305</v>
      </c>
      <c r="C205" s="3" t="s">
        <v>4414</v>
      </c>
      <c r="D205" s="6">
        <v>3400</v>
      </c>
      <c r="E205" s="8">
        <v>7876</v>
      </c>
      <c r="F205" t="s">
        <v>8218</v>
      </c>
      <c r="G205" t="s">
        <v>8223</v>
      </c>
      <c r="H205" t="s">
        <v>8245</v>
      </c>
      <c r="I205" s="19">
        <f t="shared" si="9"/>
        <v>41153.083333333336</v>
      </c>
      <c r="J205">
        <v>1346464800</v>
      </c>
      <c r="K205" s="19">
        <f t="shared" si="10"/>
        <v>41114.094872685186</v>
      </c>
      <c r="L205">
        <v>1343096197</v>
      </c>
      <c r="M205" t="b">
        <v>1</v>
      </c>
      <c r="N205">
        <v>74</v>
      </c>
      <c r="O205" t="b">
        <v>1</v>
      </c>
      <c r="P205" t="s">
        <v>8267</v>
      </c>
      <c r="Q205" s="15" t="s">
        <v>8317</v>
      </c>
      <c r="R205" s="12" t="s">
        <v>8329</v>
      </c>
      <c r="S205">
        <f t="shared" si="11"/>
        <v>106.43</v>
      </c>
    </row>
    <row r="206" spans="1:19" ht="45" x14ac:dyDescent="0.25">
      <c r="A206" s="10">
        <v>285</v>
      </c>
      <c r="B206" s="3" t="s">
        <v>286</v>
      </c>
      <c r="C206" s="3" t="s">
        <v>4395</v>
      </c>
      <c r="D206" s="6">
        <v>14000</v>
      </c>
      <c r="E206" s="8">
        <v>32035.51</v>
      </c>
      <c r="F206" t="s">
        <v>8218</v>
      </c>
      <c r="G206" t="s">
        <v>8223</v>
      </c>
      <c r="H206" t="s">
        <v>8245</v>
      </c>
      <c r="I206" s="19">
        <f t="shared" si="9"/>
        <v>41536.756111111114</v>
      </c>
      <c r="J206">
        <v>1379614128</v>
      </c>
      <c r="K206" s="19">
        <f t="shared" si="10"/>
        <v>41506.756111111114</v>
      </c>
      <c r="L206">
        <v>1377022128</v>
      </c>
      <c r="M206" t="b">
        <v>1</v>
      </c>
      <c r="N206">
        <v>563</v>
      </c>
      <c r="O206" t="b">
        <v>1</v>
      </c>
      <c r="P206" t="s">
        <v>8267</v>
      </c>
      <c r="Q206" s="15" t="s">
        <v>8317</v>
      </c>
      <c r="R206" s="12" t="s">
        <v>8329</v>
      </c>
      <c r="S206">
        <f t="shared" si="11"/>
        <v>56.9</v>
      </c>
    </row>
    <row r="207" spans="1:19" ht="45" x14ac:dyDescent="0.25">
      <c r="A207" s="10">
        <v>3818</v>
      </c>
      <c r="B207" s="3" t="s">
        <v>3815</v>
      </c>
      <c r="C207" s="3" t="s">
        <v>7928</v>
      </c>
      <c r="D207" s="6">
        <v>250</v>
      </c>
      <c r="E207" s="8">
        <v>570</v>
      </c>
      <c r="F207" t="s">
        <v>8218</v>
      </c>
      <c r="G207" t="s">
        <v>8223</v>
      </c>
      <c r="H207" t="s">
        <v>8245</v>
      </c>
      <c r="I207" s="19">
        <f t="shared" si="9"/>
        <v>42075.800717592589</v>
      </c>
      <c r="J207">
        <v>1426187582</v>
      </c>
      <c r="K207" s="19">
        <f t="shared" si="10"/>
        <v>42045.84238425926</v>
      </c>
      <c r="L207">
        <v>1423599182</v>
      </c>
      <c r="M207" t="b">
        <v>0</v>
      </c>
      <c r="N207">
        <v>10</v>
      </c>
      <c r="O207" t="b">
        <v>1</v>
      </c>
      <c r="P207" t="s">
        <v>8269</v>
      </c>
      <c r="Q207" s="15" t="s">
        <v>8314</v>
      </c>
      <c r="R207" s="12" t="s">
        <v>8315</v>
      </c>
      <c r="S207">
        <f t="shared" si="11"/>
        <v>57</v>
      </c>
    </row>
    <row r="208" spans="1:19" ht="45" x14ac:dyDescent="0.25">
      <c r="A208" s="10">
        <v>2030</v>
      </c>
      <c r="B208" s="3" t="s">
        <v>2031</v>
      </c>
      <c r="C208" s="3" t="s">
        <v>6140</v>
      </c>
      <c r="D208" s="6">
        <v>32768</v>
      </c>
      <c r="E208" s="8">
        <v>74134</v>
      </c>
      <c r="F208" t="s">
        <v>8218</v>
      </c>
      <c r="G208" t="s">
        <v>8224</v>
      </c>
      <c r="H208" t="s">
        <v>8246</v>
      </c>
      <c r="I208" s="19">
        <f t="shared" si="9"/>
        <v>41242.996481481481</v>
      </c>
      <c r="J208">
        <v>1354233296</v>
      </c>
      <c r="K208" s="19">
        <f t="shared" si="10"/>
        <v>41212.996481481481</v>
      </c>
      <c r="L208">
        <v>1351641296</v>
      </c>
      <c r="M208" t="b">
        <v>1</v>
      </c>
      <c r="N208">
        <v>625</v>
      </c>
      <c r="O208" t="b">
        <v>1</v>
      </c>
      <c r="P208" t="s">
        <v>8293</v>
      </c>
      <c r="Q208" s="15" t="s">
        <v>8307</v>
      </c>
      <c r="R208" s="12" t="s">
        <v>8308</v>
      </c>
      <c r="S208">
        <f t="shared" si="11"/>
        <v>118.61</v>
      </c>
    </row>
    <row r="209" spans="1:19" ht="45" x14ac:dyDescent="0.25">
      <c r="A209" s="10">
        <v>1953</v>
      </c>
      <c r="B209" s="3" t="s">
        <v>1954</v>
      </c>
      <c r="C209" s="3" t="s">
        <v>6063</v>
      </c>
      <c r="D209" s="6">
        <v>15000</v>
      </c>
      <c r="E209" s="8">
        <v>33892</v>
      </c>
      <c r="F209" t="s">
        <v>8218</v>
      </c>
      <c r="G209" t="s">
        <v>8223</v>
      </c>
      <c r="H209" t="s">
        <v>8245</v>
      </c>
      <c r="I209" s="19">
        <f t="shared" si="9"/>
        <v>40970.125</v>
      </c>
      <c r="J209">
        <v>1330657200</v>
      </c>
      <c r="K209" s="19">
        <f t="shared" si="10"/>
        <v>40941.199826388889</v>
      </c>
      <c r="L209">
        <v>1328158065</v>
      </c>
      <c r="M209" t="b">
        <v>1</v>
      </c>
      <c r="N209">
        <v>147</v>
      </c>
      <c r="O209" t="b">
        <v>1</v>
      </c>
      <c r="P209" t="s">
        <v>8293</v>
      </c>
      <c r="Q209" s="15" t="s">
        <v>8307</v>
      </c>
      <c r="R209" s="12" t="s">
        <v>8308</v>
      </c>
      <c r="S209">
        <f t="shared" si="11"/>
        <v>230.56</v>
      </c>
    </row>
    <row r="210" spans="1:19" ht="45" x14ac:dyDescent="0.25">
      <c r="A210" s="10">
        <v>2115</v>
      </c>
      <c r="B210" s="3" t="s">
        <v>2116</v>
      </c>
      <c r="C210" s="3" t="s">
        <v>6225</v>
      </c>
      <c r="D210" s="6">
        <v>1500</v>
      </c>
      <c r="E210" s="8">
        <v>3385</v>
      </c>
      <c r="F210" t="s">
        <v>8218</v>
      </c>
      <c r="G210" t="s">
        <v>8223</v>
      </c>
      <c r="H210" t="s">
        <v>8245</v>
      </c>
      <c r="I210" s="19">
        <f t="shared" si="9"/>
        <v>40594.081030092595</v>
      </c>
      <c r="J210">
        <v>1298167001</v>
      </c>
      <c r="K210" s="19">
        <f t="shared" si="10"/>
        <v>40564.081030092595</v>
      </c>
      <c r="L210">
        <v>1295575001</v>
      </c>
      <c r="M210" t="b">
        <v>0</v>
      </c>
      <c r="N210">
        <v>36</v>
      </c>
      <c r="O210" t="b">
        <v>1</v>
      </c>
      <c r="P210" t="s">
        <v>8277</v>
      </c>
      <c r="Q210" s="15" t="s">
        <v>8311</v>
      </c>
      <c r="R210" s="12" t="s">
        <v>8328</v>
      </c>
      <c r="S210">
        <f t="shared" si="11"/>
        <v>94.03</v>
      </c>
    </row>
    <row r="211" spans="1:19" ht="45" x14ac:dyDescent="0.25">
      <c r="A211" s="10">
        <v>3830</v>
      </c>
      <c r="B211" s="3" t="s">
        <v>3827</v>
      </c>
      <c r="C211" s="3" t="s">
        <v>7939</v>
      </c>
      <c r="D211" s="6">
        <v>100</v>
      </c>
      <c r="E211" s="8">
        <v>225</v>
      </c>
      <c r="F211" t="s">
        <v>8218</v>
      </c>
      <c r="G211" t="s">
        <v>8223</v>
      </c>
      <c r="H211" t="s">
        <v>8245</v>
      </c>
      <c r="I211" s="19">
        <f t="shared" si="9"/>
        <v>42517.740868055553</v>
      </c>
      <c r="J211">
        <v>1464371211</v>
      </c>
      <c r="K211" s="19">
        <f t="shared" si="10"/>
        <v>42503.740868055553</v>
      </c>
      <c r="L211">
        <v>1463161611</v>
      </c>
      <c r="M211" t="b">
        <v>0</v>
      </c>
      <c r="N211">
        <v>3</v>
      </c>
      <c r="O211" t="b">
        <v>1</v>
      </c>
      <c r="P211" t="s">
        <v>8269</v>
      </c>
      <c r="Q211" s="15" t="s">
        <v>8314</v>
      </c>
      <c r="R211" s="12" t="s">
        <v>8315</v>
      </c>
      <c r="S211">
        <f t="shared" si="11"/>
        <v>75</v>
      </c>
    </row>
    <row r="212" spans="1:19" ht="45" x14ac:dyDescent="0.25">
      <c r="A212" s="10">
        <v>2608</v>
      </c>
      <c r="B212" s="3" t="s">
        <v>2608</v>
      </c>
      <c r="C212" s="3" t="s">
        <v>6718</v>
      </c>
      <c r="D212" s="6">
        <v>8000</v>
      </c>
      <c r="E212" s="8">
        <v>17914</v>
      </c>
      <c r="F212" t="s">
        <v>8218</v>
      </c>
      <c r="G212" t="s">
        <v>8223</v>
      </c>
      <c r="H212" t="s">
        <v>8245</v>
      </c>
      <c r="I212" s="19">
        <f t="shared" si="9"/>
        <v>42809</v>
      </c>
      <c r="J212">
        <v>1489536000</v>
      </c>
      <c r="K212" s="19">
        <f t="shared" si="10"/>
        <v>42767.801712962959</v>
      </c>
      <c r="L212">
        <v>1485976468</v>
      </c>
      <c r="M212" t="b">
        <v>1</v>
      </c>
      <c r="N212">
        <v>304</v>
      </c>
      <c r="O212" t="b">
        <v>1</v>
      </c>
      <c r="P212" t="s">
        <v>8299</v>
      </c>
      <c r="Q212" s="15" t="s">
        <v>8307</v>
      </c>
      <c r="R212" s="12" t="s">
        <v>8316</v>
      </c>
      <c r="S212">
        <f t="shared" si="11"/>
        <v>58.93</v>
      </c>
    </row>
    <row r="213" spans="1:19" ht="60" x14ac:dyDescent="0.25">
      <c r="A213" s="10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 s="19">
        <f t="shared" si="9"/>
        <v>41859.936111111114</v>
      </c>
      <c r="J213">
        <v>1407536880</v>
      </c>
      <c r="K213" s="19">
        <f t="shared" si="10"/>
        <v>41830.545694444445</v>
      </c>
      <c r="L213">
        <v>1404997548</v>
      </c>
      <c r="M213" t="b">
        <v>0</v>
      </c>
      <c r="N213">
        <v>18</v>
      </c>
      <c r="O213" t="b">
        <v>1</v>
      </c>
      <c r="P213" t="s">
        <v>8269</v>
      </c>
      <c r="Q213" s="15" t="s">
        <v>8314</v>
      </c>
      <c r="R213" s="12" t="s">
        <v>8315</v>
      </c>
      <c r="S213">
        <f t="shared" si="11"/>
        <v>61.94</v>
      </c>
    </row>
    <row r="214" spans="1:19" ht="45" x14ac:dyDescent="0.25">
      <c r="A214" s="10">
        <v>2256</v>
      </c>
      <c r="B214" s="3" t="s">
        <v>2257</v>
      </c>
      <c r="C214" s="3" t="s">
        <v>6366</v>
      </c>
      <c r="D214" s="6">
        <v>480</v>
      </c>
      <c r="E214" s="8">
        <v>1069</v>
      </c>
      <c r="F214" t="s">
        <v>8218</v>
      </c>
      <c r="G214" t="s">
        <v>8224</v>
      </c>
      <c r="H214" t="s">
        <v>8246</v>
      </c>
      <c r="I214" s="19">
        <f t="shared" si="9"/>
        <v>42696.451921296291</v>
      </c>
      <c r="J214">
        <v>1479811846</v>
      </c>
      <c r="K214" s="19">
        <f t="shared" si="10"/>
        <v>42682.451921296291</v>
      </c>
      <c r="L214">
        <v>1478602246</v>
      </c>
      <c r="M214" t="b">
        <v>0</v>
      </c>
      <c r="N214">
        <v>50</v>
      </c>
      <c r="O214" t="b">
        <v>1</v>
      </c>
      <c r="P214" t="s">
        <v>8295</v>
      </c>
      <c r="Q214" s="15" t="s">
        <v>8309</v>
      </c>
      <c r="R214" s="12" t="s">
        <v>8310</v>
      </c>
      <c r="S214">
        <f t="shared" si="11"/>
        <v>21.38</v>
      </c>
    </row>
    <row r="215" spans="1:19" ht="45" x14ac:dyDescent="0.25">
      <c r="A215" s="10">
        <v>3366</v>
      </c>
      <c r="B215" s="3" t="s">
        <v>3365</v>
      </c>
      <c r="C215" s="3" t="s">
        <v>7476</v>
      </c>
      <c r="D215" s="6">
        <v>500</v>
      </c>
      <c r="E215" s="8">
        <v>1105</v>
      </c>
      <c r="F215" t="s">
        <v>8218</v>
      </c>
      <c r="G215" t="s">
        <v>8223</v>
      </c>
      <c r="H215" t="s">
        <v>8245</v>
      </c>
      <c r="I215" s="19">
        <f t="shared" si="9"/>
        <v>42137.067557870367</v>
      </c>
      <c r="J215">
        <v>1431481037</v>
      </c>
      <c r="K215" s="19">
        <f t="shared" si="10"/>
        <v>42107.067557870367</v>
      </c>
      <c r="L215">
        <v>1428889037</v>
      </c>
      <c r="M215" t="b">
        <v>0</v>
      </c>
      <c r="N215">
        <v>18</v>
      </c>
      <c r="O215" t="b">
        <v>1</v>
      </c>
      <c r="P215" t="s">
        <v>8269</v>
      </c>
      <c r="Q215" s="15" t="s">
        <v>8314</v>
      </c>
      <c r="R215" s="12" t="s">
        <v>8315</v>
      </c>
      <c r="S215">
        <f t="shared" si="11"/>
        <v>61.39</v>
      </c>
    </row>
    <row r="216" spans="1:19" ht="60" x14ac:dyDescent="0.25">
      <c r="A216" s="10">
        <v>2273</v>
      </c>
      <c r="B216" s="3" t="s">
        <v>2274</v>
      </c>
      <c r="C216" s="3" t="s">
        <v>6383</v>
      </c>
      <c r="D216" s="6">
        <v>2500</v>
      </c>
      <c r="E216" s="8">
        <v>5509</v>
      </c>
      <c r="F216" t="s">
        <v>8218</v>
      </c>
      <c r="G216" t="s">
        <v>8228</v>
      </c>
      <c r="H216" t="s">
        <v>8250</v>
      </c>
      <c r="I216" s="19">
        <f t="shared" si="9"/>
        <v>42806.507430555561</v>
      </c>
      <c r="J216">
        <v>1489320642</v>
      </c>
      <c r="K216" s="19">
        <f t="shared" si="10"/>
        <v>42781.549097222218</v>
      </c>
      <c r="L216">
        <v>1487164242</v>
      </c>
      <c r="M216" t="b">
        <v>0</v>
      </c>
      <c r="N216">
        <v>147</v>
      </c>
      <c r="O216" t="b">
        <v>1</v>
      </c>
      <c r="P216" t="s">
        <v>8295</v>
      </c>
      <c r="Q216" s="15" t="s">
        <v>8309</v>
      </c>
      <c r="R216" s="12" t="s">
        <v>8310</v>
      </c>
      <c r="S216">
        <f t="shared" si="11"/>
        <v>37.479999999999997</v>
      </c>
    </row>
    <row r="217" spans="1:19" ht="45" x14ac:dyDescent="0.25">
      <c r="A217" s="10">
        <v>109</v>
      </c>
      <c r="B217" s="3" t="s">
        <v>111</v>
      </c>
      <c r="C217" s="3" t="s">
        <v>4220</v>
      </c>
      <c r="D217" s="6">
        <v>1000</v>
      </c>
      <c r="E217" s="8">
        <v>2195</v>
      </c>
      <c r="F217" t="s">
        <v>8218</v>
      </c>
      <c r="G217" t="s">
        <v>8223</v>
      </c>
      <c r="H217" t="s">
        <v>8245</v>
      </c>
      <c r="I217" s="19">
        <f t="shared" si="9"/>
        <v>40600.025810185187</v>
      </c>
      <c r="J217">
        <v>1298680630</v>
      </c>
      <c r="K217" s="19">
        <f t="shared" si="10"/>
        <v>40570.025810185187</v>
      </c>
      <c r="L217">
        <v>1296088630</v>
      </c>
      <c r="M217" t="b">
        <v>0</v>
      </c>
      <c r="N217">
        <v>47</v>
      </c>
      <c r="O217" t="b">
        <v>1</v>
      </c>
      <c r="P217" t="s">
        <v>8264</v>
      </c>
      <c r="Q217" s="15" t="s">
        <v>8317</v>
      </c>
      <c r="R217" s="12" t="s">
        <v>8318</v>
      </c>
      <c r="S217">
        <f t="shared" si="11"/>
        <v>46.7</v>
      </c>
    </row>
    <row r="218" spans="1:19" ht="45" x14ac:dyDescent="0.25">
      <c r="A218" s="10">
        <v>2066</v>
      </c>
      <c r="B218" s="3" t="s">
        <v>2067</v>
      </c>
      <c r="C218" s="3" t="s">
        <v>6176</v>
      </c>
      <c r="D218" s="6">
        <v>2000</v>
      </c>
      <c r="E218" s="8">
        <v>4372</v>
      </c>
      <c r="F218" t="s">
        <v>8218</v>
      </c>
      <c r="G218" t="s">
        <v>8223</v>
      </c>
      <c r="H218" t="s">
        <v>8245</v>
      </c>
      <c r="I218" s="19">
        <f t="shared" si="9"/>
        <v>41874.771793981483</v>
      </c>
      <c r="J218">
        <v>1408818683</v>
      </c>
      <c r="K218" s="19">
        <f t="shared" si="10"/>
        <v>41844.771793981483</v>
      </c>
      <c r="L218">
        <v>1406226683</v>
      </c>
      <c r="M218" t="b">
        <v>0</v>
      </c>
      <c r="N218">
        <v>65</v>
      </c>
      <c r="O218" t="b">
        <v>1</v>
      </c>
      <c r="P218" t="s">
        <v>8293</v>
      </c>
      <c r="Q218" s="15" t="s">
        <v>8307</v>
      </c>
      <c r="R218" s="12" t="s">
        <v>8308</v>
      </c>
      <c r="S218">
        <f t="shared" si="11"/>
        <v>67.260000000000005</v>
      </c>
    </row>
    <row r="219" spans="1:19" ht="30" x14ac:dyDescent="0.25">
      <c r="A219" s="10">
        <v>1386</v>
      </c>
      <c r="B219" s="3" t="s">
        <v>1387</v>
      </c>
      <c r="C219" s="3" t="s">
        <v>5496</v>
      </c>
      <c r="D219" s="6">
        <v>400</v>
      </c>
      <c r="E219" s="8">
        <v>875</v>
      </c>
      <c r="F219" t="s">
        <v>8218</v>
      </c>
      <c r="G219" t="s">
        <v>8223</v>
      </c>
      <c r="H219" t="s">
        <v>8245</v>
      </c>
      <c r="I219" s="19">
        <f t="shared" si="9"/>
        <v>42214.646863425922</v>
      </c>
      <c r="J219">
        <v>1438183889</v>
      </c>
      <c r="K219" s="19">
        <f t="shared" si="10"/>
        <v>42184.646863425922</v>
      </c>
      <c r="L219">
        <v>1435591889</v>
      </c>
      <c r="M219" t="b">
        <v>0</v>
      </c>
      <c r="N219">
        <v>14</v>
      </c>
      <c r="O219" t="b">
        <v>1</v>
      </c>
      <c r="P219" t="s">
        <v>8274</v>
      </c>
      <c r="Q219" s="15" t="s">
        <v>8311</v>
      </c>
      <c r="R219" s="12" t="s">
        <v>8312</v>
      </c>
      <c r="S219">
        <f t="shared" si="11"/>
        <v>62.5</v>
      </c>
    </row>
    <row r="220" spans="1:19" ht="45" x14ac:dyDescent="0.25">
      <c r="A220" s="10">
        <v>3362</v>
      </c>
      <c r="B220" s="3" t="s">
        <v>3361</v>
      </c>
      <c r="C220" s="3" t="s">
        <v>7472</v>
      </c>
      <c r="D220" s="6">
        <v>500</v>
      </c>
      <c r="E220" s="8">
        <v>1090</v>
      </c>
      <c r="F220" t="s">
        <v>8218</v>
      </c>
      <c r="G220" t="s">
        <v>8223</v>
      </c>
      <c r="H220" t="s">
        <v>8245</v>
      </c>
      <c r="I220" s="19">
        <f t="shared" si="9"/>
        <v>42070.204861111109</v>
      </c>
      <c r="J220">
        <v>1425704100</v>
      </c>
      <c r="K220" s="19">
        <f t="shared" si="10"/>
        <v>42056.091631944444</v>
      </c>
      <c r="L220">
        <v>1424484717</v>
      </c>
      <c r="M220" t="b">
        <v>0</v>
      </c>
      <c r="N220">
        <v>20</v>
      </c>
      <c r="O220" t="b">
        <v>1</v>
      </c>
      <c r="P220" t="s">
        <v>8269</v>
      </c>
      <c r="Q220" s="15" t="s">
        <v>8314</v>
      </c>
      <c r="R220" s="12" t="s">
        <v>8315</v>
      </c>
      <c r="S220">
        <f t="shared" si="11"/>
        <v>54.5</v>
      </c>
    </row>
    <row r="221" spans="1:19" ht="60" x14ac:dyDescent="0.25">
      <c r="A221" s="10">
        <v>856</v>
      </c>
      <c r="B221" s="3" t="s">
        <v>857</v>
      </c>
      <c r="C221" s="3" t="s">
        <v>4966</v>
      </c>
      <c r="D221" s="6">
        <v>250</v>
      </c>
      <c r="E221" s="8">
        <v>545</v>
      </c>
      <c r="F221" t="s">
        <v>8218</v>
      </c>
      <c r="G221" t="s">
        <v>8235</v>
      </c>
      <c r="H221" t="s">
        <v>8248</v>
      </c>
      <c r="I221" s="19">
        <f t="shared" si="9"/>
        <v>42668.791666666672</v>
      </c>
      <c r="J221">
        <v>1477422000</v>
      </c>
      <c r="K221" s="19">
        <f t="shared" si="10"/>
        <v>42609.311990740738</v>
      </c>
      <c r="L221">
        <v>1472282956</v>
      </c>
      <c r="M221" t="b">
        <v>0</v>
      </c>
      <c r="N221">
        <v>28</v>
      </c>
      <c r="O221" t="b">
        <v>1</v>
      </c>
      <c r="P221" t="s">
        <v>8275</v>
      </c>
      <c r="Q221" s="15" t="s">
        <v>8311</v>
      </c>
      <c r="R221" s="12" t="s">
        <v>8332</v>
      </c>
      <c r="S221">
        <f t="shared" si="11"/>
        <v>19.46</v>
      </c>
    </row>
    <row r="222" spans="1:19" ht="45" x14ac:dyDescent="0.25">
      <c r="A222" s="10">
        <v>2002</v>
      </c>
      <c r="B222" s="3" t="s">
        <v>2003</v>
      </c>
      <c r="C222" s="3" t="s">
        <v>6112</v>
      </c>
      <c r="D222" s="6">
        <v>50000</v>
      </c>
      <c r="E222" s="8">
        <v>108397.11</v>
      </c>
      <c r="F222" t="s">
        <v>8218</v>
      </c>
      <c r="G222" t="s">
        <v>8223</v>
      </c>
      <c r="H222" t="s">
        <v>8245</v>
      </c>
      <c r="I222" s="19">
        <f t="shared" si="9"/>
        <v>42758.71230324074</v>
      </c>
      <c r="J222">
        <v>1485191143</v>
      </c>
      <c r="K222" s="19">
        <f t="shared" si="10"/>
        <v>42728.71230324074</v>
      </c>
      <c r="L222">
        <v>1482599143</v>
      </c>
      <c r="M222" t="b">
        <v>1</v>
      </c>
      <c r="N222">
        <v>1375</v>
      </c>
      <c r="O222" t="b">
        <v>1</v>
      </c>
      <c r="P222" t="s">
        <v>8293</v>
      </c>
      <c r="Q222" s="15" t="s">
        <v>8307</v>
      </c>
      <c r="R222" s="12" t="s">
        <v>8308</v>
      </c>
      <c r="S222">
        <f t="shared" si="11"/>
        <v>78.83</v>
      </c>
    </row>
    <row r="223" spans="1:19" ht="60" x14ac:dyDescent="0.25">
      <c r="A223" s="10">
        <v>1507</v>
      </c>
      <c r="B223" s="3" t="s">
        <v>1508</v>
      </c>
      <c r="C223" s="3" t="s">
        <v>5617</v>
      </c>
      <c r="D223" s="6">
        <v>1200</v>
      </c>
      <c r="E223" s="8">
        <v>2580</v>
      </c>
      <c r="F223" t="s">
        <v>8218</v>
      </c>
      <c r="G223" t="s">
        <v>8223</v>
      </c>
      <c r="H223" t="s">
        <v>8245</v>
      </c>
      <c r="I223" s="19">
        <f t="shared" si="9"/>
        <v>40313.340277777781</v>
      </c>
      <c r="J223">
        <v>1273911000</v>
      </c>
      <c r="K223" s="19">
        <f t="shared" si="10"/>
        <v>40254.450335648151</v>
      </c>
      <c r="L223">
        <v>1268822909</v>
      </c>
      <c r="M223" t="b">
        <v>1</v>
      </c>
      <c r="N223">
        <v>33</v>
      </c>
      <c r="O223" t="b">
        <v>1</v>
      </c>
      <c r="P223" t="s">
        <v>8283</v>
      </c>
      <c r="Q223" s="15" t="s">
        <v>8322</v>
      </c>
      <c r="R223" s="12" t="s">
        <v>8323</v>
      </c>
      <c r="S223">
        <f t="shared" si="11"/>
        <v>78.180000000000007</v>
      </c>
    </row>
    <row r="224" spans="1:19" ht="60" x14ac:dyDescent="0.25">
      <c r="A224" s="10">
        <v>3471</v>
      </c>
      <c r="B224" s="3" t="s">
        <v>3470</v>
      </c>
      <c r="C224" s="3" t="s">
        <v>7581</v>
      </c>
      <c r="D224" s="6">
        <v>500</v>
      </c>
      <c r="E224" s="8">
        <v>1073</v>
      </c>
      <c r="F224" t="s">
        <v>8218</v>
      </c>
      <c r="G224" t="s">
        <v>8224</v>
      </c>
      <c r="H224" t="s">
        <v>8246</v>
      </c>
      <c r="I224" s="19">
        <f t="shared" si="9"/>
        <v>41882.833333333336</v>
      </c>
      <c r="J224">
        <v>1409515200</v>
      </c>
      <c r="K224" s="19">
        <f t="shared" si="10"/>
        <v>41841.820486111108</v>
      </c>
      <c r="L224">
        <v>1405971690</v>
      </c>
      <c r="M224" t="b">
        <v>0</v>
      </c>
      <c r="N224">
        <v>30</v>
      </c>
      <c r="O224" t="b">
        <v>1</v>
      </c>
      <c r="P224" t="s">
        <v>8269</v>
      </c>
      <c r="Q224" s="15" t="s">
        <v>8314</v>
      </c>
      <c r="R224" s="12" t="s">
        <v>8315</v>
      </c>
      <c r="S224">
        <f t="shared" si="11"/>
        <v>35.770000000000003</v>
      </c>
    </row>
    <row r="225" spans="1:19" ht="60" x14ac:dyDescent="0.25">
      <c r="A225" s="10">
        <v>387</v>
      </c>
      <c r="B225" s="3" t="s">
        <v>388</v>
      </c>
      <c r="C225" s="3" t="s">
        <v>4497</v>
      </c>
      <c r="D225" s="6">
        <v>38000</v>
      </c>
      <c r="E225" s="8">
        <v>81316</v>
      </c>
      <c r="F225" t="s">
        <v>8218</v>
      </c>
      <c r="G225" t="s">
        <v>8223</v>
      </c>
      <c r="H225" t="s">
        <v>8245</v>
      </c>
      <c r="I225" s="19">
        <f t="shared" si="9"/>
        <v>42231.25</v>
      </c>
      <c r="J225">
        <v>1439618400</v>
      </c>
      <c r="K225" s="19">
        <f t="shared" si="10"/>
        <v>42200.67659722222</v>
      </c>
      <c r="L225">
        <v>1436976858</v>
      </c>
      <c r="M225" t="b">
        <v>0</v>
      </c>
      <c r="N225">
        <v>562</v>
      </c>
      <c r="O225" t="b">
        <v>1</v>
      </c>
      <c r="P225" t="s">
        <v>8267</v>
      </c>
      <c r="Q225" s="15" t="s">
        <v>8317</v>
      </c>
      <c r="R225" s="12" t="s">
        <v>8329</v>
      </c>
      <c r="S225">
        <f t="shared" si="11"/>
        <v>144.69</v>
      </c>
    </row>
    <row r="226" spans="1:19" ht="60" x14ac:dyDescent="0.25">
      <c r="A226" s="10">
        <v>656</v>
      </c>
      <c r="B226" s="3" t="s">
        <v>657</v>
      </c>
      <c r="C226" s="3" t="s">
        <v>4766</v>
      </c>
      <c r="D226" s="6">
        <v>5000</v>
      </c>
      <c r="E226" s="8">
        <v>10678</v>
      </c>
      <c r="F226" t="s">
        <v>8218</v>
      </c>
      <c r="G226" t="s">
        <v>8223</v>
      </c>
      <c r="H226" t="s">
        <v>8245</v>
      </c>
      <c r="I226" s="19">
        <f t="shared" si="9"/>
        <v>42477.762951388882</v>
      </c>
      <c r="J226">
        <v>1460917119</v>
      </c>
      <c r="K226" s="19">
        <f t="shared" si="10"/>
        <v>42417.804618055554</v>
      </c>
      <c r="L226">
        <v>1455736719</v>
      </c>
      <c r="M226" t="b">
        <v>0</v>
      </c>
      <c r="N226">
        <v>87</v>
      </c>
      <c r="O226" t="b">
        <v>1</v>
      </c>
      <c r="P226" t="s">
        <v>8271</v>
      </c>
      <c r="Q226" s="15" t="s">
        <v>8307</v>
      </c>
      <c r="R226" s="12" t="s">
        <v>8313</v>
      </c>
      <c r="S226">
        <f t="shared" si="11"/>
        <v>122.74</v>
      </c>
    </row>
    <row r="227" spans="1:19" ht="45" x14ac:dyDescent="0.25">
      <c r="A227" s="10">
        <v>1258</v>
      </c>
      <c r="B227" s="3" t="s">
        <v>1259</v>
      </c>
      <c r="C227" s="3" t="s">
        <v>5368</v>
      </c>
      <c r="D227" s="6">
        <v>12000</v>
      </c>
      <c r="E227" s="8">
        <v>25577.56</v>
      </c>
      <c r="F227" t="s">
        <v>8218</v>
      </c>
      <c r="G227" t="s">
        <v>8223</v>
      </c>
      <c r="H227" t="s">
        <v>8245</v>
      </c>
      <c r="I227" s="19">
        <f t="shared" si="9"/>
        <v>41517.611250000002</v>
      </c>
      <c r="J227">
        <v>1377960012</v>
      </c>
      <c r="K227" s="19">
        <f t="shared" si="10"/>
        <v>41487.611250000002</v>
      </c>
      <c r="L227">
        <v>1375368012</v>
      </c>
      <c r="M227" t="b">
        <v>1</v>
      </c>
      <c r="N227">
        <v>670</v>
      </c>
      <c r="O227" t="b">
        <v>1</v>
      </c>
      <c r="P227" t="s">
        <v>8274</v>
      </c>
      <c r="Q227" s="15" t="s">
        <v>8311</v>
      </c>
      <c r="R227" s="12" t="s">
        <v>8312</v>
      </c>
      <c r="S227">
        <f t="shared" si="11"/>
        <v>38.18</v>
      </c>
    </row>
    <row r="228" spans="1:19" ht="60" x14ac:dyDescent="0.25">
      <c r="A228" s="10">
        <v>3037</v>
      </c>
      <c r="B228" s="3" t="s">
        <v>3037</v>
      </c>
      <c r="C228" s="3" t="s">
        <v>7147</v>
      </c>
      <c r="D228" s="6">
        <v>500</v>
      </c>
      <c r="E228" s="8">
        <v>1066</v>
      </c>
      <c r="F228" t="s">
        <v>8218</v>
      </c>
      <c r="G228" t="s">
        <v>8223</v>
      </c>
      <c r="H228" t="s">
        <v>8245</v>
      </c>
      <c r="I228" s="19">
        <f t="shared" si="9"/>
        <v>40453.207638888889</v>
      </c>
      <c r="J228">
        <v>1285995540</v>
      </c>
      <c r="K228" s="19">
        <f t="shared" si="10"/>
        <v>40378.893206018518</v>
      </c>
      <c r="L228">
        <v>1279574773</v>
      </c>
      <c r="M228" t="b">
        <v>0</v>
      </c>
      <c r="N228">
        <v>32</v>
      </c>
      <c r="O228" t="b">
        <v>1</v>
      </c>
      <c r="P228" t="s">
        <v>8301</v>
      </c>
      <c r="Q228" s="15" t="s">
        <v>8314</v>
      </c>
      <c r="R228" s="12" t="s">
        <v>8327</v>
      </c>
      <c r="S228">
        <f t="shared" si="11"/>
        <v>33.31</v>
      </c>
    </row>
    <row r="229" spans="1:19" ht="60" x14ac:dyDescent="0.25">
      <c r="A229" s="10">
        <v>1951</v>
      </c>
      <c r="B229" s="3" t="s">
        <v>1952</v>
      </c>
      <c r="C229" s="3" t="s">
        <v>6061</v>
      </c>
      <c r="D229" s="6">
        <v>50000</v>
      </c>
      <c r="E229" s="8">
        <v>106222</v>
      </c>
      <c r="F229" t="s">
        <v>8218</v>
      </c>
      <c r="G229" t="s">
        <v>8223</v>
      </c>
      <c r="H229" t="s">
        <v>8245</v>
      </c>
      <c r="I229" s="19">
        <f t="shared" si="9"/>
        <v>42681.462233796294</v>
      </c>
      <c r="J229">
        <v>1478516737</v>
      </c>
      <c r="K229" s="19">
        <f t="shared" si="10"/>
        <v>42651.420567129629</v>
      </c>
      <c r="L229">
        <v>1475921137</v>
      </c>
      <c r="M229" t="b">
        <v>1</v>
      </c>
      <c r="N229">
        <v>834</v>
      </c>
      <c r="O229" t="b">
        <v>1</v>
      </c>
      <c r="P229" t="s">
        <v>8293</v>
      </c>
      <c r="Q229" s="15" t="s">
        <v>8307</v>
      </c>
      <c r="R229" s="12" t="s">
        <v>8308</v>
      </c>
      <c r="S229">
        <f t="shared" si="11"/>
        <v>127.36</v>
      </c>
    </row>
    <row r="230" spans="1:19" ht="60" x14ac:dyDescent="0.25">
      <c r="A230" s="10">
        <v>1383</v>
      </c>
      <c r="B230" s="3" t="s">
        <v>1384</v>
      </c>
      <c r="C230" s="3" t="s">
        <v>5493</v>
      </c>
      <c r="D230" s="6">
        <v>2200</v>
      </c>
      <c r="E230" s="8">
        <v>4673</v>
      </c>
      <c r="F230" t="s">
        <v>8218</v>
      </c>
      <c r="G230" t="s">
        <v>8228</v>
      </c>
      <c r="H230" t="s">
        <v>8250</v>
      </c>
      <c r="I230" s="19">
        <f t="shared" si="9"/>
        <v>42727.074976851851</v>
      </c>
      <c r="J230">
        <v>1482457678</v>
      </c>
      <c r="K230" s="19">
        <f t="shared" si="10"/>
        <v>42707.074976851851</v>
      </c>
      <c r="L230">
        <v>1480729678</v>
      </c>
      <c r="M230" t="b">
        <v>0</v>
      </c>
      <c r="N230">
        <v>93</v>
      </c>
      <c r="O230" t="b">
        <v>1</v>
      </c>
      <c r="P230" t="s">
        <v>8274</v>
      </c>
      <c r="Q230" s="15" t="s">
        <v>8311</v>
      </c>
      <c r="R230" s="12" t="s">
        <v>8312</v>
      </c>
      <c r="S230">
        <f t="shared" si="11"/>
        <v>50.25</v>
      </c>
    </row>
    <row r="231" spans="1:19" ht="60" x14ac:dyDescent="0.25">
      <c r="A231" s="10">
        <v>2333</v>
      </c>
      <c r="B231" s="3" t="s">
        <v>2334</v>
      </c>
      <c r="C231" s="3" t="s">
        <v>6443</v>
      </c>
      <c r="D231" s="6">
        <v>600</v>
      </c>
      <c r="E231" s="8">
        <v>1273</v>
      </c>
      <c r="F231" t="s">
        <v>8218</v>
      </c>
      <c r="G231" t="s">
        <v>8223</v>
      </c>
      <c r="H231" t="s">
        <v>8245</v>
      </c>
      <c r="I231" s="19">
        <f t="shared" si="9"/>
        <v>41788.743055555555</v>
      </c>
      <c r="J231">
        <v>1401385800</v>
      </c>
      <c r="K231" s="19">
        <f t="shared" si="10"/>
        <v>41767.650347222225</v>
      </c>
      <c r="L231">
        <v>1399563390</v>
      </c>
      <c r="M231" t="b">
        <v>1</v>
      </c>
      <c r="N231">
        <v>94</v>
      </c>
      <c r="O231" t="b">
        <v>1</v>
      </c>
      <c r="P231" t="s">
        <v>8296</v>
      </c>
      <c r="Q231" s="15" t="s">
        <v>8325</v>
      </c>
      <c r="R231" s="12" t="s">
        <v>8326</v>
      </c>
      <c r="S231">
        <f t="shared" si="11"/>
        <v>13.54</v>
      </c>
    </row>
    <row r="232" spans="1:19" ht="60" x14ac:dyDescent="0.25">
      <c r="A232" s="10">
        <v>2035</v>
      </c>
      <c r="B232" s="3" t="s">
        <v>2036</v>
      </c>
      <c r="C232" s="3" t="s">
        <v>6145</v>
      </c>
      <c r="D232" s="6">
        <v>80000</v>
      </c>
      <c r="E232" s="8">
        <v>168829.14</v>
      </c>
      <c r="F232" t="s">
        <v>8218</v>
      </c>
      <c r="G232" t="s">
        <v>8223</v>
      </c>
      <c r="H232" t="s">
        <v>8245</v>
      </c>
      <c r="I232" s="19">
        <f t="shared" si="9"/>
        <v>42357.041666666672</v>
      </c>
      <c r="J232">
        <v>1450486800</v>
      </c>
      <c r="K232" s="19">
        <f t="shared" si="10"/>
        <v>42311.625081018516</v>
      </c>
      <c r="L232">
        <v>1446562807</v>
      </c>
      <c r="M232" t="b">
        <v>1</v>
      </c>
      <c r="N232">
        <v>644</v>
      </c>
      <c r="O232" t="b">
        <v>1</v>
      </c>
      <c r="P232" t="s">
        <v>8293</v>
      </c>
      <c r="Q232" s="15" t="s">
        <v>8307</v>
      </c>
      <c r="R232" s="12" t="s">
        <v>8308</v>
      </c>
      <c r="S232">
        <f t="shared" si="11"/>
        <v>262.16000000000003</v>
      </c>
    </row>
    <row r="233" spans="1:19" ht="45" x14ac:dyDescent="0.25">
      <c r="A233" s="10">
        <v>1283</v>
      </c>
      <c r="B233" s="3" t="s">
        <v>1284</v>
      </c>
      <c r="C233" s="3" t="s">
        <v>5393</v>
      </c>
      <c r="D233" s="6">
        <v>1000</v>
      </c>
      <c r="E233" s="8">
        <v>2110.5</v>
      </c>
      <c r="F233" t="s">
        <v>8218</v>
      </c>
      <c r="G233" t="s">
        <v>8223</v>
      </c>
      <c r="H233" t="s">
        <v>8245</v>
      </c>
      <c r="I233" s="19">
        <f t="shared" si="9"/>
        <v>41344.166666666664</v>
      </c>
      <c r="J233">
        <v>1362974400</v>
      </c>
      <c r="K233" s="19">
        <f t="shared" si="10"/>
        <v>41320.717465277776</v>
      </c>
      <c r="L233">
        <v>1360948389</v>
      </c>
      <c r="M233" t="b">
        <v>1</v>
      </c>
      <c r="N233">
        <v>22</v>
      </c>
      <c r="O233" t="b">
        <v>1</v>
      </c>
      <c r="P233" t="s">
        <v>8274</v>
      </c>
      <c r="Q233" s="15" t="s">
        <v>8311</v>
      </c>
      <c r="R233" s="12" t="s">
        <v>8312</v>
      </c>
      <c r="S233">
        <f t="shared" si="11"/>
        <v>95.93</v>
      </c>
    </row>
    <row r="234" spans="1:19" ht="60" x14ac:dyDescent="0.25">
      <c r="A234" s="10">
        <v>3314</v>
      </c>
      <c r="B234" s="3" t="s">
        <v>3314</v>
      </c>
      <c r="C234" s="3" t="s">
        <v>7424</v>
      </c>
      <c r="D234" s="6">
        <v>800</v>
      </c>
      <c r="E234" s="8">
        <v>1686</v>
      </c>
      <c r="F234" t="s">
        <v>8218</v>
      </c>
      <c r="G234" t="s">
        <v>8224</v>
      </c>
      <c r="H234" t="s">
        <v>8246</v>
      </c>
      <c r="I234" s="19">
        <f t="shared" si="9"/>
        <v>42132.836805555555</v>
      </c>
      <c r="J234">
        <v>1431115500</v>
      </c>
      <c r="K234" s="19">
        <f t="shared" si="10"/>
        <v>42105.267488425925</v>
      </c>
      <c r="L234">
        <v>1428733511</v>
      </c>
      <c r="M234" t="b">
        <v>0</v>
      </c>
      <c r="N234">
        <v>58</v>
      </c>
      <c r="O234" t="b">
        <v>1</v>
      </c>
      <c r="P234" t="s">
        <v>8269</v>
      </c>
      <c r="Q234" s="15" t="s">
        <v>8314</v>
      </c>
      <c r="R234" s="12" t="s">
        <v>8315</v>
      </c>
      <c r="S234">
        <f t="shared" si="11"/>
        <v>29.07</v>
      </c>
    </row>
    <row r="235" spans="1:19" ht="45" x14ac:dyDescent="0.25">
      <c r="A235" s="10">
        <v>3408</v>
      </c>
      <c r="B235" s="3" t="s">
        <v>3407</v>
      </c>
      <c r="C235" s="3" t="s">
        <v>7518</v>
      </c>
      <c r="D235" s="6">
        <v>500</v>
      </c>
      <c r="E235" s="8">
        <v>1055</v>
      </c>
      <c r="F235" t="s">
        <v>8218</v>
      </c>
      <c r="G235" t="s">
        <v>8223</v>
      </c>
      <c r="H235" t="s">
        <v>8245</v>
      </c>
      <c r="I235" s="19">
        <f t="shared" si="9"/>
        <v>41838.991944444446</v>
      </c>
      <c r="J235">
        <v>1405727304</v>
      </c>
      <c r="K235" s="19">
        <f t="shared" si="10"/>
        <v>41808.991944444446</v>
      </c>
      <c r="L235">
        <v>1403135304</v>
      </c>
      <c r="M235" t="b">
        <v>0</v>
      </c>
      <c r="N235">
        <v>18</v>
      </c>
      <c r="O235" t="b">
        <v>1</v>
      </c>
      <c r="P235" t="s">
        <v>8269</v>
      </c>
      <c r="Q235" s="15" t="s">
        <v>8314</v>
      </c>
      <c r="R235" s="12" t="s">
        <v>8315</v>
      </c>
      <c r="S235">
        <f t="shared" si="11"/>
        <v>58.61</v>
      </c>
    </row>
    <row r="236" spans="1:19" ht="30" x14ac:dyDescent="0.25">
      <c r="A236" s="10">
        <v>3719</v>
      </c>
      <c r="B236" s="3" t="s">
        <v>3716</v>
      </c>
      <c r="C236" s="3" t="s">
        <v>7829</v>
      </c>
      <c r="D236" s="6">
        <v>200</v>
      </c>
      <c r="E236" s="8">
        <v>420</v>
      </c>
      <c r="F236" t="s">
        <v>8218</v>
      </c>
      <c r="G236" t="s">
        <v>8224</v>
      </c>
      <c r="H236" t="s">
        <v>8246</v>
      </c>
      <c r="I236" s="19">
        <f t="shared" si="9"/>
        <v>42177.729930555557</v>
      </c>
      <c r="J236">
        <v>1434994266</v>
      </c>
      <c r="K236" s="19">
        <f t="shared" si="10"/>
        <v>42147.729930555557</v>
      </c>
      <c r="L236">
        <v>1432402266</v>
      </c>
      <c r="M236" t="b">
        <v>0</v>
      </c>
      <c r="N236">
        <v>4</v>
      </c>
      <c r="O236" t="b">
        <v>1</v>
      </c>
      <c r="P236" t="s">
        <v>8269</v>
      </c>
      <c r="Q236" s="15" t="s">
        <v>8314</v>
      </c>
      <c r="R236" s="12" t="s">
        <v>8315</v>
      </c>
      <c r="S236">
        <f t="shared" si="11"/>
        <v>105</v>
      </c>
    </row>
    <row r="237" spans="1:19" ht="30" x14ac:dyDescent="0.25">
      <c r="A237" s="10">
        <v>1975</v>
      </c>
      <c r="B237" s="3" t="s">
        <v>1976</v>
      </c>
      <c r="C237" s="3" t="s">
        <v>6085</v>
      </c>
      <c r="D237" s="6">
        <v>16000</v>
      </c>
      <c r="E237" s="8">
        <v>33393.339999999997</v>
      </c>
      <c r="F237" t="s">
        <v>8218</v>
      </c>
      <c r="G237" t="s">
        <v>8223</v>
      </c>
      <c r="H237" t="s">
        <v>8245</v>
      </c>
      <c r="I237" s="19">
        <f t="shared" si="9"/>
        <v>41343.755219907405</v>
      </c>
      <c r="J237">
        <v>1362938851</v>
      </c>
      <c r="K237" s="19">
        <f t="shared" si="10"/>
        <v>41313.755219907405</v>
      </c>
      <c r="L237">
        <v>1360346851</v>
      </c>
      <c r="M237" t="b">
        <v>1</v>
      </c>
      <c r="N237">
        <v>253</v>
      </c>
      <c r="O237" t="b">
        <v>1</v>
      </c>
      <c r="P237" t="s">
        <v>8293</v>
      </c>
      <c r="Q237" s="15" t="s">
        <v>8307</v>
      </c>
      <c r="R237" s="12" t="s">
        <v>8308</v>
      </c>
      <c r="S237">
        <f t="shared" si="11"/>
        <v>131.99</v>
      </c>
    </row>
    <row r="238" spans="1:19" ht="60" x14ac:dyDescent="0.25">
      <c r="A238" s="10">
        <v>1966</v>
      </c>
      <c r="B238" s="3" t="s">
        <v>1967</v>
      </c>
      <c r="C238" s="3" t="s">
        <v>6076</v>
      </c>
      <c r="D238" s="6">
        <v>100000</v>
      </c>
      <c r="E238" s="8">
        <v>206743.09</v>
      </c>
      <c r="F238" t="s">
        <v>8218</v>
      </c>
      <c r="G238" t="s">
        <v>8223</v>
      </c>
      <c r="H238" t="s">
        <v>8245</v>
      </c>
      <c r="I238" s="19">
        <f t="shared" si="9"/>
        <v>41865.540486111109</v>
      </c>
      <c r="J238">
        <v>1408021098</v>
      </c>
      <c r="K238" s="19">
        <f t="shared" si="10"/>
        <v>41835.540486111109</v>
      </c>
      <c r="L238">
        <v>1405429098</v>
      </c>
      <c r="M238" t="b">
        <v>1</v>
      </c>
      <c r="N238">
        <v>1513</v>
      </c>
      <c r="O238" t="b">
        <v>1</v>
      </c>
      <c r="P238" t="s">
        <v>8293</v>
      </c>
      <c r="Q238" s="15" t="s">
        <v>8307</v>
      </c>
      <c r="R238" s="12" t="s">
        <v>8308</v>
      </c>
      <c r="S238">
        <f t="shared" si="11"/>
        <v>136.63999999999999</v>
      </c>
    </row>
    <row r="239" spans="1:19" ht="45" x14ac:dyDescent="0.25">
      <c r="A239" s="10">
        <v>1524</v>
      </c>
      <c r="B239" s="3" t="s">
        <v>1525</v>
      </c>
      <c r="C239" s="3" t="s">
        <v>5634</v>
      </c>
      <c r="D239" s="6">
        <v>3000</v>
      </c>
      <c r="E239" s="8">
        <v>6210</v>
      </c>
      <c r="F239" t="s">
        <v>8218</v>
      </c>
      <c r="G239" t="s">
        <v>8234</v>
      </c>
      <c r="H239" t="s">
        <v>8254</v>
      </c>
      <c r="I239" s="19">
        <f t="shared" si="9"/>
        <v>42786.501041666663</v>
      </c>
      <c r="J239">
        <v>1487592090</v>
      </c>
      <c r="K239" s="19">
        <f t="shared" si="10"/>
        <v>42756.501041666663</v>
      </c>
      <c r="L239">
        <v>1485000090</v>
      </c>
      <c r="M239" t="b">
        <v>1</v>
      </c>
      <c r="N239">
        <v>28</v>
      </c>
      <c r="O239" t="b">
        <v>1</v>
      </c>
      <c r="P239" t="s">
        <v>8283</v>
      </c>
      <c r="Q239" s="15" t="s">
        <v>8322</v>
      </c>
      <c r="R239" s="12" t="s">
        <v>8323</v>
      </c>
      <c r="S239">
        <f t="shared" si="11"/>
        <v>221.79</v>
      </c>
    </row>
    <row r="240" spans="1:19" ht="60" x14ac:dyDescent="0.25">
      <c r="A240" s="10">
        <v>383</v>
      </c>
      <c r="B240" s="3" t="s">
        <v>384</v>
      </c>
      <c r="C240" s="3" t="s">
        <v>4493</v>
      </c>
      <c r="D240" s="6">
        <v>999</v>
      </c>
      <c r="E240" s="8">
        <v>2065</v>
      </c>
      <c r="F240" t="s">
        <v>8218</v>
      </c>
      <c r="G240" t="s">
        <v>8223</v>
      </c>
      <c r="H240" t="s">
        <v>8245</v>
      </c>
      <c r="I240" s="19">
        <f t="shared" si="9"/>
        <v>41778.117581018516</v>
      </c>
      <c r="J240">
        <v>1400467759</v>
      </c>
      <c r="K240" s="19">
        <f t="shared" si="10"/>
        <v>41755.117581018516</v>
      </c>
      <c r="L240">
        <v>1398480559</v>
      </c>
      <c r="M240" t="b">
        <v>0</v>
      </c>
      <c r="N240">
        <v>48</v>
      </c>
      <c r="O240" t="b">
        <v>1</v>
      </c>
      <c r="P240" t="s">
        <v>8267</v>
      </c>
      <c r="Q240" s="15" t="s">
        <v>8317</v>
      </c>
      <c r="R240" s="12" t="s">
        <v>8329</v>
      </c>
      <c r="S240">
        <f t="shared" si="11"/>
        <v>43.02</v>
      </c>
    </row>
    <row r="241" spans="1:19" ht="60" x14ac:dyDescent="0.25">
      <c r="A241" s="10">
        <v>1020</v>
      </c>
      <c r="B241" s="3" t="s">
        <v>1021</v>
      </c>
      <c r="C241" s="3" t="s">
        <v>5130</v>
      </c>
      <c r="D241" s="6">
        <v>1550</v>
      </c>
      <c r="E241" s="8">
        <v>3186</v>
      </c>
      <c r="F241" t="s">
        <v>8218</v>
      </c>
      <c r="G241" t="s">
        <v>8228</v>
      </c>
      <c r="H241" t="s">
        <v>8250</v>
      </c>
      <c r="I241" s="19">
        <f t="shared" si="9"/>
        <v>42157.032638888893</v>
      </c>
      <c r="J241">
        <v>1433206020</v>
      </c>
      <c r="K241" s="19">
        <f t="shared" si="10"/>
        <v>42127.069548611107</v>
      </c>
      <c r="L241">
        <v>1430617209</v>
      </c>
      <c r="M241" t="b">
        <v>0</v>
      </c>
      <c r="N241">
        <v>30</v>
      </c>
      <c r="O241" t="b">
        <v>1</v>
      </c>
      <c r="P241" t="s">
        <v>8278</v>
      </c>
      <c r="Q241" s="15" t="s">
        <v>8311</v>
      </c>
      <c r="R241" s="12" t="s">
        <v>8324</v>
      </c>
      <c r="S241">
        <f t="shared" si="11"/>
        <v>106.2</v>
      </c>
    </row>
    <row r="242" spans="1:19" ht="30" x14ac:dyDescent="0.25">
      <c r="A242" s="10">
        <v>1518</v>
      </c>
      <c r="B242" s="3" t="s">
        <v>1519</v>
      </c>
      <c r="C242" s="3" t="s">
        <v>5628</v>
      </c>
      <c r="D242" s="6">
        <v>15000</v>
      </c>
      <c r="E242" s="8">
        <v>30805</v>
      </c>
      <c r="F242" t="s">
        <v>8218</v>
      </c>
      <c r="G242" t="s">
        <v>8223</v>
      </c>
      <c r="H242" t="s">
        <v>8245</v>
      </c>
      <c r="I242" s="19">
        <f t="shared" si="9"/>
        <v>41790.8200462963</v>
      </c>
      <c r="J242">
        <v>1401565252</v>
      </c>
      <c r="K242" s="19">
        <f t="shared" si="10"/>
        <v>41760.8200462963</v>
      </c>
      <c r="L242">
        <v>1398973252</v>
      </c>
      <c r="M242" t="b">
        <v>1</v>
      </c>
      <c r="N242">
        <v>236</v>
      </c>
      <c r="O242" t="b">
        <v>1</v>
      </c>
      <c r="P242" t="s">
        <v>8283</v>
      </c>
      <c r="Q242" s="15" t="s">
        <v>8322</v>
      </c>
      <c r="R242" s="12" t="s">
        <v>8323</v>
      </c>
      <c r="S242">
        <f t="shared" si="11"/>
        <v>130.53</v>
      </c>
    </row>
    <row r="243" spans="1:19" ht="45" x14ac:dyDescent="0.25">
      <c r="A243" s="10">
        <v>1839</v>
      </c>
      <c r="B243" s="3" t="s">
        <v>1840</v>
      </c>
      <c r="C243" s="3" t="s">
        <v>5949</v>
      </c>
      <c r="D243" s="6">
        <v>1000</v>
      </c>
      <c r="E243" s="8">
        <v>2053</v>
      </c>
      <c r="F243" t="s">
        <v>8218</v>
      </c>
      <c r="G243" t="s">
        <v>8223</v>
      </c>
      <c r="H243" t="s">
        <v>8245</v>
      </c>
      <c r="I243" s="19">
        <f t="shared" si="9"/>
        <v>42644.722013888888</v>
      </c>
      <c r="J243">
        <v>1475342382</v>
      </c>
      <c r="K243" s="19">
        <f t="shared" si="10"/>
        <v>42614.722013888888</v>
      </c>
      <c r="L243">
        <v>1472750382</v>
      </c>
      <c r="M243" t="b">
        <v>0</v>
      </c>
      <c r="N243">
        <v>45</v>
      </c>
      <c r="O243" t="b">
        <v>1</v>
      </c>
      <c r="P243" t="s">
        <v>8274</v>
      </c>
      <c r="Q243" s="15" t="s">
        <v>8311</v>
      </c>
      <c r="R243" s="12" t="s">
        <v>8312</v>
      </c>
      <c r="S243">
        <f t="shared" si="11"/>
        <v>45.62</v>
      </c>
    </row>
    <row r="244" spans="1:19" ht="60" x14ac:dyDescent="0.25">
      <c r="A244" s="10">
        <v>1349</v>
      </c>
      <c r="B244" s="3" t="s">
        <v>1350</v>
      </c>
      <c r="C244" s="3" t="s">
        <v>5459</v>
      </c>
      <c r="D244" s="6">
        <v>5000</v>
      </c>
      <c r="E244" s="8">
        <v>10210</v>
      </c>
      <c r="F244" t="s">
        <v>8218</v>
      </c>
      <c r="G244" t="s">
        <v>8228</v>
      </c>
      <c r="H244" t="s">
        <v>8250</v>
      </c>
      <c r="I244" s="19">
        <f t="shared" si="9"/>
        <v>42354.290972222225</v>
      </c>
      <c r="J244">
        <v>1450249140</v>
      </c>
      <c r="K244" s="19">
        <f t="shared" si="10"/>
        <v>42317.33258101852</v>
      </c>
      <c r="L244">
        <v>1447055935</v>
      </c>
      <c r="M244" t="b">
        <v>0</v>
      </c>
      <c r="N244">
        <v>172</v>
      </c>
      <c r="O244" t="b">
        <v>1</v>
      </c>
      <c r="P244" t="s">
        <v>8272</v>
      </c>
      <c r="Q244" s="15" t="s">
        <v>8320</v>
      </c>
      <c r="R244" s="12" t="s">
        <v>8330</v>
      </c>
      <c r="S244">
        <f t="shared" si="11"/>
        <v>59.36</v>
      </c>
    </row>
    <row r="245" spans="1:19" ht="60" x14ac:dyDescent="0.25">
      <c r="A245" s="10">
        <v>788</v>
      </c>
      <c r="B245" s="3" t="s">
        <v>789</v>
      </c>
      <c r="C245" s="3" t="s">
        <v>4898</v>
      </c>
      <c r="D245" s="6">
        <v>1000</v>
      </c>
      <c r="E245" s="8">
        <v>2035.05</v>
      </c>
      <c r="F245" t="s">
        <v>8218</v>
      </c>
      <c r="G245" t="s">
        <v>8223</v>
      </c>
      <c r="H245" t="s">
        <v>8245</v>
      </c>
      <c r="I245" s="19">
        <f t="shared" si="9"/>
        <v>41097.165972222225</v>
      </c>
      <c r="J245">
        <v>1341633540</v>
      </c>
      <c r="K245" s="19">
        <f t="shared" si="10"/>
        <v>41059.006805555553</v>
      </c>
      <c r="L245">
        <v>1338336588</v>
      </c>
      <c r="M245" t="b">
        <v>0</v>
      </c>
      <c r="N245">
        <v>34</v>
      </c>
      <c r="O245" t="b">
        <v>1</v>
      </c>
      <c r="P245" t="s">
        <v>8274</v>
      </c>
      <c r="Q245" s="15" t="s">
        <v>8311</v>
      </c>
      <c r="R245" s="12" t="s">
        <v>8312</v>
      </c>
      <c r="S245">
        <f t="shared" si="11"/>
        <v>59.85</v>
      </c>
    </row>
    <row r="246" spans="1:19" ht="60" x14ac:dyDescent="0.25">
      <c r="A246" s="10">
        <v>2443</v>
      </c>
      <c r="B246" s="3" t="s">
        <v>2444</v>
      </c>
      <c r="C246" s="3" t="s">
        <v>6553</v>
      </c>
      <c r="D246" s="6">
        <v>20000</v>
      </c>
      <c r="E246" s="8">
        <v>40502.99</v>
      </c>
      <c r="F246" t="s">
        <v>8218</v>
      </c>
      <c r="G246" t="s">
        <v>8223</v>
      </c>
      <c r="H246" t="s">
        <v>8245</v>
      </c>
      <c r="I246" s="19">
        <f t="shared" si="9"/>
        <v>41866.625254629631</v>
      </c>
      <c r="J246">
        <v>1408114822</v>
      </c>
      <c r="K246" s="19">
        <f t="shared" si="10"/>
        <v>41836.625254629631</v>
      </c>
      <c r="L246">
        <v>1405522822</v>
      </c>
      <c r="M246" t="b">
        <v>0</v>
      </c>
      <c r="N246">
        <v>311</v>
      </c>
      <c r="O246" t="b">
        <v>1</v>
      </c>
      <c r="P246" t="s">
        <v>8296</v>
      </c>
      <c r="Q246" s="15" t="s">
        <v>8325</v>
      </c>
      <c r="R246" s="12" t="s">
        <v>8326</v>
      </c>
      <c r="S246">
        <f t="shared" si="11"/>
        <v>130.22999999999999</v>
      </c>
    </row>
    <row r="247" spans="1:19" ht="60" x14ac:dyDescent="0.25">
      <c r="A247" s="10">
        <v>2499</v>
      </c>
      <c r="B247" s="3" t="s">
        <v>2499</v>
      </c>
      <c r="C247" s="3" t="s">
        <v>6609</v>
      </c>
      <c r="D247" s="6">
        <v>4000</v>
      </c>
      <c r="E247" s="8">
        <v>8105</v>
      </c>
      <c r="F247" t="s">
        <v>8218</v>
      </c>
      <c r="G247" t="s">
        <v>8223</v>
      </c>
      <c r="H247" t="s">
        <v>8245</v>
      </c>
      <c r="I247" s="19">
        <f t="shared" si="9"/>
        <v>41274.75</v>
      </c>
      <c r="J247">
        <v>1356976800</v>
      </c>
      <c r="K247" s="19">
        <f t="shared" si="10"/>
        <v>41226.648576388885</v>
      </c>
      <c r="L247">
        <v>1352820837</v>
      </c>
      <c r="M247" t="b">
        <v>0</v>
      </c>
      <c r="N247">
        <v>170</v>
      </c>
      <c r="O247" t="b">
        <v>1</v>
      </c>
      <c r="P247" t="s">
        <v>8277</v>
      </c>
      <c r="Q247" s="15" t="s">
        <v>8311</v>
      </c>
      <c r="R247" s="12" t="s">
        <v>8328</v>
      </c>
      <c r="S247">
        <f t="shared" si="11"/>
        <v>47.68</v>
      </c>
    </row>
    <row r="248" spans="1:19" x14ac:dyDescent="0.25">
      <c r="A248" s="10">
        <v>1378</v>
      </c>
      <c r="B248" s="3" t="s">
        <v>1379</v>
      </c>
      <c r="C248" s="3" t="s">
        <v>5488</v>
      </c>
      <c r="D248" s="6">
        <v>2000</v>
      </c>
      <c r="E248" s="8">
        <v>4067</v>
      </c>
      <c r="F248" t="s">
        <v>8218</v>
      </c>
      <c r="G248" t="s">
        <v>8224</v>
      </c>
      <c r="H248" t="s">
        <v>8246</v>
      </c>
      <c r="I248" s="19">
        <f t="shared" si="9"/>
        <v>42583.759374999994</v>
      </c>
      <c r="J248">
        <v>1470075210</v>
      </c>
      <c r="K248" s="19">
        <f t="shared" si="10"/>
        <v>42568.759374999994</v>
      </c>
      <c r="L248">
        <v>1468779210</v>
      </c>
      <c r="M248" t="b">
        <v>0</v>
      </c>
      <c r="N248">
        <v>133</v>
      </c>
      <c r="O248" t="b">
        <v>1</v>
      </c>
      <c r="P248" t="s">
        <v>8274</v>
      </c>
      <c r="Q248" s="15" t="s">
        <v>8311</v>
      </c>
      <c r="R248" s="12" t="s">
        <v>8312</v>
      </c>
      <c r="S248">
        <f t="shared" si="11"/>
        <v>30.58</v>
      </c>
    </row>
    <row r="249" spans="1:19" ht="60" x14ac:dyDescent="0.25">
      <c r="A249" s="10">
        <v>2057</v>
      </c>
      <c r="B249" s="3" t="s">
        <v>2058</v>
      </c>
      <c r="C249" s="3" t="s">
        <v>6167</v>
      </c>
      <c r="D249" s="6">
        <v>15000</v>
      </c>
      <c r="E249" s="8">
        <v>30334.83</v>
      </c>
      <c r="F249" t="s">
        <v>8218</v>
      </c>
      <c r="G249" t="s">
        <v>8224</v>
      </c>
      <c r="H249" t="s">
        <v>8246</v>
      </c>
      <c r="I249" s="19">
        <f t="shared" si="9"/>
        <v>42426.494583333333</v>
      </c>
      <c r="J249">
        <v>1456487532</v>
      </c>
      <c r="K249" s="19">
        <f t="shared" si="10"/>
        <v>42396.494583333333</v>
      </c>
      <c r="L249">
        <v>1453895532</v>
      </c>
      <c r="M249" t="b">
        <v>0</v>
      </c>
      <c r="N249">
        <v>666</v>
      </c>
      <c r="O249" t="b">
        <v>1</v>
      </c>
      <c r="P249" t="s">
        <v>8293</v>
      </c>
      <c r="Q249" s="15" t="s">
        <v>8307</v>
      </c>
      <c r="R249" s="12" t="s">
        <v>8308</v>
      </c>
      <c r="S249">
        <f t="shared" si="11"/>
        <v>45.55</v>
      </c>
    </row>
    <row r="250" spans="1:19" ht="30" x14ac:dyDescent="0.25">
      <c r="A250" s="10">
        <v>2728</v>
      </c>
      <c r="B250" s="3" t="s">
        <v>2728</v>
      </c>
      <c r="C250" s="3" t="s">
        <v>6838</v>
      </c>
      <c r="D250" s="6">
        <v>15000</v>
      </c>
      <c r="E250" s="8">
        <v>30274</v>
      </c>
      <c r="F250" t="s">
        <v>8218</v>
      </c>
      <c r="G250" t="s">
        <v>8223</v>
      </c>
      <c r="H250" t="s">
        <v>8245</v>
      </c>
      <c r="I250" s="19">
        <f t="shared" si="9"/>
        <v>42368.59993055556</v>
      </c>
      <c r="J250">
        <v>1451485434</v>
      </c>
      <c r="K250" s="19">
        <f t="shared" si="10"/>
        <v>42333.59993055556</v>
      </c>
      <c r="L250">
        <v>1448461434</v>
      </c>
      <c r="M250" t="b">
        <v>0</v>
      </c>
      <c r="N250">
        <v>392</v>
      </c>
      <c r="O250" t="b">
        <v>1</v>
      </c>
      <c r="P250" t="s">
        <v>8293</v>
      </c>
      <c r="Q250" s="15" t="s">
        <v>8307</v>
      </c>
      <c r="R250" s="12" t="s">
        <v>8308</v>
      </c>
      <c r="S250">
        <f t="shared" si="11"/>
        <v>77.23</v>
      </c>
    </row>
    <row r="251" spans="1:19" ht="60" x14ac:dyDescent="0.25">
      <c r="A251" s="10">
        <v>1674</v>
      </c>
      <c r="B251" s="3" t="s">
        <v>1675</v>
      </c>
      <c r="C251" s="3" t="s">
        <v>5784</v>
      </c>
      <c r="D251" s="6">
        <v>5000</v>
      </c>
      <c r="E251" s="8">
        <v>10085</v>
      </c>
      <c r="F251" t="s">
        <v>8218</v>
      </c>
      <c r="G251" t="s">
        <v>8223</v>
      </c>
      <c r="H251" t="s">
        <v>8245</v>
      </c>
      <c r="I251" s="19">
        <f t="shared" si="9"/>
        <v>42600.290972222225</v>
      </c>
      <c r="J251">
        <v>1471503540</v>
      </c>
      <c r="K251" s="19">
        <f t="shared" si="10"/>
        <v>42569.605393518519</v>
      </c>
      <c r="L251">
        <v>1468852306</v>
      </c>
      <c r="M251" t="b">
        <v>0</v>
      </c>
      <c r="N251">
        <v>113</v>
      </c>
      <c r="O251" t="b">
        <v>1</v>
      </c>
      <c r="P251" t="s">
        <v>8290</v>
      </c>
      <c r="Q251" s="15" t="s">
        <v>8311</v>
      </c>
      <c r="R251" s="12" t="s">
        <v>8319</v>
      </c>
      <c r="S251">
        <f t="shared" si="11"/>
        <v>89.25</v>
      </c>
    </row>
    <row r="252" spans="1:19" ht="60" x14ac:dyDescent="0.25">
      <c r="A252" s="10">
        <v>1750</v>
      </c>
      <c r="B252" s="3" t="s">
        <v>1751</v>
      </c>
      <c r="C252" s="3" t="s">
        <v>5860</v>
      </c>
      <c r="D252" s="6">
        <v>5000</v>
      </c>
      <c r="E252" s="8">
        <v>10081</v>
      </c>
      <c r="F252" t="s">
        <v>8218</v>
      </c>
      <c r="G252" t="s">
        <v>8223</v>
      </c>
      <c r="H252" t="s">
        <v>8245</v>
      </c>
      <c r="I252" s="19">
        <f t="shared" si="9"/>
        <v>42479.836851851855</v>
      </c>
      <c r="J252">
        <v>1461096304</v>
      </c>
      <c r="K252" s="19">
        <f t="shared" si="10"/>
        <v>42454.836851851855</v>
      </c>
      <c r="L252">
        <v>1458936304</v>
      </c>
      <c r="M252" t="b">
        <v>0</v>
      </c>
      <c r="N252">
        <v>125</v>
      </c>
      <c r="O252" t="b">
        <v>1</v>
      </c>
      <c r="P252" t="s">
        <v>8283</v>
      </c>
      <c r="Q252" s="15" t="s">
        <v>8322</v>
      </c>
      <c r="R252" s="12" t="s">
        <v>8323</v>
      </c>
      <c r="S252">
        <f t="shared" si="11"/>
        <v>80.650000000000006</v>
      </c>
    </row>
    <row r="253" spans="1:19" ht="45" x14ac:dyDescent="0.25">
      <c r="A253" s="10">
        <v>1255</v>
      </c>
      <c r="B253" s="3" t="s">
        <v>1256</v>
      </c>
      <c r="C253" s="3" t="s">
        <v>5365</v>
      </c>
      <c r="D253" s="6">
        <v>3000</v>
      </c>
      <c r="E253" s="8">
        <v>6071</v>
      </c>
      <c r="F253" t="s">
        <v>8218</v>
      </c>
      <c r="G253" t="s">
        <v>8223</v>
      </c>
      <c r="H253" t="s">
        <v>8245</v>
      </c>
      <c r="I253" s="19">
        <f t="shared" si="9"/>
        <v>41609.887175925927</v>
      </c>
      <c r="J253">
        <v>1385932652</v>
      </c>
      <c r="K253" s="19">
        <f t="shared" si="10"/>
        <v>41579.845509259263</v>
      </c>
      <c r="L253">
        <v>1383337052</v>
      </c>
      <c r="M253" t="b">
        <v>1</v>
      </c>
      <c r="N253">
        <v>109</v>
      </c>
      <c r="O253" t="b">
        <v>1</v>
      </c>
      <c r="P253" t="s">
        <v>8274</v>
      </c>
      <c r="Q253" s="15" t="s">
        <v>8311</v>
      </c>
      <c r="R253" s="12" t="s">
        <v>8312</v>
      </c>
      <c r="S253">
        <f t="shared" si="11"/>
        <v>55.7</v>
      </c>
    </row>
    <row r="254" spans="1:19" ht="45" x14ac:dyDescent="0.25">
      <c r="A254" s="10">
        <v>3599</v>
      </c>
      <c r="B254" s="3" t="s">
        <v>3598</v>
      </c>
      <c r="C254" s="3" t="s">
        <v>7709</v>
      </c>
      <c r="D254" s="6">
        <v>500</v>
      </c>
      <c r="E254" s="8">
        <v>1010</v>
      </c>
      <c r="F254" t="s">
        <v>8218</v>
      </c>
      <c r="G254" t="s">
        <v>8223</v>
      </c>
      <c r="H254" t="s">
        <v>8245</v>
      </c>
      <c r="I254" s="19">
        <f t="shared" si="9"/>
        <v>42246</v>
      </c>
      <c r="J254">
        <v>1440892800</v>
      </c>
      <c r="K254" s="19">
        <f t="shared" si="10"/>
        <v>42220.79487268519</v>
      </c>
      <c r="L254">
        <v>1438715077</v>
      </c>
      <c r="M254" t="b">
        <v>0</v>
      </c>
      <c r="N254">
        <v>17</v>
      </c>
      <c r="O254" t="b">
        <v>1</v>
      </c>
      <c r="P254" t="s">
        <v>8269</v>
      </c>
      <c r="Q254" s="15" t="s">
        <v>8314</v>
      </c>
      <c r="R254" s="12" t="s">
        <v>8315</v>
      </c>
      <c r="S254">
        <f t="shared" si="11"/>
        <v>59.41</v>
      </c>
    </row>
    <row r="255" spans="1:19" ht="45" x14ac:dyDescent="0.25">
      <c r="A255" s="10">
        <v>3462</v>
      </c>
      <c r="B255" s="3" t="s">
        <v>3461</v>
      </c>
      <c r="C255" s="3" t="s">
        <v>7572</v>
      </c>
      <c r="D255" s="6">
        <v>250</v>
      </c>
      <c r="E255" s="8">
        <v>505</v>
      </c>
      <c r="F255" t="s">
        <v>8218</v>
      </c>
      <c r="G255" t="s">
        <v>8223</v>
      </c>
      <c r="H255" t="s">
        <v>8245</v>
      </c>
      <c r="I255" s="19">
        <f t="shared" si="9"/>
        <v>42195.75</v>
      </c>
      <c r="J255">
        <v>1436551200</v>
      </c>
      <c r="K255" s="19">
        <f t="shared" si="10"/>
        <v>42179.898472222223</v>
      </c>
      <c r="L255">
        <v>1435181628</v>
      </c>
      <c r="M255" t="b">
        <v>0</v>
      </c>
      <c r="N255">
        <v>17</v>
      </c>
      <c r="O255" t="b">
        <v>1</v>
      </c>
      <c r="P255" t="s">
        <v>8269</v>
      </c>
      <c r="Q255" s="15" t="s">
        <v>8314</v>
      </c>
      <c r="R255" s="12" t="s">
        <v>8315</v>
      </c>
      <c r="S255">
        <f t="shared" si="11"/>
        <v>29.71</v>
      </c>
    </row>
    <row r="256" spans="1:19" ht="60" x14ac:dyDescent="0.25">
      <c r="A256" s="10">
        <v>2025</v>
      </c>
      <c r="B256" s="3" t="s">
        <v>2026</v>
      </c>
      <c r="C256" s="3" t="s">
        <v>6135</v>
      </c>
      <c r="D256" s="6">
        <v>80000</v>
      </c>
      <c r="E256" s="8">
        <v>160920</v>
      </c>
      <c r="F256" t="s">
        <v>8218</v>
      </c>
      <c r="G256" t="s">
        <v>8235</v>
      </c>
      <c r="H256" t="s">
        <v>8248</v>
      </c>
      <c r="I256" s="19">
        <f t="shared" si="9"/>
        <v>42166.184560185182</v>
      </c>
      <c r="J256">
        <v>1433996746</v>
      </c>
      <c r="K256" s="19">
        <f t="shared" si="10"/>
        <v>42136.184560185182</v>
      </c>
      <c r="L256">
        <v>1431404746</v>
      </c>
      <c r="M256" t="b">
        <v>1</v>
      </c>
      <c r="N256">
        <v>729</v>
      </c>
      <c r="O256" t="b">
        <v>1</v>
      </c>
      <c r="P256" t="s">
        <v>8293</v>
      </c>
      <c r="Q256" s="15" t="s">
        <v>8307</v>
      </c>
      <c r="R256" s="12" t="s">
        <v>8308</v>
      </c>
      <c r="S256">
        <f t="shared" si="11"/>
        <v>220.74</v>
      </c>
    </row>
    <row r="257" spans="1:19" ht="45" x14ac:dyDescent="0.25">
      <c r="A257" s="10">
        <v>1950</v>
      </c>
      <c r="B257" s="3" t="s">
        <v>1951</v>
      </c>
      <c r="C257" s="3" t="s">
        <v>6060</v>
      </c>
      <c r="D257" s="6">
        <v>48000</v>
      </c>
      <c r="E257" s="8">
        <v>96248.960000000006</v>
      </c>
      <c r="F257" t="s">
        <v>8218</v>
      </c>
      <c r="G257" t="s">
        <v>8223</v>
      </c>
      <c r="H257" t="s">
        <v>8245</v>
      </c>
      <c r="I257" s="19">
        <f t="shared" si="9"/>
        <v>40655.181400462963</v>
      </c>
      <c r="J257">
        <v>1303446073</v>
      </c>
      <c r="K257" s="19">
        <f t="shared" si="10"/>
        <v>40624.181400462963</v>
      </c>
      <c r="L257">
        <v>1300767673</v>
      </c>
      <c r="M257" t="b">
        <v>1</v>
      </c>
      <c r="N257">
        <v>1876</v>
      </c>
      <c r="O257" t="b">
        <v>1</v>
      </c>
      <c r="P257" t="s">
        <v>8293</v>
      </c>
      <c r="Q257" s="15" t="s">
        <v>8307</v>
      </c>
      <c r="R257" s="12" t="s">
        <v>8308</v>
      </c>
      <c r="S257">
        <f t="shared" si="11"/>
        <v>51.31</v>
      </c>
    </row>
    <row r="258" spans="1:19" ht="60" x14ac:dyDescent="0.25">
      <c r="A258" s="10">
        <v>1250</v>
      </c>
      <c r="B258" s="3" t="s">
        <v>1251</v>
      </c>
      <c r="C258" s="3" t="s">
        <v>5360</v>
      </c>
      <c r="D258" s="6">
        <v>30000</v>
      </c>
      <c r="E258" s="8">
        <v>60046</v>
      </c>
      <c r="F258" t="s">
        <v>8218</v>
      </c>
      <c r="G258" t="s">
        <v>8223</v>
      </c>
      <c r="H258" t="s">
        <v>8245</v>
      </c>
      <c r="I258" s="19">
        <f t="shared" si="9"/>
        <v>41888.64271990741</v>
      </c>
      <c r="J258">
        <v>1410017131</v>
      </c>
      <c r="K258" s="19">
        <f t="shared" si="10"/>
        <v>41843.64271990741</v>
      </c>
      <c r="L258">
        <v>1406129131</v>
      </c>
      <c r="M258" t="b">
        <v>1</v>
      </c>
      <c r="N258">
        <v>508</v>
      </c>
      <c r="O258" t="b">
        <v>1</v>
      </c>
      <c r="P258" t="s">
        <v>8274</v>
      </c>
      <c r="Q258" s="15" t="s">
        <v>8311</v>
      </c>
      <c r="R258" s="12" t="s">
        <v>8312</v>
      </c>
      <c r="S258">
        <f t="shared" si="11"/>
        <v>118.2</v>
      </c>
    </row>
    <row r="259" spans="1:19" ht="30" x14ac:dyDescent="0.25">
      <c r="A259" s="10">
        <v>1836</v>
      </c>
      <c r="B259" s="3" t="s">
        <v>1837</v>
      </c>
      <c r="C259" s="3" t="s">
        <v>5946</v>
      </c>
      <c r="D259" s="6">
        <v>5000</v>
      </c>
      <c r="E259" s="8">
        <v>10017</v>
      </c>
      <c r="F259" t="s">
        <v>8218</v>
      </c>
      <c r="G259" t="s">
        <v>8223</v>
      </c>
      <c r="H259" t="s">
        <v>8245</v>
      </c>
      <c r="I259" s="19">
        <f t="shared" ref="I259:I322" si="12">(((J259/60)/60)/24)+DATE(1970,1,1)</f>
        <v>41322.809363425928</v>
      </c>
      <c r="J259">
        <v>1361129129</v>
      </c>
      <c r="K259" s="19">
        <f t="shared" ref="K259:K322" si="13">(((L259/60)/60)/24)+DATE(1970,1,1)</f>
        <v>41305.809363425928</v>
      </c>
      <c r="L259">
        <v>1359660329</v>
      </c>
      <c r="M259" t="b">
        <v>0</v>
      </c>
      <c r="N259">
        <v>55</v>
      </c>
      <c r="O259" t="b">
        <v>1</v>
      </c>
      <c r="P259" t="s">
        <v>8274</v>
      </c>
      <c r="Q259" s="15" t="s">
        <v>8311</v>
      </c>
      <c r="R259" s="12" t="s">
        <v>8312</v>
      </c>
      <c r="S259">
        <f t="shared" ref="S259:S322" si="14">IFERROR(ROUND(E259/N259,2),0)</f>
        <v>182.13</v>
      </c>
    </row>
    <row r="260" spans="1:19" ht="75" x14ac:dyDescent="0.25">
      <c r="A260" s="10">
        <v>2213</v>
      </c>
      <c r="B260" s="3" t="s">
        <v>2214</v>
      </c>
      <c r="C260" s="3" t="s">
        <v>6323</v>
      </c>
      <c r="D260" s="6">
        <v>5</v>
      </c>
      <c r="E260" s="8">
        <v>10</v>
      </c>
      <c r="F260" t="s">
        <v>8218</v>
      </c>
      <c r="G260" t="s">
        <v>8223</v>
      </c>
      <c r="H260" t="s">
        <v>8245</v>
      </c>
      <c r="I260" s="19">
        <f t="shared" si="12"/>
        <v>42139.826145833329</v>
      </c>
      <c r="J260">
        <v>1431719379</v>
      </c>
      <c r="K260" s="19">
        <f t="shared" si="13"/>
        <v>42109.826145833329</v>
      </c>
      <c r="L260">
        <v>1429127379</v>
      </c>
      <c r="M260" t="b">
        <v>0</v>
      </c>
      <c r="N260">
        <v>1</v>
      </c>
      <c r="O260" t="b">
        <v>1</v>
      </c>
      <c r="P260" t="s">
        <v>8278</v>
      </c>
      <c r="Q260" s="15" t="s">
        <v>8311</v>
      </c>
      <c r="R260" s="12" t="s">
        <v>8324</v>
      </c>
      <c r="S260">
        <f t="shared" si="14"/>
        <v>10</v>
      </c>
    </row>
    <row r="261" spans="1:19" ht="60" x14ac:dyDescent="0.25">
      <c r="A261" s="10">
        <v>2065</v>
      </c>
      <c r="B261" s="3" t="s">
        <v>2066</v>
      </c>
      <c r="C261" s="3" t="s">
        <v>6175</v>
      </c>
      <c r="D261" s="6">
        <v>40000</v>
      </c>
      <c r="E261" s="8">
        <v>79686.05</v>
      </c>
      <c r="F261" t="s">
        <v>8218</v>
      </c>
      <c r="G261" t="s">
        <v>8224</v>
      </c>
      <c r="H261" t="s">
        <v>8246</v>
      </c>
      <c r="I261" s="19">
        <f t="shared" si="12"/>
        <v>41633.333668981482</v>
      </c>
      <c r="J261">
        <v>1387958429</v>
      </c>
      <c r="K261" s="19">
        <f t="shared" si="13"/>
        <v>41603.333668981482</v>
      </c>
      <c r="L261">
        <v>1385366429</v>
      </c>
      <c r="M261" t="b">
        <v>0</v>
      </c>
      <c r="N261">
        <v>1556</v>
      </c>
      <c r="O261" t="b">
        <v>1</v>
      </c>
      <c r="P261" t="s">
        <v>8293</v>
      </c>
      <c r="Q261" s="15" t="s">
        <v>8307</v>
      </c>
      <c r="R261" s="12" t="s">
        <v>8308</v>
      </c>
      <c r="S261">
        <f t="shared" si="14"/>
        <v>51.21</v>
      </c>
    </row>
    <row r="262" spans="1:19" ht="60" x14ac:dyDescent="0.25">
      <c r="A262" s="10">
        <v>1202</v>
      </c>
      <c r="B262" s="3" t="s">
        <v>1203</v>
      </c>
      <c r="C262" s="3" t="s">
        <v>5312</v>
      </c>
      <c r="D262" s="6">
        <v>25000</v>
      </c>
      <c r="E262" s="8">
        <v>49811</v>
      </c>
      <c r="F262" t="s">
        <v>8218</v>
      </c>
      <c r="G262" t="s">
        <v>8225</v>
      </c>
      <c r="H262" t="s">
        <v>8247</v>
      </c>
      <c r="I262" s="19">
        <f t="shared" si="12"/>
        <v>42182.288819444439</v>
      </c>
      <c r="J262">
        <v>1435388154</v>
      </c>
      <c r="K262" s="19">
        <f t="shared" si="13"/>
        <v>42152.288819444439</v>
      </c>
      <c r="L262">
        <v>1432796154</v>
      </c>
      <c r="M262" t="b">
        <v>0</v>
      </c>
      <c r="N262">
        <v>271</v>
      </c>
      <c r="O262" t="b">
        <v>1</v>
      </c>
      <c r="P262" t="s">
        <v>8283</v>
      </c>
      <c r="Q262" s="15" t="s">
        <v>8322</v>
      </c>
      <c r="R262" s="12" t="s">
        <v>8323</v>
      </c>
      <c r="S262">
        <f t="shared" si="14"/>
        <v>183.8</v>
      </c>
    </row>
    <row r="263" spans="1:19" ht="60" x14ac:dyDescent="0.25">
      <c r="A263" s="10">
        <v>1254</v>
      </c>
      <c r="B263" s="3" t="s">
        <v>1255</v>
      </c>
      <c r="C263" s="3" t="s">
        <v>5364</v>
      </c>
      <c r="D263" s="6">
        <v>6700</v>
      </c>
      <c r="E263" s="8">
        <v>13323</v>
      </c>
      <c r="F263" t="s">
        <v>8218</v>
      </c>
      <c r="G263" t="s">
        <v>8223</v>
      </c>
      <c r="H263" t="s">
        <v>8245</v>
      </c>
      <c r="I263" s="19">
        <f t="shared" si="12"/>
        <v>40544.207638888889</v>
      </c>
      <c r="J263">
        <v>1293857940</v>
      </c>
      <c r="K263" s="19">
        <f t="shared" si="13"/>
        <v>40487.621365740742</v>
      </c>
      <c r="L263">
        <v>1288968886</v>
      </c>
      <c r="M263" t="b">
        <v>1</v>
      </c>
      <c r="N263">
        <v>141</v>
      </c>
      <c r="O263" t="b">
        <v>1</v>
      </c>
      <c r="P263" t="s">
        <v>8274</v>
      </c>
      <c r="Q263" s="15" t="s">
        <v>8311</v>
      </c>
      <c r="R263" s="12" t="s">
        <v>8312</v>
      </c>
      <c r="S263">
        <f t="shared" si="14"/>
        <v>94.49</v>
      </c>
    </row>
    <row r="264" spans="1:19" ht="60" x14ac:dyDescent="0.25">
      <c r="A264" s="10">
        <v>1952</v>
      </c>
      <c r="B264" s="3" t="s">
        <v>1953</v>
      </c>
      <c r="C264" s="3" t="s">
        <v>6062</v>
      </c>
      <c r="D264" s="6">
        <v>35000</v>
      </c>
      <c r="E264" s="8">
        <v>69465.33</v>
      </c>
      <c r="F264" t="s">
        <v>8218</v>
      </c>
      <c r="G264" t="s">
        <v>8228</v>
      </c>
      <c r="H264" t="s">
        <v>8250</v>
      </c>
      <c r="I264" s="19">
        <f t="shared" si="12"/>
        <v>41563.60665509259</v>
      </c>
      <c r="J264">
        <v>1381934015</v>
      </c>
      <c r="K264" s="19">
        <f t="shared" si="13"/>
        <v>41526.60665509259</v>
      </c>
      <c r="L264">
        <v>1378737215</v>
      </c>
      <c r="M264" t="b">
        <v>1</v>
      </c>
      <c r="N264">
        <v>682</v>
      </c>
      <c r="O264" t="b">
        <v>1</v>
      </c>
      <c r="P264" t="s">
        <v>8293</v>
      </c>
      <c r="Q264" s="15" t="s">
        <v>8307</v>
      </c>
      <c r="R264" s="12" t="s">
        <v>8308</v>
      </c>
      <c r="S264">
        <f t="shared" si="14"/>
        <v>101.86</v>
      </c>
    </row>
    <row r="265" spans="1:19" ht="60" x14ac:dyDescent="0.25">
      <c r="A265" s="10">
        <v>81</v>
      </c>
      <c r="B265" s="3" t="s">
        <v>83</v>
      </c>
      <c r="C265" s="3" t="s">
        <v>4192</v>
      </c>
      <c r="D265" s="6">
        <v>750</v>
      </c>
      <c r="E265" s="8">
        <v>1485</v>
      </c>
      <c r="F265" t="s">
        <v>8218</v>
      </c>
      <c r="G265" t="s">
        <v>8223</v>
      </c>
      <c r="H265" t="s">
        <v>8245</v>
      </c>
      <c r="I265" s="19">
        <f t="shared" si="12"/>
        <v>41104.126388888886</v>
      </c>
      <c r="J265">
        <v>1342234920</v>
      </c>
      <c r="K265" s="19">
        <f t="shared" si="13"/>
        <v>41100.158877314818</v>
      </c>
      <c r="L265">
        <v>1341892127</v>
      </c>
      <c r="M265" t="b">
        <v>0</v>
      </c>
      <c r="N265">
        <v>28</v>
      </c>
      <c r="O265" t="b">
        <v>1</v>
      </c>
      <c r="P265" t="s">
        <v>8264</v>
      </c>
      <c r="Q265" s="15" t="s">
        <v>8317</v>
      </c>
      <c r="R265" s="12" t="s">
        <v>8318</v>
      </c>
      <c r="S265">
        <f t="shared" si="14"/>
        <v>53.04</v>
      </c>
    </row>
    <row r="266" spans="1:19" ht="60" x14ac:dyDescent="0.25">
      <c r="A266" s="10">
        <v>2060</v>
      </c>
      <c r="B266" s="3" t="s">
        <v>2061</v>
      </c>
      <c r="C266" s="3" t="s">
        <v>6170</v>
      </c>
      <c r="D266" s="6">
        <v>25000</v>
      </c>
      <c r="E266" s="8">
        <v>49100</v>
      </c>
      <c r="F266" t="s">
        <v>8218</v>
      </c>
      <c r="G266" t="s">
        <v>8223</v>
      </c>
      <c r="H266" t="s">
        <v>8245</v>
      </c>
      <c r="I266" s="19">
        <f t="shared" si="12"/>
        <v>41843.642939814818</v>
      </c>
      <c r="J266">
        <v>1406129150</v>
      </c>
      <c r="K266" s="19">
        <f t="shared" si="13"/>
        <v>41783.642939814818</v>
      </c>
      <c r="L266">
        <v>1400945150</v>
      </c>
      <c r="M266" t="b">
        <v>0</v>
      </c>
      <c r="N266">
        <v>1364</v>
      </c>
      <c r="O266" t="b">
        <v>1</v>
      </c>
      <c r="P266" t="s">
        <v>8293</v>
      </c>
      <c r="Q266" s="15" t="s">
        <v>8307</v>
      </c>
      <c r="R266" s="12" t="s">
        <v>8308</v>
      </c>
      <c r="S266">
        <f t="shared" si="14"/>
        <v>36</v>
      </c>
    </row>
    <row r="267" spans="1:19" ht="60" x14ac:dyDescent="0.25">
      <c r="A267" s="10">
        <v>2211</v>
      </c>
      <c r="B267" s="3" t="s">
        <v>2212</v>
      </c>
      <c r="C267" s="3" t="s">
        <v>6321</v>
      </c>
      <c r="D267" s="6">
        <v>2500</v>
      </c>
      <c r="E267" s="8">
        <v>4890</v>
      </c>
      <c r="F267" t="s">
        <v>8218</v>
      </c>
      <c r="G267" t="s">
        <v>8223</v>
      </c>
      <c r="H267" t="s">
        <v>8245</v>
      </c>
      <c r="I267" s="19">
        <f t="shared" si="12"/>
        <v>41739.290972222225</v>
      </c>
      <c r="J267">
        <v>1397113140</v>
      </c>
      <c r="K267" s="19">
        <f t="shared" si="13"/>
        <v>41716.785011574073</v>
      </c>
      <c r="L267">
        <v>1395168625</v>
      </c>
      <c r="M267" t="b">
        <v>0</v>
      </c>
      <c r="N267">
        <v>120</v>
      </c>
      <c r="O267" t="b">
        <v>1</v>
      </c>
      <c r="P267" t="s">
        <v>8278</v>
      </c>
      <c r="Q267" s="15" t="s">
        <v>8311</v>
      </c>
      <c r="R267" s="12" t="s">
        <v>8324</v>
      </c>
      <c r="S267">
        <f t="shared" si="14"/>
        <v>40.75</v>
      </c>
    </row>
    <row r="268" spans="1:19" ht="45" x14ac:dyDescent="0.25">
      <c r="A268" s="10">
        <v>2545</v>
      </c>
      <c r="B268" s="3" t="s">
        <v>2545</v>
      </c>
      <c r="C268" s="3" t="s">
        <v>6655</v>
      </c>
      <c r="D268" s="6">
        <v>2000</v>
      </c>
      <c r="E268" s="8">
        <v>3906</v>
      </c>
      <c r="F268" t="s">
        <v>8218</v>
      </c>
      <c r="G268" t="s">
        <v>8223</v>
      </c>
      <c r="H268" t="s">
        <v>8245</v>
      </c>
      <c r="I268" s="19">
        <f t="shared" si="12"/>
        <v>42062.020833333328</v>
      </c>
      <c r="J268">
        <v>1424997000</v>
      </c>
      <c r="K268" s="19">
        <f t="shared" si="13"/>
        <v>42027.13817129629</v>
      </c>
      <c r="L268">
        <v>1421983138</v>
      </c>
      <c r="M268" t="b">
        <v>0</v>
      </c>
      <c r="N268">
        <v>61</v>
      </c>
      <c r="O268" t="b">
        <v>1</v>
      </c>
      <c r="P268" t="s">
        <v>8298</v>
      </c>
      <c r="Q268" s="15" t="s">
        <v>8311</v>
      </c>
      <c r="R268" s="12" t="s">
        <v>8333</v>
      </c>
      <c r="S268">
        <f t="shared" si="14"/>
        <v>64.03</v>
      </c>
    </row>
    <row r="269" spans="1:19" ht="60" x14ac:dyDescent="0.25">
      <c r="A269" s="10">
        <v>1926</v>
      </c>
      <c r="B269" s="3" t="s">
        <v>1927</v>
      </c>
      <c r="C269" s="3" t="s">
        <v>6036</v>
      </c>
      <c r="D269" s="6">
        <v>1500</v>
      </c>
      <c r="E269" s="8">
        <v>2930.69</v>
      </c>
      <c r="F269" t="s">
        <v>8218</v>
      </c>
      <c r="G269" t="s">
        <v>8223</v>
      </c>
      <c r="H269" t="s">
        <v>8245</v>
      </c>
      <c r="I269" s="19">
        <f t="shared" si="12"/>
        <v>40484.018055555556</v>
      </c>
      <c r="J269">
        <v>1288657560</v>
      </c>
      <c r="K269" s="19">
        <f t="shared" si="13"/>
        <v>40456.954351851848</v>
      </c>
      <c r="L269">
        <v>1286319256</v>
      </c>
      <c r="M269" t="b">
        <v>0</v>
      </c>
      <c r="N269">
        <v>107</v>
      </c>
      <c r="O269" t="b">
        <v>1</v>
      </c>
      <c r="P269" t="s">
        <v>8277</v>
      </c>
      <c r="Q269" s="15" t="s">
        <v>8311</v>
      </c>
      <c r="R269" s="12" t="s">
        <v>8328</v>
      </c>
      <c r="S269">
        <f t="shared" si="14"/>
        <v>27.39</v>
      </c>
    </row>
    <row r="270" spans="1:19" ht="60" x14ac:dyDescent="0.25">
      <c r="A270" s="10">
        <v>844</v>
      </c>
      <c r="B270" s="3" t="s">
        <v>845</v>
      </c>
      <c r="C270" s="3" t="s">
        <v>4954</v>
      </c>
      <c r="D270" s="6">
        <v>3000</v>
      </c>
      <c r="E270" s="8">
        <v>5824</v>
      </c>
      <c r="F270" t="s">
        <v>8218</v>
      </c>
      <c r="G270" t="s">
        <v>8223</v>
      </c>
      <c r="H270" t="s">
        <v>8245</v>
      </c>
      <c r="I270" s="19">
        <f t="shared" si="12"/>
        <v>41944.207638888889</v>
      </c>
      <c r="J270">
        <v>1414817940</v>
      </c>
      <c r="K270" s="19">
        <f t="shared" si="13"/>
        <v>41905.684629629628</v>
      </c>
      <c r="L270">
        <v>1411489552</v>
      </c>
      <c r="M270" t="b">
        <v>1</v>
      </c>
      <c r="N270">
        <v>159</v>
      </c>
      <c r="O270" t="b">
        <v>1</v>
      </c>
      <c r="P270" t="s">
        <v>8275</v>
      </c>
      <c r="Q270" s="15" t="s">
        <v>8311</v>
      </c>
      <c r="R270" s="12" t="s">
        <v>8332</v>
      </c>
      <c r="S270">
        <f t="shared" si="14"/>
        <v>36.630000000000003</v>
      </c>
    </row>
    <row r="271" spans="1:19" ht="60" x14ac:dyDescent="0.25">
      <c r="A271" s="10">
        <v>1962</v>
      </c>
      <c r="B271" s="3" t="s">
        <v>1963</v>
      </c>
      <c r="C271" s="3" t="s">
        <v>6072</v>
      </c>
      <c r="D271" s="6">
        <v>10000</v>
      </c>
      <c r="E271" s="8">
        <v>19292.5</v>
      </c>
      <c r="F271" t="s">
        <v>8218</v>
      </c>
      <c r="G271" t="s">
        <v>8223</v>
      </c>
      <c r="H271" t="s">
        <v>8245</v>
      </c>
      <c r="I271" s="19">
        <f t="shared" si="12"/>
        <v>41772.780509259261</v>
      </c>
      <c r="J271">
        <v>1400006636</v>
      </c>
      <c r="K271" s="19">
        <f t="shared" si="13"/>
        <v>41742.780509259261</v>
      </c>
      <c r="L271">
        <v>1397414636</v>
      </c>
      <c r="M271" t="b">
        <v>1</v>
      </c>
      <c r="N271">
        <v>306</v>
      </c>
      <c r="O271" t="b">
        <v>1</v>
      </c>
      <c r="P271" t="s">
        <v>8293</v>
      </c>
      <c r="Q271" s="15" t="s">
        <v>8307</v>
      </c>
      <c r="R271" s="12" t="s">
        <v>8308</v>
      </c>
      <c r="S271">
        <f t="shared" si="14"/>
        <v>63.05</v>
      </c>
    </row>
    <row r="272" spans="1:19" ht="60" x14ac:dyDescent="0.25">
      <c r="A272" s="10">
        <v>2020</v>
      </c>
      <c r="B272" s="3" t="s">
        <v>2021</v>
      </c>
      <c r="C272" s="3" t="s">
        <v>6130</v>
      </c>
      <c r="D272" s="6">
        <v>1500</v>
      </c>
      <c r="E272" s="8">
        <v>2885</v>
      </c>
      <c r="F272" t="s">
        <v>8218</v>
      </c>
      <c r="G272" t="s">
        <v>8223</v>
      </c>
      <c r="H272" t="s">
        <v>8245</v>
      </c>
      <c r="I272" s="19">
        <f t="shared" si="12"/>
        <v>41773.961111111108</v>
      </c>
      <c r="J272">
        <v>1400108640</v>
      </c>
      <c r="K272" s="19">
        <f t="shared" si="13"/>
        <v>41737.097499999996</v>
      </c>
      <c r="L272">
        <v>1396923624</v>
      </c>
      <c r="M272" t="b">
        <v>1</v>
      </c>
      <c r="N272">
        <v>122</v>
      </c>
      <c r="O272" t="b">
        <v>1</v>
      </c>
      <c r="P272" t="s">
        <v>8293</v>
      </c>
      <c r="Q272" s="15" t="s">
        <v>8307</v>
      </c>
      <c r="R272" s="12" t="s">
        <v>8308</v>
      </c>
      <c r="S272">
        <f t="shared" si="14"/>
        <v>23.65</v>
      </c>
    </row>
    <row r="273" spans="1:19" ht="60" x14ac:dyDescent="0.25">
      <c r="A273" s="10">
        <v>2064</v>
      </c>
      <c r="B273" s="3" t="s">
        <v>2065</v>
      </c>
      <c r="C273" s="3" t="s">
        <v>6174</v>
      </c>
      <c r="D273" s="6">
        <v>261962</v>
      </c>
      <c r="E273" s="8">
        <v>500784.27</v>
      </c>
      <c r="F273" t="s">
        <v>8218</v>
      </c>
      <c r="G273" t="s">
        <v>8223</v>
      </c>
      <c r="H273" t="s">
        <v>8245</v>
      </c>
      <c r="I273" s="19">
        <f t="shared" si="12"/>
        <v>41425.5</v>
      </c>
      <c r="J273">
        <v>1370001600</v>
      </c>
      <c r="K273" s="19">
        <f t="shared" si="13"/>
        <v>41389.364849537036</v>
      </c>
      <c r="L273">
        <v>1366879523</v>
      </c>
      <c r="M273" t="b">
        <v>0</v>
      </c>
      <c r="N273">
        <v>5812</v>
      </c>
      <c r="O273" t="b">
        <v>1</v>
      </c>
      <c r="P273" t="s">
        <v>8293</v>
      </c>
      <c r="Q273" s="15" t="s">
        <v>8307</v>
      </c>
      <c r="R273" s="12" t="s">
        <v>8308</v>
      </c>
      <c r="S273">
        <f t="shared" si="14"/>
        <v>86.16</v>
      </c>
    </row>
    <row r="274" spans="1:19" ht="60" x14ac:dyDescent="0.25">
      <c r="A274" s="10">
        <v>258</v>
      </c>
      <c r="B274" s="3" t="s">
        <v>259</v>
      </c>
      <c r="C274" s="3" t="s">
        <v>4368</v>
      </c>
      <c r="D274" s="6">
        <v>30000</v>
      </c>
      <c r="E274" s="8">
        <v>57342</v>
      </c>
      <c r="F274" t="s">
        <v>8218</v>
      </c>
      <c r="G274" t="s">
        <v>8223</v>
      </c>
      <c r="H274" t="s">
        <v>8245</v>
      </c>
      <c r="I274" s="19">
        <f t="shared" si="12"/>
        <v>40712.051689814813</v>
      </c>
      <c r="J274">
        <v>1308359666</v>
      </c>
      <c r="K274" s="19">
        <f t="shared" si="13"/>
        <v>40682.051689814813</v>
      </c>
      <c r="L274">
        <v>1305767666</v>
      </c>
      <c r="M274" t="b">
        <v>1</v>
      </c>
      <c r="N274">
        <v>688</v>
      </c>
      <c r="O274" t="b">
        <v>1</v>
      </c>
      <c r="P274" t="s">
        <v>8267</v>
      </c>
      <c r="Q274" s="15" t="s">
        <v>8317</v>
      </c>
      <c r="R274" s="12" t="s">
        <v>8329</v>
      </c>
      <c r="S274">
        <f t="shared" si="14"/>
        <v>83.35</v>
      </c>
    </row>
    <row r="275" spans="1:19" ht="60" x14ac:dyDescent="0.25">
      <c r="A275" s="10">
        <v>3046</v>
      </c>
      <c r="B275" s="3" t="s">
        <v>3046</v>
      </c>
      <c r="C275" s="3" t="s">
        <v>7156</v>
      </c>
      <c r="D275" s="6">
        <v>7900</v>
      </c>
      <c r="E275" s="8">
        <v>15077</v>
      </c>
      <c r="F275" t="s">
        <v>8218</v>
      </c>
      <c r="G275" t="s">
        <v>8223</v>
      </c>
      <c r="H275" t="s">
        <v>8245</v>
      </c>
      <c r="I275" s="19">
        <f t="shared" si="12"/>
        <v>41892.202777777777</v>
      </c>
      <c r="J275">
        <v>1410324720</v>
      </c>
      <c r="K275" s="19">
        <f t="shared" si="13"/>
        <v>41862.803078703706</v>
      </c>
      <c r="L275">
        <v>1407784586</v>
      </c>
      <c r="M275" t="b">
        <v>0</v>
      </c>
      <c r="N275">
        <v>58</v>
      </c>
      <c r="O275" t="b">
        <v>1</v>
      </c>
      <c r="P275" t="s">
        <v>8301</v>
      </c>
      <c r="Q275" s="15" t="s">
        <v>8314</v>
      </c>
      <c r="R275" s="12" t="s">
        <v>8327</v>
      </c>
      <c r="S275">
        <f t="shared" si="14"/>
        <v>259.95</v>
      </c>
    </row>
    <row r="276" spans="1:19" ht="60" x14ac:dyDescent="0.25">
      <c r="A276" s="10">
        <v>3456</v>
      </c>
      <c r="B276" s="3" t="s">
        <v>3455</v>
      </c>
      <c r="C276" s="3" t="s">
        <v>7566</v>
      </c>
      <c r="D276" s="6">
        <v>3000</v>
      </c>
      <c r="E276" s="8">
        <v>5739</v>
      </c>
      <c r="F276" t="s">
        <v>8218</v>
      </c>
      <c r="G276" t="s">
        <v>8223</v>
      </c>
      <c r="H276" t="s">
        <v>8245</v>
      </c>
      <c r="I276" s="19">
        <f t="shared" si="12"/>
        <v>41852.290972222225</v>
      </c>
      <c r="J276">
        <v>1406876340</v>
      </c>
      <c r="K276" s="19">
        <f t="shared" si="13"/>
        <v>41821.205636574072</v>
      </c>
      <c r="L276">
        <v>1404190567</v>
      </c>
      <c r="M276" t="b">
        <v>0</v>
      </c>
      <c r="N276">
        <v>16</v>
      </c>
      <c r="O276" t="b">
        <v>1</v>
      </c>
      <c r="P276" t="s">
        <v>8269</v>
      </c>
      <c r="Q276" s="15" t="s">
        <v>8314</v>
      </c>
      <c r="R276" s="12" t="s">
        <v>8315</v>
      </c>
      <c r="S276">
        <f t="shared" si="14"/>
        <v>358.69</v>
      </c>
    </row>
    <row r="277" spans="1:19" ht="45" x14ac:dyDescent="0.25">
      <c r="A277" s="10">
        <v>3460</v>
      </c>
      <c r="B277" s="3" t="s">
        <v>3459</v>
      </c>
      <c r="C277" s="3" t="s">
        <v>7570</v>
      </c>
      <c r="D277" s="6">
        <v>500</v>
      </c>
      <c r="E277" s="8">
        <v>950</v>
      </c>
      <c r="F277" t="s">
        <v>8218</v>
      </c>
      <c r="G277" t="s">
        <v>8224</v>
      </c>
      <c r="H277" t="s">
        <v>8246</v>
      </c>
      <c r="I277" s="19">
        <f t="shared" si="12"/>
        <v>41866.527222222219</v>
      </c>
      <c r="J277">
        <v>1408106352</v>
      </c>
      <c r="K277" s="19">
        <f t="shared" si="13"/>
        <v>41852.527222222219</v>
      </c>
      <c r="L277">
        <v>1406896752</v>
      </c>
      <c r="M277" t="b">
        <v>0</v>
      </c>
      <c r="N277">
        <v>19</v>
      </c>
      <c r="O277" t="b">
        <v>1</v>
      </c>
      <c r="P277" t="s">
        <v>8269</v>
      </c>
      <c r="Q277" s="15" t="s">
        <v>8314</v>
      </c>
      <c r="R277" s="12" t="s">
        <v>8315</v>
      </c>
      <c r="S277">
        <f t="shared" si="14"/>
        <v>50</v>
      </c>
    </row>
    <row r="278" spans="1:19" ht="45" x14ac:dyDescent="0.25">
      <c r="A278" s="10">
        <v>1475</v>
      </c>
      <c r="B278" s="3" t="s">
        <v>1476</v>
      </c>
      <c r="C278" s="3" t="s">
        <v>5585</v>
      </c>
      <c r="D278" s="6">
        <v>15000</v>
      </c>
      <c r="E278" s="8">
        <v>28300.45</v>
      </c>
      <c r="F278" t="s">
        <v>8218</v>
      </c>
      <c r="G278" t="s">
        <v>8223</v>
      </c>
      <c r="H278" t="s">
        <v>8245</v>
      </c>
      <c r="I278" s="19">
        <f t="shared" si="12"/>
        <v>41993.207638888889</v>
      </c>
      <c r="J278">
        <v>1419051540</v>
      </c>
      <c r="K278" s="19">
        <f t="shared" si="13"/>
        <v>41960.722951388889</v>
      </c>
      <c r="L278">
        <v>1416244863</v>
      </c>
      <c r="M278" t="b">
        <v>1</v>
      </c>
      <c r="N278">
        <v>441</v>
      </c>
      <c r="O278" t="b">
        <v>1</v>
      </c>
      <c r="P278" t="s">
        <v>8286</v>
      </c>
      <c r="Q278" s="15" t="s">
        <v>8320</v>
      </c>
      <c r="R278" s="12" t="s">
        <v>8321</v>
      </c>
      <c r="S278">
        <f t="shared" si="14"/>
        <v>64.17</v>
      </c>
    </row>
    <row r="279" spans="1:19" ht="45" x14ac:dyDescent="0.25">
      <c r="A279" s="10">
        <v>3155</v>
      </c>
      <c r="B279" s="3" t="s">
        <v>3155</v>
      </c>
      <c r="C279" s="3" t="s">
        <v>7265</v>
      </c>
      <c r="D279" s="6">
        <v>5000</v>
      </c>
      <c r="E279" s="8">
        <v>9425.23</v>
      </c>
      <c r="F279" t="s">
        <v>8218</v>
      </c>
      <c r="G279" t="s">
        <v>8224</v>
      </c>
      <c r="H279" t="s">
        <v>8246</v>
      </c>
      <c r="I279" s="19">
        <f t="shared" si="12"/>
        <v>41263.499131944445</v>
      </c>
      <c r="J279">
        <v>1356004725</v>
      </c>
      <c r="K279" s="19">
        <f t="shared" si="13"/>
        <v>41233.499131944445</v>
      </c>
      <c r="L279">
        <v>1353412725</v>
      </c>
      <c r="M279" t="b">
        <v>1</v>
      </c>
      <c r="N279">
        <v>302</v>
      </c>
      <c r="O279" t="b">
        <v>1</v>
      </c>
      <c r="P279" t="s">
        <v>8269</v>
      </c>
      <c r="Q279" s="15" t="s">
        <v>8314</v>
      </c>
      <c r="R279" s="12" t="s">
        <v>8315</v>
      </c>
      <c r="S279">
        <f t="shared" si="14"/>
        <v>31.21</v>
      </c>
    </row>
    <row r="280" spans="1:19" ht="60" x14ac:dyDescent="0.25">
      <c r="A280" s="10">
        <v>1374</v>
      </c>
      <c r="B280" s="3" t="s">
        <v>1375</v>
      </c>
      <c r="C280" s="3" t="s">
        <v>5484</v>
      </c>
      <c r="D280" s="6">
        <v>1500</v>
      </c>
      <c r="E280" s="8">
        <v>2842</v>
      </c>
      <c r="F280" t="s">
        <v>8218</v>
      </c>
      <c r="G280" t="s">
        <v>8223</v>
      </c>
      <c r="H280" t="s">
        <v>8245</v>
      </c>
      <c r="I280" s="19">
        <f t="shared" si="12"/>
        <v>42454.12023148148</v>
      </c>
      <c r="J280">
        <v>1458874388</v>
      </c>
      <c r="K280" s="19">
        <f t="shared" si="13"/>
        <v>42424.161898148144</v>
      </c>
      <c r="L280">
        <v>1456285988</v>
      </c>
      <c r="M280" t="b">
        <v>0</v>
      </c>
      <c r="N280">
        <v>66</v>
      </c>
      <c r="O280" t="b">
        <v>1</v>
      </c>
      <c r="P280" t="s">
        <v>8274</v>
      </c>
      <c r="Q280" s="15" t="s">
        <v>8311</v>
      </c>
      <c r="R280" s="12" t="s">
        <v>8312</v>
      </c>
      <c r="S280">
        <f t="shared" si="14"/>
        <v>43.06</v>
      </c>
    </row>
    <row r="281" spans="1:19" ht="60" x14ac:dyDescent="0.25">
      <c r="A281" s="10">
        <v>2619</v>
      </c>
      <c r="B281" s="3" t="s">
        <v>2619</v>
      </c>
      <c r="C281" s="3" t="s">
        <v>6729</v>
      </c>
      <c r="D281" s="6">
        <v>1000</v>
      </c>
      <c r="E281" s="8">
        <v>1884</v>
      </c>
      <c r="F281" t="s">
        <v>8218</v>
      </c>
      <c r="G281" t="s">
        <v>8223</v>
      </c>
      <c r="H281" t="s">
        <v>8245</v>
      </c>
      <c r="I281" s="19">
        <f t="shared" si="12"/>
        <v>42300.458333333328</v>
      </c>
      <c r="J281">
        <v>1445598000</v>
      </c>
      <c r="K281" s="19">
        <f t="shared" si="13"/>
        <v>42273.884305555555</v>
      </c>
      <c r="L281">
        <v>1443302004</v>
      </c>
      <c r="M281" t="b">
        <v>1</v>
      </c>
      <c r="N281">
        <v>53</v>
      </c>
      <c r="O281" t="b">
        <v>1</v>
      </c>
      <c r="P281" t="s">
        <v>8299</v>
      </c>
      <c r="Q281" s="15" t="s">
        <v>8307</v>
      </c>
      <c r="R281" s="12" t="s">
        <v>8316</v>
      </c>
      <c r="S281">
        <f t="shared" si="14"/>
        <v>35.549999999999997</v>
      </c>
    </row>
    <row r="282" spans="1:19" ht="60" x14ac:dyDescent="0.25">
      <c r="A282" s="10">
        <v>2636</v>
      </c>
      <c r="B282" s="3" t="s">
        <v>2636</v>
      </c>
      <c r="C282" s="3" t="s">
        <v>6746</v>
      </c>
      <c r="D282" s="6">
        <v>1000</v>
      </c>
      <c r="E282" s="8">
        <v>1873</v>
      </c>
      <c r="F282" t="s">
        <v>8218</v>
      </c>
      <c r="G282" t="s">
        <v>8223</v>
      </c>
      <c r="H282" t="s">
        <v>8245</v>
      </c>
      <c r="I282" s="19">
        <f t="shared" si="12"/>
        <v>42659.041666666672</v>
      </c>
      <c r="J282">
        <v>1476579600</v>
      </c>
      <c r="K282" s="19">
        <f t="shared" si="13"/>
        <v>42636.614745370374</v>
      </c>
      <c r="L282">
        <v>1474641914</v>
      </c>
      <c r="M282" t="b">
        <v>0</v>
      </c>
      <c r="N282">
        <v>50</v>
      </c>
      <c r="O282" t="b">
        <v>1</v>
      </c>
      <c r="P282" t="s">
        <v>8299</v>
      </c>
      <c r="Q282" s="15" t="s">
        <v>8307</v>
      </c>
      <c r="R282" s="12" t="s">
        <v>8316</v>
      </c>
      <c r="S282">
        <f t="shared" si="14"/>
        <v>37.46</v>
      </c>
    </row>
    <row r="283" spans="1:19" ht="45" x14ac:dyDescent="0.25">
      <c r="A283" s="10">
        <v>2835</v>
      </c>
      <c r="B283" s="3" t="s">
        <v>2835</v>
      </c>
      <c r="C283" s="3" t="s">
        <v>6945</v>
      </c>
      <c r="D283" s="6">
        <v>1000</v>
      </c>
      <c r="E283" s="8">
        <v>1870.99</v>
      </c>
      <c r="F283" t="s">
        <v>8218</v>
      </c>
      <c r="G283" t="s">
        <v>8224</v>
      </c>
      <c r="H283" t="s">
        <v>8246</v>
      </c>
      <c r="I283" s="19">
        <f t="shared" si="12"/>
        <v>42343</v>
      </c>
      <c r="J283">
        <v>1449273600</v>
      </c>
      <c r="K283" s="19">
        <f t="shared" si="13"/>
        <v>42313.703900462962</v>
      </c>
      <c r="L283">
        <v>1446742417</v>
      </c>
      <c r="M283" t="b">
        <v>0</v>
      </c>
      <c r="N283">
        <v>93</v>
      </c>
      <c r="O283" t="b">
        <v>1</v>
      </c>
      <c r="P283" t="s">
        <v>8269</v>
      </c>
      <c r="Q283" s="15" t="s">
        <v>8314</v>
      </c>
      <c r="R283" s="12" t="s">
        <v>8315</v>
      </c>
      <c r="S283">
        <f t="shared" si="14"/>
        <v>20.12</v>
      </c>
    </row>
    <row r="284" spans="1:19" ht="45" x14ac:dyDescent="0.25">
      <c r="A284" s="10">
        <v>1937</v>
      </c>
      <c r="B284" s="3" t="s">
        <v>1938</v>
      </c>
      <c r="C284" s="3" t="s">
        <v>6047</v>
      </c>
      <c r="D284" s="6">
        <v>600</v>
      </c>
      <c r="E284" s="8">
        <v>1123.47</v>
      </c>
      <c r="F284" t="s">
        <v>8218</v>
      </c>
      <c r="G284" t="s">
        <v>8223</v>
      </c>
      <c r="H284" t="s">
        <v>8245</v>
      </c>
      <c r="I284" s="19">
        <f t="shared" si="12"/>
        <v>41075.165972222225</v>
      </c>
      <c r="J284">
        <v>1339732740</v>
      </c>
      <c r="K284" s="19">
        <f t="shared" si="13"/>
        <v>41059.118993055556</v>
      </c>
      <c r="L284">
        <v>1338346281</v>
      </c>
      <c r="M284" t="b">
        <v>0</v>
      </c>
      <c r="N284">
        <v>29</v>
      </c>
      <c r="O284" t="b">
        <v>1</v>
      </c>
      <c r="P284" t="s">
        <v>8277</v>
      </c>
      <c r="Q284" s="15" t="s">
        <v>8311</v>
      </c>
      <c r="R284" s="12" t="s">
        <v>8328</v>
      </c>
      <c r="S284">
        <f t="shared" si="14"/>
        <v>38.74</v>
      </c>
    </row>
    <row r="285" spans="1:19" ht="45" x14ac:dyDescent="0.25">
      <c r="A285" s="10">
        <v>3707</v>
      </c>
      <c r="B285" s="3" t="s">
        <v>3704</v>
      </c>
      <c r="C285" s="3" t="s">
        <v>7817</v>
      </c>
      <c r="D285" s="6">
        <v>1000</v>
      </c>
      <c r="E285" s="8">
        <v>1860</v>
      </c>
      <c r="F285" t="s">
        <v>8218</v>
      </c>
      <c r="G285" t="s">
        <v>8223</v>
      </c>
      <c r="H285" t="s">
        <v>8245</v>
      </c>
      <c r="I285" s="19">
        <f t="shared" si="12"/>
        <v>42573.226388888885</v>
      </c>
      <c r="J285">
        <v>1469165160</v>
      </c>
      <c r="K285" s="19">
        <f t="shared" si="13"/>
        <v>42552.048356481479</v>
      </c>
      <c r="L285">
        <v>1467335378</v>
      </c>
      <c r="M285" t="b">
        <v>0</v>
      </c>
      <c r="N285">
        <v>23</v>
      </c>
      <c r="O285" t="b">
        <v>1</v>
      </c>
      <c r="P285" t="s">
        <v>8269</v>
      </c>
      <c r="Q285" s="15" t="s">
        <v>8314</v>
      </c>
      <c r="R285" s="12" t="s">
        <v>8315</v>
      </c>
      <c r="S285">
        <f t="shared" si="14"/>
        <v>80.87</v>
      </c>
    </row>
    <row r="286" spans="1:19" ht="60" x14ac:dyDescent="0.25">
      <c r="A286" s="10">
        <v>3443</v>
      </c>
      <c r="B286" s="3" t="s">
        <v>3442</v>
      </c>
      <c r="C286" s="3" t="s">
        <v>7553</v>
      </c>
      <c r="D286" s="6">
        <v>1000</v>
      </c>
      <c r="E286" s="8">
        <v>1855</v>
      </c>
      <c r="F286" t="s">
        <v>8218</v>
      </c>
      <c r="G286" t="s">
        <v>8223</v>
      </c>
      <c r="H286" t="s">
        <v>8245</v>
      </c>
      <c r="I286" s="19">
        <f t="shared" si="12"/>
        <v>41891.524837962963</v>
      </c>
      <c r="J286">
        <v>1410266146</v>
      </c>
      <c r="K286" s="19">
        <f t="shared" si="13"/>
        <v>41861.524837962963</v>
      </c>
      <c r="L286">
        <v>1407674146</v>
      </c>
      <c r="M286" t="b">
        <v>0</v>
      </c>
      <c r="N286">
        <v>45</v>
      </c>
      <c r="O286" t="b">
        <v>1</v>
      </c>
      <c r="P286" t="s">
        <v>8269</v>
      </c>
      <c r="Q286" s="15" t="s">
        <v>8314</v>
      </c>
      <c r="R286" s="12" t="s">
        <v>8315</v>
      </c>
      <c r="S286">
        <f t="shared" si="14"/>
        <v>41.22</v>
      </c>
    </row>
    <row r="287" spans="1:19" ht="45" x14ac:dyDescent="0.25">
      <c r="A287" s="10">
        <v>2190</v>
      </c>
      <c r="B287" s="3" t="s">
        <v>2191</v>
      </c>
      <c r="C287" s="3" t="s">
        <v>6300</v>
      </c>
      <c r="D287" s="6">
        <v>19000</v>
      </c>
      <c r="E287" s="8">
        <v>35076</v>
      </c>
      <c r="F287" t="s">
        <v>8218</v>
      </c>
      <c r="G287" t="s">
        <v>8223</v>
      </c>
      <c r="H287" t="s">
        <v>8245</v>
      </c>
      <c r="I287" s="19">
        <f t="shared" si="12"/>
        <v>42452.290972222225</v>
      </c>
      <c r="J287">
        <v>1458716340</v>
      </c>
      <c r="K287" s="19">
        <f t="shared" si="13"/>
        <v>42417.625046296293</v>
      </c>
      <c r="L287">
        <v>1455721204</v>
      </c>
      <c r="M287" t="b">
        <v>0</v>
      </c>
      <c r="N287">
        <v>537</v>
      </c>
      <c r="O287" t="b">
        <v>1</v>
      </c>
      <c r="P287" t="s">
        <v>8295</v>
      </c>
      <c r="Q287" s="15" t="s">
        <v>8309</v>
      </c>
      <c r="R287" s="12" t="s">
        <v>8310</v>
      </c>
      <c r="S287">
        <f t="shared" si="14"/>
        <v>65.319999999999993</v>
      </c>
    </row>
    <row r="288" spans="1:19" ht="45" x14ac:dyDescent="0.25">
      <c r="A288" s="10">
        <v>252</v>
      </c>
      <c r="B288" s="3" t="s">
        <v>253</v>
      </c>
      <c r="C288" s="3" t="s">
        <v>4362</v>
      </c>
      <c r="D288" s="6">
        <v>5000</v>
      </c>
      <c r="E288" s="8">
        <v>9228</v>
      </c>
      <c r="F288" t="s">
        <v>8218</v>
      </c>
      <c r="G288" t="s">
        <v>8223</v>
      </c>
      <c r="H288" t="s">
        <v>8245</v>
      </c>
      <c r="I288" s="19">
        <f t="shared" si="12"/>
        <v>40330.165972222225</v>
      </c>
      <c r="J288">
        <v>1275364740</v>
      </c>
      <c r="K288" s="19">
        <f t="shared" si="13"/>
        <v>40266.662708333337</v>
      </c>
      <c r="L288">
        <v>1269878058</v>
      </c>
      <c r="M288" t="b">
        <v>1</v>
      </c>
      <c r="N288">
        <v>108</v>
      </c>
      <c r="O288" t="b">
        <v>1</v>
      </c>
      <c r="P288" t="s">
        <v>8267</v>
      </c>
      <c r="Q288" s="15" t="s">
        <v>8317</v>
      </c>
      <c r="R288" s="12" t="s">
        <v>8329</v>
      </c>
      <c r="S288">
        <f t="shared" si="14"/>
        <v>85.44</v>
      </c>
    </row>
    <row r="289" spans="1:19" ht="45" x14ac:dyDescent="0.25">
      <c r="A289" s="10">
        <v>2282</v>
      </c>
      <c r="B289" s="3" t="s">
        <v>2283</v>
      </c>
      <c r="C289" s="3" t="s">
        <v>6392</v>
      </c>
      <c r="D289" s="6">
        <v>750</v>
      </c>
      <c r="E289" s="8">
        <v>1390</v>
      </c>
      <c r="F289" t="s">
        <v>8218</v>
      </c>
      <c r="G289" t="s">
        <v>8223</v>
      </c>
      <c r="H289" t="s">
        <v>8245</v>
      </c>
      <c r="I289" s="19">
        <f t="shared" si="12"/>
        <v>42383.17460648148</v>
      </c>
      <c r="J289">
        <v>1452744686</v>
      </c>
      <c r="K289" s="19">
        <f t="shared" si="13"/>
        <v>42323.17460648148</v>
      </c>
      <c r="L289">
        <v>1447560686</v>
      </c>
      <c r="M289" t="b">
        <v>0</v>
      </c>
      <c r="N289">
        <v>12</v>
      </c>
      <c r="O289" t="b">
        <v>1</v>
      </c>
      <c r="P289" t="s">
        <v>8274</v>
      </c>
      <c r="Q289" s="15" t="s">
        <v>8311</v>
      </c>
      <c r="R289" s="12" t="s">
        <v>8312</v>
      </c>
      <c r="S289">
        <f t="shared" si="14"/>
        <v>115.83</v>
      </c>
    </row>
    <row r="290" spans="1:19" ht="60" x14ac:dyDescent="0.25">
      <c r="A290" s="10">
        <v>2281</v>
      </c>
      <c r="B290" s="3" t="s">
        <v>2282</v>
      </c>
      <c r="C290" s="3" t="s">
        <v>6391</v>
      </c>
      <c r="D290" s="6">
        <v>300</v>
      </c>
      <c r="E290" s="8">
        <v>555</v>
      </c>
      <c r="F290" t="s">
        <v>8218</v>
      </c>
      <c r="G290" t="s">
        <v>8223</v>
      </c>
      <c r="H290" t="s">
        <v>8245</v>
      </c>
      <c r="I290" s="19">
        <f t="shared" si="12"/>
        <v>40749.284722222219</v>
      </c>
      <c r="J290">
        <v>1311576600</v>
      </c>
      <c r="K290" s="19">
        <f t="shared" si="13"/>
        <v>40687.285844907405</v>
      </c>
      <c r="L290">
        <v>1306219897</v>
      </c>
      <c r="M290" t="b">
        <v>0</v>
      </c>
      <c r="N290">
        <v>11</v>
      </c>
      <c r="O290" t="b">
        <v>1</v>
      </c>
      <c r="P290" t="s">
        <v>8274</v>
      </c>
      <c r="Q290" s="15" t="s">
        <v>8311</v>
      </c>
      <c r="R290" s="12" t="s">
        <v>8312</v>
      </c>
      <c r="S290">
        <f t="shared" si="14"/>
        <v>50.45</v>
      </c>
    </row>
    <row r="291" spans="1:19" ht="30" x14ac:dyDescent="0.25">
      <c r="A291" s="10">
        <v>3395</v>
      </c>
      <c r="B291" s="3" t="s">
        <v>3394</v>
      </c>
      <c r="C291" s="3" t="s">
        <v>7505</v>
      </c>
      <c r="D291" s="6">
        <v>500</v>
      </c>
      <c r="E291" s="8">
        <v>920</v>
      </c>
      <c r="F291" t="s">
        <v>8218</v>
      </c>
      <c r="G291" t="s">
        <v>8224</v>
      </c>
      <c r="H291" t="s">
        <v>8246</v>
      </c>
      <c r="I291" s="19">
        <f t="shared" si="12"/>
        <v>42154.756944444445</v>
      </c>
      <c r="J291">
        <v>1433009400</v>
      </c>
      <c r="K291" s="19">
        <f t="shared" si="13"/>
        <v>42140.712314814817</v>
      </c>
      <c r="L291">
        <v>1431795944</v>
      </c>
      <c r="M291" t="b">
        <v>0</v>
      </c>
      <c r="N291">
        <v>38</v>
      </c>
      <c r="O291" t="b">
        <v>1</v>
      </c>
      <c r="P291" t="s">
        <v>8269</v>
      </c>
      <c r="Q291" s="15" t="s">
        <v>8314</v>
      </c>
      <c r="R291" s="12" t="s">
        <v>8315</v>
      </c>
      <c r="S291">
        <f t="shared" si="14"/>
        <v>24.21</v>
      </c>
    </row>
    <row r="292" spans="1:19" ht="60" x14ac:dyDescent="0.25">
      <c r="A292" s="10">
        <v>3605</v>
      </c>
      <c r="B292" s="3" t="s">
        <v>3604</v>
      </c>
      <c r="C292" s="3" t="s">
        <v>7715</v>
      </c>
      <c r="D292" s="6">
        <v>250</v>
      </c>
      <c r="E292" s="8">
        <v>460</v>
      </c>
      <c r="F292" t="s">
        <v>8218</v>
      </c>
      <c r="G292" t="s">
        <v>8224</v>
      </c>
      <c r="H292" t="s">
        <v>8246</v>
      </c>
      <c r="I292" s="19">
        <f t="shared" si="12"/>
        <v>42413.793124999997</v>
      </c>
      <c r="J292">
        <v>1455390126</v>
      </c>
      <c r="K292" s="19">
        <f t="shared" si="13"/>
        <v>42383.793124999997</v>
      </c>
      <c r="L292">
        <v>1452798126</v>
      </c>
      <c r="M292" t="b">
        <v>0</v>
      </c>
      <c r="N292">
        <v>15</v>
      </c>
      <c r="O292" t="b">
        <v>1</v>
      </c>
      <c r="P292" t="s">
        <v>8269</v>
      </c>
      <c r="Q292" s="15" t="s">
        <v>8314</v>
      </c>
      <c r="R292" s="12" t="s">
        <v>8315</v>
      </c>
      <c r="S292">
        <f t="shared" si="14"/>
        <v>30.67</v>
      </c>
    </row>
    <row r="293" spans="1:19" ht="60" x14ac:dyDescent="0.25">
      <c r="A293" s="10">
        <v>37</v>
      </c>
      <c r="B293" s="3" t="s">
        <v>39</v>
      </c>
      <c r="C293" s="3" t="s">
        <v>4148</v>
      </c>
      <c r="D293" s="6">
        <v>22000</v>
      </c>
      <c r="E293" s="8">
        <v>40357</v>
      </c>
      <c r="F293" t="s">
        <v>8218</v>
      </c>
      <c r="G293" t="s">
        <v>8223</v>
      </c>
      <c r="H293" t="s">
        <v>8245</v>
      </c>
      <c r="I293" s="19">
        <f t="shared" si="12"/>
        <v>42062.693043981482</v>
      </c>
      <c r="J293">
        <v>1425055079</v>
      </c>
      <c r="K293" s="19">
        <f t="shared" si="13"/>
        <v>42032.693043981482</v>
      </c>
      <c r="L293">
        <v>1422463079</v>
      </c>
      <c r="M293" t="b">
        <v>0</v>
      </c>
      <c r="N293">
        <v>253</v>
      </c>
      <c r="O293" t="b">
        <v>1</v>
      </c>
      <c r="P293" t="s">
        <v>8263</v>
      </c>
      <c r="Q293" s="15" t="s">
        <v>8317</v>
      </c>
      <c r="R293" s="12" t="s">
        <v>8331</v>
      </c>
      <c r="S293">
        <f t="shared" si="14"/>
        <v>159.51</v>
      </c>
    </row>
    <row r="294" spans="1:19" ht="60" x14ac:dyDescent="0.25">
      <c r="A294" s="10">
        <v>1356</v>
      </c>
      <c r="B294" s="3" t="s">
        <v>1357</v>
      </c>
      <c r="C294" s="3" t="s">
        <v>5466</v>
      </c>
      <c r="D294" s="6">
        <v>3400</v>
      </c>
      <c r="E294" s="8">
        <v>6215.56</v>
      </c>
      <c r="F294" t="s">
        <v>8218</v>
      </c>
      <c r="G294" t="s">
        <v>8223</v>
      </c>
      <c r="H294" t="s">
        <v>8245</v>
      </c>
      <c r="I294" s="19">
        <f t="shared" si="12"/>
        <v>41460.038888888892</v>
      </c>
      <c r="J294">
        <v>1372985760</v>
      </c>
      <c r="K294" s="19">
        <f t="shared" si="13"/>
        <v>41430.038888888892</v>
      </c>
      <c r="L294">
        <v>1370393760</v>
      </c>
      <c r="M294" t="b">
        <v>0</v>
      </c>
      <c r="N294">
        <v>87</v>
      </c>
      <c r="O294" t="b">
        <v>1</v>
      </c>
      <c r="P294" t="s">
        <v>8272</v>
      </c>
      <c r="Q294" s="15" t="s">
        <v>8320</v>
      </c>
      <c r="R294" s="12" t="s">
        <v>8330</v>
      </c>
      <c r="S294">
        <f t="shared" si="14"/>
        <v>71.44</v>
      </c>
    </row>
    <row r="295" spans="1:19" ht="60" x14ac:dyDescent="0.25">
      <c r="A295" s="10">
        <v>389</v>
      </c>
      <c r="B295" s="3" t="s">
        <v>390</v>
      </c>
      <c r="C295" s="3" t="s">
        <v>4499</v>
      </c>
      <c r="D295" s="6">
        <v>68000</v>
      </c>
      <c r="E295" s="8">
        <v>123444.12</v>
      </c>
      <c r="F295" t="s">
        <v>8218</v>
      </c>
      <c r="G295" t="s">
        <v>8223</v>
      </c>
      <c r="H295" t="s">
        <v>8245</v>
      </c>
      <c r="I295" s="19">
        <f t="shared" si="12"/>
        <v>41705.957638888889</v>
      </c>
      <c r="J295">
        <v>1394233140</v>
      </c>
      <c r="K295" s="19">
        <f t="shared" si="13"/>
        <v>41674.063078703701</v>
      </c>
      <c r="L295">
        <v>1391477450</v>
      </c>
      <c r="M295" t="b">
        <v>0</v>
      </c>
      <c r="N295">
        <v>1510</v>
      </c>
      <c r="O295" t="b">
        <v>1</v>
      </c>
      <c r="P295" t="s">
        <v>8267</v>
      </c>
      <c r="Q295" s="15" t="s">
        <v>8317</v>
      </c>
      <c r="R295" s="12" t="s">
        <v>8329</v>
      </c>
      <c r="S295">
        <f t="shared" si="14"/>
        <v>81.75</v>
      </c>
    </row>
    <row r="296" spans="1:19" ht="60" x14ac:dyDescent="0.25">
      <c r="A296" s="10">
        <v>2041</v>
      </c>
      <c r="B296" s="3" t="s">
        <v>2042</v>
      </c>
      <c r="C296" s="3" t="s">
        <v>6151</v>
      </c>
      <c r="D296" s="6">
        <v>9500</v>
      </c>
      <c r="E296" s="8">
        <v>17277</v>
      </c>
      <c r="F296" t="s">
        <v>8218</v>
      </c>
      <c r="G296" t="s">
        <v>8223</v>
      </c>
      <c r="H296" t="s">
        <v>8245</v>
      </c>
      <c r="I296" s="19">
        <f t="shared" si="12"/>
        <v>42684.567442129628</v>
      </c>
      <c r="J296">
        <v>1478785027</v>
      </c>
      <c r="K296" s="19">
        <f t="shared" si="13"/>
        <v>42654.525775462964</v>
      </c>
      <c r="L296">
        <v>1476189427</v>
      </c>
      <c r="M296" t="b">
        <v>0</v>
      </c>
      <c r="N296">
        <v>120</v>
      </c>
      <c r="O296" t="b">
        <v>1</v>
      </c>
      <c r="P296" t="s">
        <v>8293</v>
      </c>
      <c r="Q296" s="15" t="s">
        <v>8307</v>
      </c>
      <c r="R296" s="12" t="s">
        <v>8308</v>
      </c>
      <c r="S296">
        <f t="shared" si="14"/>
        <v>143.97999999999999</v>
      </c>
    </row>
    <row r="297" spans="1:19" ht="45" x14ac:dyDescent="0.25">
      <c r="A297" s="10">
        <v>2455</v>
      </c>
      <c r="B297" s="3" t="s">
        <v>2456</v>
      </c>
      <c r="C297" s="3" t="s">
        <v>6565</v>
      </c>
      <c r="D297" s="6">
        <v>300</v>
      </c>
      <c r="E297" s="8">
        <v>546</v>
      </c>
      <c r="F297" t="s">
        <v>8218</v>
      </c>
      <c r="G297" t="s">
        <v>8223</v>
      </c>
      <c r="H297" t="s">
        <v>8245</v>
      </c>
      <c r="I297" s="19">
        <f t="shared" si="12"/>
        <v>42480.781828703708</v>
      </c>
      <c r="J297">
        <v>1461177950</v>
      </c>
      <c r="K297" s="19">
        <f t="shared" si="13"/>
        <v>42452.781828703708</v>
      </c>
      <c r="L297">
        <v>1458758750</v>
      </c>
      <c r="M297" t="b">
        <v>0</v>
      </c>
      <c r="N297">
        <v>16</v>
      </c>
      <c r="O297" t="b">
        <v>1</v>
      </c>
      <c r="P297" t="s">
        <v>8296</v>
      </c>
      <c r="Q297" s="15" t="s">
        <v>8325</v>
      </c>
      <c r="R297" s="12" t="s">
        <v>8326</v>
      </c>
      <c r="S297">
        <f t="shared" si="14"/>
        <v>34.130000000000003</v>
      </c>
    </row>
    <row r="298" spans="1:19" ht="45" x14ac:dyDescent="0.25">
      <c r="A298" s="10">
        <v>2456</v>
      </c>
      <c r="B298" s="3" t="s">
        <v>2457</v>
      </c>
      <c r="C298" s="3" t="s">
        <v>6566</v>
      </c>
      <c r="D298" s="6">
        <v>1500</v>
      </c>
      <c r="E298" s="8">
        <v>2713</v>
      </c>
      <c r="F298" t="s">
        <v>8218</v>
      </c>
      <c r="G298" t="s">
        <v>8223</v>
      </c>
      <c r="H298" t="s">
        <v>8245</v>
      </c>
      <c r="I298" s="19">
        <f t="shared" si="12"/>
        <v>42791.961099537039</v>
      </c>
      <c r="J298">
        <v>1488063839</v>
      </c>
      <c r="K298" s="19">
        <f t="shared" si="13"/>
        <v>42761.961099537039</v>
      </c>
      <c r="L298">
        <v>1485471839</v>
      </c>
      <c r="M298" t="b">
        <v>0</v>
      </c>
      <c r="N298">
        <v>67</v>
      </c>
      <c r="O298" t="b">
        <v>1</v>
      </c>
      <c r="P298" t="s">
        <v>8296</v>
      </c>
      <c r="Q298" s="15" t="s">
        <v>8325</v>
      </c>
      <c r="R298" s="12" t="s">
        <v>8326</v>
      </c>
      <c r="S298">
        <f t="shared" si="14"/>
        <v>40.49</v>
      </c>
    </row>
    <row r="299" spans="1:19" ht="60" x14ac:dyDescent="0.25">
      <c r="A299" s="10">
        <v>785</v>
      </c>
      <c r="B299" s="3" t="s">
        <v>786</v>
      </c>
      <c r="C299" s="3" t="s">
        <v>4895</v>
      </c>
      <c r="D299" s="6">
        <v>500</v>
      </c>
      <c r="E299" s="8">
        <v>903.14</v>
      </c>
      <c r="F299" t="s">
        <v>8218</v>
      </c>
      <c r="G299" t="s">
        <v>8223</v>
      </c>
      <c r="H299" t="s">
        <v>8245</v>
      </c>
      <c r="I299" s="19">
        <f t="shared" si="12"/>
        <v>41333.593923611108</v>
      </c>
      <c r="J299">
        <v>1362060915</v>
      </c>
      <c r="K299" s="19">
        <f t="shared" si="13"/>
        <v>41303.593923611108</v>
      </c>
      <c r="L299">
        <v>1359468915</v>
      </c>
      <c r="M299" t="b">
        <v>0</v>
      </c>
      <c r="N299">
        <v>29</v>
      </c>
      <c r="O299" t="b">
        <v>1</v>
      </c>
      <c r="P299" t="s">
        <v>8274</v>
      </c>
      <c r="Q299" s="15" t="s">
        <v>8311</v>
      </c>
      <c r="R299" s="12" t="s">
        <v>8312</v>
      </c>
      <c r="S299">
        <f t="shared" si="14"/>
        <v>31.14</v>
      </c>
    </row>
    <row r="300" spans="1:19" ht="45" x14ac:dyDescent="0.25">
      <c r="A300" s="10">
        <v>2170</v>
      </c>
      <c r="B300" s="3" t="s">
        <v>2171</v>
      </c>
      <c r="C300" s="3" t="s">
        <v>6280</v>
      </c>
      <c r="D300" s="6">
        <v>350</v>
      </c>
      <c r="E300" s="8">
        <v>633</v>
      </c>
      <c r="F300" t="s">
        <v>8218</v>
      </c>
      <c r="G300" t="s">
        <v>8223</v>
      </c>
      <c r="H300" t="s">
        <v>8245</v>
      </c>
      <c r="I300" s="19">
        <f t="shared" si="12"/>
        <v>42238.750254629631</v>
      </c>
      <c r="J300">
        <v>1440266422</v>
      </c>
      <c r="K300" s="19">
        <f t="shared" si="13"/>
        <v>42198.750254629631</v>
      </c>
      <c r="L300">
        <v>1436810422</v>
      </c>
      <c r="M300" t="b">
        <v>0</v>
      </c>
      <c r="N300">
        <v>19</v>
      </c>
      <c r="O300" t="b">
        <v>1</v>
      </c>
      <c r="P300" t="s">
        <v>8274</v>
      </c>
      <c r="Q300" s="15" t="s">
        <v>8311</v>
      </c>
      <c r="R300" s="12" t="s">
        <v>8312</v>
      </c>
      <c r="S300">
        <f t="shared" si="14"/>
        <v>33.32</v>
      </c>
    </row>
    <row r="301" spans="1:19" ht="45" x14ac:dyDescent="0.25">
      <c r="A301" s="10">
        <v>1537</v>
      </c>
      <c r="B301" s="3" t="s">
        <v>1538</v>
      </c>
      <c r="C301" s="3" t="s">
        <v>5647</v>
      </c>
      <c r="D301" s="6">
        <v>12000</v>
      </c>
      <c r="E301" s="8">
        <v>21588</v>
      </c>
      <c r="F301" t="s">
        <v>8218</v>
      </c>
      <c r="G301" t="s">
        <v>8235</v>
      </c>
      <c r="H301" t="s">
        <v>8248</v>
      </c>
      <c r="I301" s="19">
        <f t="shared" si="12"/>
        <v>42588.75</v>
      </c>
      <c r="J301">
        <v>1470506400</v>
      </c>
      <c r="K301" s="19">
        <f t="shared" si="13"/>
        <v>42552.315127314811</v>
      </c>
      <c r="L301">
        <v>1467358427</v>
      </c>
      <c r="M301" t="b">
        <v>1</v>
      </c>
      <c r="N301">
        <v>224</v>
      </c>
      <c r="O301" t="b">
        <v>1</v>
      </c>
      <c r="P301" t="s">
        <v>8283</v>
      </c>
      <c r="Q301" s="15" t="s">
        <v>8322</v>
      </c>
      <c r="R301" s="12" t="s">
        <v>8323</v>
      </c>
      <c r="S301">
        <f t="shared" si="14"/>
        <v>96.38</v>
      </c>
    </row>
    <row r="302" spans="1:19" ht="60" x14ac:dyDescent="0.25">
      <c r="A302" s="10">
        <v>2264</v>
      </c>
      <c r="B302" s="3" t="s">
        <v>2265</v>
      </c>
      <c r="C302" s="3" t="s">
        <v>6374</v>
      </c>
      <c r="D302" s="6">
        <v>6000</v>
      </c>
      <c r="E302" s="8">
        <v>10802</v>
      </c>
      <c r="F302" t="s">
        <v>8218</v>
      </c>
      <c r="G302" t="s">
        <v>8223</v>
      </c>
      <c r="H302" t="s">
        <v>8245</v>
      </c>
      <c r="I302" s="19">
        <f t="shared" si="12"/>
        <v>42513.125</v>
      </c>
      <c r="J302">
        <v>1463972400</v>
      </c>
      <c r="K302" s="19">
        <f t="shared" si="13"/>
        <v>42496.582337962958</v>
      </c>
      <c r="L302">
        <v>1462543114</v>
      </c>
      <c r="M302" t="b">
        <v>0</v>
      </c>
      <c r="N302">
        <v>445</v>
      </c>
      <c r="O302" t="b">
        <v>1</v>
      </c>
      <c r="P302" t="s">
        <v>8295</v>
      </c>
      <c r="Q302" s="15" t="s">
        <v>8309</v>
      </c>
      <c r="R302" s="12" t="s">
        <v>8310</v>
      </c>
      <c r="S302">
        <f t="shared" si="14"/>
        <v>24.27</v>
      </c>
    </row>
    <row r="303" spans="1:19" ht="45" x14ac:dyDescent="0.25">
      <c r="A303" s="10">
        <v>823</v>
      </c>
      <c r="B303" s="3" t="s">
        <v>824</v>
      </c>
      <c r="C303" s="3" t="s">
        <v>4933</v>
      </c>
      <c r="D303" s="6">
        <v>800</v>
      </c>
      <c r="E303" s="8">
        <v>1436</v>
      </c>
      <c r="F303" t="s">
        <v>8218</v>
      </c>
      <c r="G303" t="s">
        <v>8223</v>
      </c>
      <c r="H303" t="s">
        <v>8245</v>
      </c>
      <c r="I303" s="19">
        <f t="shared" si="12"/>
        <v>42085.931157407409</v>
      </c>
      <c r="J303">
        <v>1427062852</v>
      </c>
      <c r="K303" s="19">
        <f t="shared" si="13"/>
        <v>42055.972824074073</v>
      </c>
      <c r="L303">
        <v>1424474452</v>
      </c>
      <c r="M303" t="b">
        <v>0</v>
      </c>
      <c r="N303">
        <v>33</v>
      </c>
      <c r="O303" t="b">
        <v>1</v>
      </c>
      <c r="P303" t="s">
        <v>8274</v>
      </c>
      <c r="Q303" s="15" t="s">
        <v>8311</v>
      </c>
      <c r="R303" s="12" t="s">
        <v>8312</v>
      </c>
      <c r="S303">
        <f t="shared" si="14"/>
        <v>43.52</v>
      </c>
    </row>
    <row r="304" spans="1:19" ht="45" x14ac:dyDescent="0.25">
      <c r="A304" s="10">
        <v>2465</v>
      </c>
      <c r="B304" s="3" t="s">
        <v>2466</v>
      </c>
      <c r="C304" s="3" t="s">
        <v>6575</v>
      </c>
      <c r="D304" s="6">
        <v>700</v>
      </c>
      <c r="E304" s="8">
        <v>1261</v>
      </c>
      <c r="F304" t="s">
        <v>8218</v>
      </c>
      <c r="G304" t="s">
        <v>8223</v>
      </c>
      <c r="H304" t="s">
        <v>8245</v>
      </c>
      <c r="I304" s="19">
        <f t="shared" si="12"/>
        <v>41175.719305555554</v>
      </c>
      <c r="J304">
        <v>1348420548</v>
      </c>
      <c r="K304" s="19">
        <f t="shared" si="13"/>
        <v>41145.719305555554</v>
      </c>
      <c r="L304">
        <v>1345828548</v>
      </c>
      <c r="M304" t="b">
        <v>0</v>
      </c>
      <c r="N304">
        <v>48</v>
      </c>
      <c r="O304" t="b">
        <v>1</v>
      </c>
      <c r="P304" t="s">
        <v>8277</v>
      </c>
      <c r="Q304" s="15" t="s">
        <v>8311</v>
      </c>
      <c r="R304" s="12" t="s">
        <v>8328</v>
      </c>
      <c r="S304">
        <f t="shared" si="14"/>
        <v>26.27</v>
      </c>
    </row>
    <row r="305" spans="1:19" ht="60" x14ac:dyDescent="0.25">
      <c r="A305" s="10">
        <v>3537</v>
      </c>
      <c r="B305" s="3" t="s">
        <v>3536</v>
      </c>
      <c r="C305" s="3" t="s">
        <v>7647</v>
      </c>
      <c r="D305" s="6">
        <v>675</v>
      </c>
      <c r="E305" s="8">
        <v>1218</v>
      </c>
      <c r="F305" t="s">
        <v>8218</v>
      </c>
      <c r="G305" t="s">
        <v>8228</v>
      </c>
      <c r="H305" t="s">
        <v>8250</v>
      </c>
      <c r="I305" s="19">
        <f t="shared" si="12"/>
        <v>41960.332638888889</v>
      </c>
      <c r="J305">
        <v>1416211140</v>
      </c>
      <c r="K305" s="19">
        <f t="shared" si="13"/>
        <v>41923.354351851849</v>
      </c>
      <c r="L305">
        <v>1413016216</v>
      </c>
      <c r="M305" t="b">
        <v>0</v>
      </c>
      <c r="N305">
        <v>28</v>
      </c>
      <c r="O305" t="b">
        <v>1</v>
      </c>
      <c r="P305" t="s">
        <v>8269</v>
      </c>
      <c r="Q305" s="15" t="s">
        <v>8314</v>
      </c>
      <c r="R305" s="12" t="s">
        <v>8315</v>
      </c>
      <c r="S305">
        <f t="shared" si="14"/>
        <v>43.5</v>
      </c>
    </row>
    <row r="306" spans="1:19" ht="30" x14ac:dyDescent="0.25">
      <c r="A306" s="10">
        <v>3007</v>
      </c>
      <c r="B306" s="3" t="s">
        <v>3007</v>
      </c>
      <c r="C306" s="3" t="s">
        <v>7117</v>
      </c>
      <c r="D306" s="6">
        <v>600</v>
      </c>
      <c r="E306" s="8">
        <v>1080</v>
      </c>
      <c r="F306" t="s">
        <v>8218</v>
      </c>
      <c r="G306" t="s">
        <v>8223</v>
      </c>
      <c r="H306" t="s">
        <v>8245</v>
      </c>
      <c r="I306" s="19">
        <f t="shared" si="12"/>
        <v>42119.216238425928</v>
      </c>
      <c r="J306">
        <v>1429938683</v>
      </c>
      <c r="K306" s="19">
        <f t="shared" si="13"/>
        <v>42098.216238425928</v>
      </c>
      <c r="L306">
        <v>1428124283</v>
      </c>
      <c r="M306" t="b">
        <v>0</v>
      </c>
      <c r="N306">
        <v>20</v>
      </c>
      <c r="O306" t="b">
        <v>1</v>
      </c>
      <c r="P306" t="s">
        <v>8301</v>
      </c>
      <c r="Q306" s="15" t="s">
        <v>8314</v>
      </c>
      <c r="R306" s="12" t="s">
        <v>8327</v>
      </c>
      <c r="S306">
        <f t="shared" si="14"/>
        <v>54</v>
      </c>
    </row>
    <row r="307" spans="1:19" ht="60" x14ac:dyDescent="0.25">
      <c r="A307" s="10">
        <v>3508</v>
      </c>
      <c r="B307" s="3" t="s">
        <v>3507</v>
      </c>
      <c r="C307" s="3" t="s">
        <v>7618</v>
      </c>
      <c r="D307" s="6">
        <v>100</v>
      </c>
      <c r="E307" s="8">
        <v>180</v>
      </c>
      <c r="F307" t="s">
        <v>8218</v>
      </c>
      <c r="G307" t="s">
        <v>8224</v>
      </c>
      <c r="H307" t="s">
        <v>8246</v>
      </c>
      <c r="I307" s="19">
        <f t="shared" si="12"/>
        <v>42500.875</v>
      </c>
      <c r="J307">
        <v>1462914000</v>
      </c>
      <c r="K307" s="19">
        <f t="shared" si="13"/>
        <v>42477.729780092588</v>
      </c>
      <c r="L307">
        <v>1460914253</v>
      </c>
      <c r="M307" t="b">
        <v>0</v>
      </c>
      <c r="N307">
        <v>15</v>
      </c>
      <c r="O307" t="b">
        <v>1</v>
      </c>
      <c r="P307" t="s">
        <v>8269</v>
      </c>
      <c r="Q307" s="15" t="s">
        <v>8314</v>
      </c>
      <c r="R307" s="12" t="s">
        <v>8315</v>
      </c>
      <c r="S307">
        <f t="shared" si="14"/>
        <v>12</v>
      </c>
    </row>
    <row r="308" spans="1:19" ht="60" x14ac:dyDescent="0.25">
      <c r="A308" s="10">
        <v>2033</v>
      </c>
      <c r="B308" s="3" t="s">
        <v>2034</v>
      </c>
      <c r="C308" s="3" t="s">
        <v>6143</v>
      </c>
      <c r="D308" s="6">
        <v>25000</v>
      </c>
      <c r="E308" s="8">
        <v>44669</v>
      </c>
      <c r="F308" t="s">
        <v>8218</v>
      </c>
      <c r="G308" t="s">
        <v>8223</v>
      </c>
      <c r="H308" t="s">
        <v>8245</v>
      </c>
      <c r="I308" s="19">
        <f t="shared" si="12"/>
        <v>41755.082384259258</v>
      </c>
      <c r="J308">
        <v>1398477518</v>
      </c>
      <c r="K308" s="19">
        <f t="shared" si="13"/>
        <v>41725.082384259258</v>
      </c>
      <c r="L308">
        <v>1395885518</v>
      </c>
      <c r="M308" t="b">
        <v>1</v>
      </c>
      <c r="N308">
        <v>158</v>
      </c>
      <c r="O308" t="b">
        <v>1</v>
      </c>
      <c r="P308" t="s">
        <v>8293</v>
      </c>
      <c r="Q308" s="15" t="s">
        <v>8307</v>
      </c>
      <c r="R308" s="12" t="s">
        <v>8308</v>
      </c>
      <c r="S308">
        <f t="shared" si="14"/>
        <v>282.72000000000003</v>
      </c>
    </row>
    <row r="309" spans="1:19" ht="60" x14ac:dyDescent="0.25">
      <c r="A309" s="10">
        <v>299</v>
      </c>
      <c r="B309" s="3" t="s">
        <v>300</v>
      </c>
      <c r="C309" s="3" t="s">
        <v>4409</v>
      </c>
      <c r="D309" s="6">
        <v>10000</v>
      </c>
      <c r="E309" s="8">
        <v>17895.25</v>
      </c>
      <c r="F309" t="s">
        <v>8218</v>
      </c>
      <c r="G309" t="s">
        <v>8223</v>
      </c>
      <c r="H309" t="s">
        <v>8245</v>
      </c>
      <c r="I309" s="19">
        <f t="shared" si="12"/>
        <v>40499.266898148147</v>
      </c>
      <c r="J309">
        <v>1289975060</v>
      </c>
      <c r="K309" s="19">
        <f t="shared" si="13"/>
        <v>40469.225231481483</v>
      </c>
      <c r="L309">
        <v>1287379460</v>
      </c>
      <c r="M309" t="b">
        <v>1</v>
      </c>
      <c r="N309">
        <v>244</v>
      </c>
      <c r="O309" t="b">
        <v>1</v>
      </c>
      <c r="P309" t="s">
        <v>8267</v>
      </c>
      <c r="Q309" s="15" t="s">
        <v>8317</v>
      </c>
      <c r="R309" s="12" t="s">
        <v>8329</v>
      </c>
      <c r="S309">
        <f t="shared" si="14"/>
        <v>73.34</v>
      </c>
    </row>
    <row r="310" spans="1:19" ht="60" x14ac:dyDescent="0.25">
      <c r="A310" s="10">
        <v>745</v>
      </c>
      <c r="B310" s="3" t="s">
        <v>746</v>
      </c>
      <c r="C310" s="3" t="s">
        <v>4855</v>
      </c>
      <c r="D310" s="6">
        <v>2220</v>
      </c>
      <c r="E310" s="8">
        <v>3976</v>
      </c>
      <c r="F310" t="s">
        <v>8218</v>
      </c>
      <c r="G310" t="s">
        <v>8223</v>
      </c>
      <c r="H310" t="s">
        <v>8245</v>
      </c>
      <c r="I310" s="19">
        <f t="shared" si="12"/>
        <v>41397.572280092594</v>
      </c>
      <c r="J310">
        <v>1367588645</v>
      </c>
      <c r="K310" s="19">
        <f t="shared" si="13"/>
        <v>41367.572280092594</v>
      </c>
      <c r="L310">
        <v>1364996645</v>
      </c>
      <c r="M310" t="b">
        <v>0</v>
      </c>
      <c r="N310">
        <v>74</v>
      </c>
      <c r="O310" t="b">
        <v>1</v>
      </c>
      <c r="P310" t="s">
        <v>8272</v>
      </c>
      <c r="Q310" s="15" t="s">
        <v>8320</v>
      </c>
      <c r="R310" s="12" t="s">
        <v>8330</v>
      </c>
      <c r="S310">
        <f t="shared" si="14"/>
        <v>53.73</v>
      </c>
    </row>
    <row r="311" spans="1:19" x14ac:dyDescent="0.25">
      <c r="A311" s="10">
        <v>2989</v>
      </c>
      <c r="B311" s="3" t="s">
        <v>2989</v>
      </c>
      <c r="C311" s="3" t="s">
        <v>7099</v>
      </c>
      <c r="D311" s="6">
        <v>20000</v>
      </c>
      <c r="E311" s="8">
        <v>35307</v>
      </c>
      <c r="F311" t="s">
        <v>8218</v>
      </c>
      <c r="G311" t="s">
        <v>8223</v>
      </c>
      <c r="H311" t="s">
        <v>8245</v>
      </c>
      <c r="I311" s="19">
        <f t="shared" si="12"/>
        <v>42359.207638888889</v>
      </c>
      <c r="J311">
        <v>1450673940</v>
      </c>
      <c r="K311" s="19">
        <f t="shared" si="13"/>
        <v>42337.02039351852</v>
      </c>
      <c r="L311">
        <v>1448756962</v>
      </c>
      <c r="M311" t="b">
        <v>0</v>
      </c>
      <c r="N311">
        <v>364</v>
      </c>
      <c r="O311" t="b">
        <v>1</v>
      </c>
      <c r="P311" t="s">
        <v>8301</v>
      </c>
      <c r="Q311" s="15" t="s">
        <v>8314</v>
      </c>
      <c r="R311" s="12" t="s">
        <v>8327</v>
      </c>
      <c r="S311">
        <f t="shared" si="14"/>
        <v>97</v>
      </c>
    </row>
    <row r="312" spans="1:19" ht="60" x14ac:dyDescent="0.25">
      <c r="A312" s="10">
        <v>272</v>
      </c>
      <c r="B312" s="3" t="s">
        <v>273</v>
      </c>
      <c r="C312" s="3" t="s">
        <v>4382</v>
      </c>
      <c r="D312" s="6">
        <v>3000</v>
      </c>
      <c r="E312" s="8">
        <v>5323.01</v>
      </c>
      <c r="F312" t="s">
        <v>8218</v>
      </c>
      <c r="G312" t="s">
        <v>8223</v>
      </c>
      <c r="H312" t="s">
        <v>8245</v>
      </c>
      <c r="I312" s="19">
        <f t="shared" si="12"/>
        <v>40296.78402777778</v>
      </c>
      <c r="J312">
        <v>1272480540</v>
      </c>
      <c r="K312" s="19">
        <f t="shared" si="13"/>
        <v>40235.900358796294</v>
      </c>
      <c r="L312">
        <v>1267220191</v>
      </c>
      <c r="M312" t="b">
        <v>1</v>
      </c>
      <c r="N312">
        <v>65</v>
      </c>
      <c r="O312" t="b">
        <v>1</v>
      </c>
      <c r="P312" t="s">
        <v>8267</v>
      </c>
      <c r="Q312" s="15" t="s">
        <v>8317</v>
      </c>
      <c r="R312" s="12" t="s">
        <v>8329</v>
      </c>
      <c r="S312">
        <f t="shared" si="14"/>
        <v>81.89</v>
      </c>
    </row>
    <row r="313" spans="1:19" ht="30" x14ac:dyDescent="0.25">
      <c r="A313" s="10">
        <v>287</v>
      </c>
      <c r="B313" s="3" t="s">
        <v>288</v>
      </c>
      <c r="C313" s="3" t="s">
        <v>4397</v>
      </c>
      <c r="D313" s="6">
        <v>15000</v>
      </c>
      <c r="E313" s="8">
        <v>26445</v>
      </c>
      <c r="F313" t="s">
        <v>8218</v>
      </c>
      <c r="G313" t="s">
        <v>8223</v>
      </c>
      <c r="H313" t="s">
        <v>8245</v>
      </c>
      <c r="I313" s="19">
        <f t="shared" si="12"/>
        <v>41215.166666666664</v>
      </c>
      <c r="J313">
        <v>1351828800</v>
      </c>
      <c r="K313" s="19">
        <f t="shared" si="13"/>
        <v>41184.277986111112</v>
      </c>
      <c r="L313">
        <v>1349160018</v>
      </c>
      <c r="M313" t="b">
        <v>1</v>
      </c>
      <c r="N313">
        <v>290</v>
      </c>
      <c r="O313" t="b">
        <v>1</v>
      </c>
      <c r="P313" t="s">
        <v>8267</v>
      </c>
      <c r="Q313" s="15" t="s">
        <v>8317</v>
      </c>
      <c r="R313" s="12" t="s">
        <v>8329</v>
      </c>
      <c r="S313">
        <f t="shared" si="14"/>
        <v>91.19</v>
      </c>
    </row>
    <row r="314" spans="1:19" ht="30" x14ac:dyDescent="0.25">
      <c r="A314" s="10">
        <v>2313</v>
      </c>
      <c r="B314" s="3" t="s">
        <v>2314</v>
      </c>
      <c r="C314" s="3" t="s">
        <v>6423</v>
      </c>
      <c r="D314" s="6">
        <v>5000</v>
      </c>
      <c r="E314" s="8">
        <v>8792.02</v>
      </c>
      <c r="F314" t="s">
        <v>8218</v>
      </c>
      <c r="G314" t="s">
        <v>8223</v>
      </c>
      <c r="H314" t="s">
        <v>8245</v>
      </c>
      <c r="I314" s="19">
        <f t="shared" si="12"/>
        <v>41032.958634259259</v>
      </c>
      <c r="J314">
        <v>1336086026</v>
      </c>
      <c r="K314" s="19">
        <f t="shared" si="13"/>
        <v>41002.958634259259</v>
      </c>
      <c r="L314">
        <v>1333494026</v>
      </c>
      <c r="M314" t="b">
        <v>1</v>
      </c>
      <c r="N314">
        <v>157</v>
      </c>
      <c r="O314" t="b">
        <v>1</v>
      </c>
      <c r="P314" t="s">
        <v>8277</v>
      </c>
      <c r="Q314" s="15" t="s">
        <v>8311</v>
      </c>
      <c r="R314" s="12" t="s">
        <v>8328</v>
      </c>
      <c r="S314">
        <f t="shared" si="14"/>
        <v>56</v>
      </c>
    </row>
    <row r="315" spans="1:19" ht="60" x14ac:dyDescent="0.25">
      <c r="A315" s="10">
        <v>1531</v>
      </c>
      <c r="B315" s="3" t="s">
        <v>1532</v>
      </c>
      <c r="C315" s="3" t="s">
        <v>5641</v>
      </c>
      <c r="D315" s="6">
        <v>2350</v>
      </c>
      <c r="E315" s="8">
        <v>4135</v>
      </c>
      <c r="F315" t="s">
        <v>8218</v>
      </c>
      <c r="G315" t="s">
        <v>8223</v>
      </c>
      <c r="H315" t="s">
        <v>8245</v>
      </c>
      <c r="I315" s="19">
        <f t="shared" si="12"/>
        <v>41974.125</v>
      </c>
      <c r="J315">
        <v>1417402800</v>
      </c>
      <c r="K315" s="19">
        <f t="shared" si="13"/>
        <v>41941.802384259259</v>
      </c>
      <c r="L315">
        <v>1414610126</v>
      </c>
      <c r="M315" t="b">
        <v>1</v>
      </c>
      <c r="N315">
        <v>73</v>
      </c>
      <c r="O315" t="b">
        <v>1</v>
      </c>
      <c r="P315" t="s">
        <v>8283</v>
      </c>
      <c r="Q315" s="15" t="s">
        <v>8322</v>
      </c>
      <c r="R315" s="12" t="s">
        <v>8323</v>
      </c>
      <c r="S315">
        <f t="shared" si="14"/>
        <v>56.64</v>
      </c>
    </row>
    <row r="316" spans="1:19" ht="60" x14ac:dyDescent="0.25">
      <c r="A316" s="10">
        <v>2973</v>
      </c>
      <c r="B316" s="3" t="s">
        <v>2973</v>
      </c>
      <c r="C316" s="3" t="s">
        <v>7083</v>
      </c>
      <c r="D316" s="6">
        <v>5000</v>
      </c>
      <c r="E316" s="8">
        <v>8740</v>
      </c>
      <c r="F316" t="s">
        <v>8218</v>
      </c>
      <c r="G316" t="s">
        <v>8223</v>
      </c>
      <c r="H316" t="s">
        <v>8245</v>
      </c>
      <c r="I316" s="19">
        <f t="shared" si="12"/>
        <v>42370.166666666672</v>
      </c>
      <c r="J316">
        <v>1451620800</v>
      </c>
      <c r="K316" s="19">
        <f t="shared" si="13"/>
        <v>42341.818379629629</v>
      </c>
      <c r="L316">
        <v>1449171508</v>
      </c>
      <c r="M316" t="b">
        <v>0</v>
      </c>
      <c r="N316">
        <v>33</v>
      </c>
      <c r="O316" t="b">
        <v>1</v>
      </c>
      <c r="P316" t="s">
        <v>8269</v>
      </c>
      <c r="Q316" s="15" t="s">
        <v>8314</v>
      </c>
      <c r="R316" s="12" t="s">
        <v>8315</v>
      </c>
      <c r="S316">
        <f t="shared" si="14"/>
        <v>264.85000000000002</v>
      </c>
    </row>
    <row r="317" spans="1:19" ht="60" x14ac:dyDescent="0.25">
      <c r="A317" s="10">
        <v>1679</v>
      </c>
      <c r="B317" s="3" t="s">
        <v>1680</v>
      </c>
      <c r="C317" s="3" t="s">
        <v>5789</v>
      </c>
      <c r="D317" s="6">
        <v>2000</v>
      </c>
      <c r="E317" s="8">
        <v>3500</v>
      </c>
      <c r="F317" t="s">
        <v>8218</v>
      </c>
      <c r="G317" t="s">
        <v>8223</v>
      </c>
      <c r="H317" t="s">
        <v>8245</v>
      </c>
      <c r="I317" s="19">
        <f t="shared" si="12"/>
        <v>40746.068807870368</v>
      </c>
      <c r="J317">
        <v>1311298745</v>
      </c>
      <c r="K317" s="19">
        <f t="shared" si="13"/>
        <v>40723.068807870368</v>
      </c>
      <c r="L317">
        <v>1309311545</v>
      </c>
      <c r="M317" t="b">
        <v>0</v>
      </c>
      <c r="N317">
        <v>56</v>
      </c>
      <c r="O317" t="b">
        <v>1</v>
      </c>
      <c r="P317" t="s">
        <v>8290</v>
      </c>
      <c r="Q317" s="15" t="s">
        <v>8311</v>
      </c>
      <c r="R317" s="12" t="s">
        <v>8319</v>
      </c>
      <c r="S317">
        <f t="shared" si="14"/>
        <v>62.5</v>
      </c>
    </row>
    <row r="318" spans="1:19" ht="60" x14ac:dyDescent="0.25">
      <c r="A318" s="10">
        <v>3306</v>
      </c>
      <c r="B318" s="3" t="s">
        <v>3306</v>
      </c>
      <c r="C318" s="3" t="s">
        <v>7416</v>
      </c>
      <c r="D318" s="6">
        <v>1500</v>
      </c>
      <c r="E318" s="8">
        <v>2630</v>
      </c>
      <c r="F318" t="s">
        <v>8218</v>
      </c>
      <c r="G318" t="s">
        <v>8223</v>
      </c>
      <c r="H318" t="s">
        <v>8245</v>
      </c>
      <c r="I318" s="19">
        <f t="shared" si="12"/>
        <v>42531.125</v>
      </c>
      <c r="J318">
        <v>1465527600</v>
      </c>
      <c r="K318" s="19">
        <f t="shared" si="13"/>
        <v>42493.219236111108</v>
      </c>
      <c r="L318">
        <v>1462252542</v>
      </c>
      <c r="M318" t="b">
        <v>0</v>
      </c>
      <c r="N318">
        <v>54</v>
      </c>
      <c r="O318" t="b">
        <v>1</v>
      </c>
      <c r="P318" t="s">
        <v>8269</v>
      </c>
      <c r="Q318" s="15" t="s">
        <v>8314</v>
      </c>
      <c r="R318" s="12" t="s">
        <v>8315</v>
      </c>
      <c r="S318">
        <f t="shared" si="14"/>
        <v>48.7</v>
      </c>
    </row>
    <row r="319" spans="1:19" ht="60" x14ac:dyDescent="0.25">
      <c r="A319" s="10">
        <v>3591</v>
      </c>
      <c r="B319" s="3" t="s">
        <v>3590</v>
      </c>
      <c r="C319" s="3" t="s">
        <v>7701</v>
      </c>
      <c r="D319" s="6">
        <v>700</v>
      </c>
      <c r="E319" s="8">
        <v>1225</v>
      </c>
      <c r="F319" t="s">
        <v>8218</v>
      </c>
      <c r="G319" t="s">
        <v>8223</v>
      </c>
      <c r="H319" t="s">
        <v>8245</v>
      </c>
      <c r="I319" s="19">
        <f t="shared" si="12"/>
        <v>42028.207638888889</v>
      </c>
      <c r="J319">
        <v>1422075540</v>
      </c>
      <c r="K319" s="19">
        <f t="shared" si="13"/>
        <v>42003.948425925926</v>
      </c>
      <c r="L319">
        <v>1419979544</v>
      </c>
      <c r="M319" t="b">
        <v>0</v>
      </c>
      <c r="N319">
        <v>18</v>
      </c>
      <c r="O319" t="b">
        <v>1</v>
      </c>
      <c r="P319" t="s">
        <v>8269</v>
      </c>
      <c r="Q319" s="15" t="s">
        <v>8314</v>
      </c>
      <c r="R319" s="12" t="s">
        <v>8315</v>
      </c>
      <c r="S319">
        <f t="shared" si="14"/>
        <v>68.06</v>
      </c>
    </row>
    <row r="320" spans="1:19" ht="60" x14ac:dyDescent="0.25">
      <c r="A320" s="10">
        <v>3255</v>
      </c>
      <c r="B320" s="3" t="s">
        <v>3255</v>
      </c>
      <c r="C320" s="3" t="s">
        <v>7365</v>
      </c>
      <c r="D320" s="6">
        <v>300</v>
      </c>
      <c r="E320" s="8">
        <v>525</v>
      </c>
      <c r="F320" t="s">
        <v>8218</v>
      </c>
      <c r="G320" t="s">
        <v>8224</v>
      </c>
      <c r="H320" t="s">
        <v>8246</v>
      </c>
      <c r="I320" s="19">
        <f t="shared" si="12"/>
        <v>41919.768229166664</v>
      </c>
      <c r="J320">
        <v>1412706375</v>
      </c>
      <c r="K320" s="19">
        <f t="shared" si="13"/>
        <v>41889.768229166664</v>
      </c>
      <c r="L320">
        <v>1410114375</v>
      </c>
      <c r="M320" t="b">
        <v>1</v>
      </c>
      <c r="N320">
        <v>18</v>
      </c>
      <c r="O320" t="b">
        <v>1</v>
      </c>
      <c r="P320" t="s">
        <v>8269</v>
      </c>
      <c r="Q320" s="15" t="s">
        <v>8314</v>
      </c>
      <c r="R320" s="12" t="s">
        <v>8315</v>
      </c>
      <c r="S320">
        <f t="shared" si="14"/>
        <v>29.17</v>
      </c>
    </row>
    <row r="321" spans="1:19" ht="60" x14ac:dyDescent="0.25">
      <c r="A321" s="10">
        <v>357</v>
      </c>
      <c r="B321" s="3" t="s">
        <v>358</v>
      </c>
      <c r="C321" s="3" t="s">
        <v>4467</v>
      </c>
      <c r="D321" s="6">
        <v>15000</v>
      </c>
      <c r="E321" s="8">
        <v>26100</v>
      </c>
      <c r="F321" t="s">
        <v>8218</v>
      </c>
      <c r="G321" t="s">
        <v>8223</v>
      </c>
      <c r="H321" t="s">
        <v>8245</v>
      </c>
      <c r="I321" s="19">
        <f t="shared" si="12"/>
        <v>42118.222187499996</v>
      </c>
      <c r="J321">
        <v>1429852797</v>
      </c>
      <c r="K321" s="19">
        <f t="shared" si="13"/>
        <v>42078.222187499996</v>
      </c>
      <c r="L321">
        <v>1426396797</v>
      </c>
      <c r="M321" t="b">
        <v>1</v>
      </c>
      <c r="N321">
        <v>303</v>
      </c>
      <c r="O321" t="b">
        <v>1</v>
      </c>
      <c r="P321" t="s">
        <v>8267</v>
      </c>
      <c r="Q321" s="15" t="s">
        <v>8317</v>
      </c>
      <c r="R321" s="12" t="s">
        <v>8329</v>
      </c>
      <c r="S321">
        <f t="shared" si="14"/>
        <v>86.14</v>
      </c>
    </row>
    <row r="322" spans="1:19" ht="45" x14ac:dyDescent="0.25">
      <c r="A322" s="10">
        <v>1653</v>
      </c>
      <c r="B322" s="3" t="s">
        <v>1654</v>
      </c>
      <c r="C322" s="3" t="s">
        <v>5763</v>
      </c>
      <c r="D322" s="6">
        <v>5000</v>
      </c>
      <c r="E322" s="8">
        <v>8711.52</v>
      </c>
      <c r="F322" t="s">
        <v>8218</v>
      </c>
      <c r="G322" t="s">
        <v>8223</v>
      </c>
      <c r="H322" t="s">
        <v>8245</v>
      </c>
      <c r="I322" s="19">
        <f t="shared" si="12"/>
        <v>40657.834444444445</v>
      </c>
      <c r="J322">
        <v>1303675296</v>
      </c>
      <c r="K322" s="19">
        <f t="shared" si="13"/>
        <v>40626.834444444445</v>
      </c>
      <c r="L322">
        <v>1300996896</v>
      </c>
      <c r="M322" t="b">
        <v>0</v>
      </c>
      <c r="N322">
        <v>168</v>
      </c>
      <c r="O322" t="b">
        <v>1</v>
      </c>
      <c r="P322" t="s">
        <v>8290</v>
      </c>
      <c r="Q322" s="15" t="s">
        <v>8311</v>
      </c>
      <c r="R322" s="12" t="s">
        <v>8319</v>
      </c>
      <c r="S322">
        <f t="shared" si="14"/>
        <v>51.85</v>
      </c>
    </row>
    <row r="323" spans="1:19" ht="60" x14ac:dyDescent="0.25">
      <c r="A323" s="10">
        <v>1525</v>
      </c>
      <c r="B323" s="3" t="s">
        <v>1526</v>
      </c>
      <c r="C323" s="3" t="s">
        <v>5635</v>
      </c>
      <c r="D323" s="6">
        <v>2600</v>
      </c>
      <c r="E323" s="8">
        <v>4524.1499999999996</v>
      </c>
      <c r="F323" t="s">
        <v>8218</v>
      </c>
      <c r="G323" t="s">
        <v>8223</v>
      </c>
      <c r="H323" t="s">
        <v>8245</v>
      </c>
      <c r="I323" s="19">
        <f t="shared" ref="I323:I386" si="15">(((J323/60)/60)/24)+DATE(1970,1,1)</f>
        <v>42600.702986111108</v>
      </c>
      <c r="J323">
        <v>1471539138</v>
      </c>
      <c r="K323" s="19">
        <f t="shared" ref="K323:K386" si="16">(((L323/60)/60)/24)+DATE(1970,1,1)</f>
        <v>42570.702986111108</v>
      </c>
      <c r="L323">
        <v>1468947138</v>
      </c>
      <c r="M323" t="b">
        <v>1</v>
      </c>
      <c r="N323">
        <v>140</v>
      </c>
      <c r="O323" t="b">
        <v>1</v>
      </c>
      <c r="P323" t="s">
        <v>8283</v>
      </c>
      <c r="Q323" s="15" t="s">
        <v>8322</v>
      </c>
      <c r="R323" s="12" t="s">
        <v>8323</v>
      </c>
      <c r="S323">
        <f t="shared" ref="S323:S386" si="17">IFERROR(ROUND(E323/N323,2),0)</f>
        <v>32.32</v>
      </c>
    </row>
    <row r="324" spans="1:19" ht="60" x14ac:dyDescent="0.25">
      <c r="A324" s="10">
        <v>3654</v>
      </c>
      <c r="B324" s="3" t="s">
        <v>3651</v>
      </c>
      <c r="C324" s="3" t="s">
        <v>7764</v>
      </c>
      <c r="D324" s="6">
        <v>1500</v>
      </c>
      <c r="E324" s="8">
        <v>2616</v>
      </c>
      <c r="F324" t="s">
        <v>8218</v>
      </c>
      <c r="G324" t="s">
        <v>8224</v>
      </c>
      <c r="H324" t="s">
        <v>8246</v>
      </c>
      <c r="I324" s="19">
        <f t="shared" si="15"/>
        <v>42463.708333333328</v>
      </c>
      <c r="J324">
        <v>1459702800</v>
      </c>
      <c r="K324" s="19">
        <f t="shared" si="16"/>
        <v>42440.416504629626</v>
      </c>
      <c r="L324">
        <v>1457690386</v>
      </c>
      <c r="M324" t="b">
        <v>0</v>
      </c>
      <c r="N324">
        <v>38</v>
      </c>
      <c r="O324" t="b">
        <v>1</v>
      </c>
      <c r="P324" t="s">
        <v>8269</v>
      </c>
      <c r="Q324" s="15" t="s">
        <v>8314</v>
      </c>
      <c r="R324" s="12" t="s">
        <v>8315</v>
      </c>
      <c r="S324">
        <f t="shared" si="17"/>
        <v>68.84</v>
      </c>
    </row>
    <row r="325" spans="1:19" ht="60" x14ac:dyDescent="0.25">
      <c r="A325" s="10">
        <v>2445</v>
      </c>
      <c r="B325" s="3" t="s">
        <v>2446</v>
      </c>
      <c r="C325" s="3" t="s">
        <v>6555</v>
      </c>
      <c r="D325" s="6">
        <v>5000</v>
      </c>
      <c r="E325" s="8">
        <v>8640</v>
      </c>
      <c r="F325" t="s">
        <v>8218</v>
      </c>
      <c r="G325" t="s">
        <v>8223</v>
      </c>
      <c r="H325" t="s">
        <v>8245</v>
      </c>
      <c r="I325" s="19">
        <f t="shared" si="15"/>
        <v>42273.190057870372</v>
      </c>
      <c r="J325">
        <v>1443242021</v>
      </c>
      <c r="K325" s="19">
        <f t="shared" si="16"/>
        <v>42243.190057870372</v>
      </c>
      <c r="L325">
        <v>1440650021</v>
      </c>
      <c r="M325" t="b">
        <v>0</v>
      </c>
      <c r="N325">
        <v>115</v>
      </c>
      <c r="O325" t="b">
        <v>1</v>
      </c>
      <c r="P325" t="s">
        <v>8296</v>
      </c>
      <c r="Q325" s="15" t="s">
        <v>8325</v>
      </c>
      <c r="R325" s="12" t="s">
        <v>8326</v>
      </c>
      <c r="S325">
        <f t="shared" si="17"/>
        <v>75.13</v>
      </c>
    </row>
    <row r="326" spans="1:19" ht="60" x14ac:dyDescent="0.25">
      <c r="A326" s="10">
        <v>2291</v>
      </c>
      <c r="B326" s="3" t="s">
        <v>2292</v>
      </c>
      <c r="C326" s="3" t="s">
        <v>6401</v>
      </c>
      <c r="D326" s="6">
        <v>2500</v>
      </c>
      <c r="E326" s="8">
        <v>4320</v>
      </c>
      <c r="F326" t="s">
        <v>8218</v>
      </c>
      <c r="G326" t="s">
        <v>8223</v>
      </c>
      <c r="H326" t="s">
        <v>8245</v>
      </c>
      <c r="I326" s="19">
        <f t="shared" si="15"/>
        <v>41022.166666666664</v>
      </c>
      <c r="J326">
        <v>1335153600</v>
      </c>
      <c r="K326" s="19">
        <f t="shared" si="16"/>
        <v>40987.977060185185</v>
      </c>
      <c r="L326">
        <v>1332199618</v>
      </c>
      <c r="M326" t="b">
        <v>0</v>
      </c>
      <c r="N326">
        <v>43</v>
      </c>
      <c r="O326" t="b">
        <v>1</v>
      </c>
      <c r="P326" t="s">
        <v>8274</v>
      </c>
      <c r="Q326" s="15" t="s">
        <v>8311</v>
      </c>
      <c r="R326" s="12" t="s">
        <v>8312</v>
      </c>
      <c r="S326">
        <f t="shared" si="17"/>
        <v>100.47</v>
      </c>
    </row>
    <row r="327" spans="1:19" ht="45" x14ac:dyDescent="0.25">
      <c r="A327" s="10">
        <v>1881</v>
      </c>
      <c r="B327" s="3" t="s">
        <v>1882</v>
      </c>
      <c r="C327" s="3" t="s">
        <v>5991</v>
      </c>
      <c r="D327" s="6">
        <v>2000</v>
      </c>
      <c r="E327" s="8">
        <v>3453.69</v>
      </c>
      <c r="F327" t="s">
        <v>8218</v>
      </c>
      <c r="G327" t="s">
        <v>8223</v>
      </c>
      <c r="H327" t="s">
        <v>8245</v>
      </c>
      <c r="I327" s="19">
        <f t="shared" si="15"/>
        <v>42073.110983796301</v>
      </c>
      <c r="J327">
        <v>1425955189</v>
      </c>
      <c r="K327" s="19">
        <f t="shared" si="16"/>
        <v>42043.152650462958</v>
      </c>
      <c r="L327">
        <v>1423366789</v>
      </c>
      <c r="M327" t="b">
        <v>0</v>
      </c>
      <c r="N327">
        <v>70</v>
      </c>
      <c r="O327" t="b">
        <v>1</v>
      </c>
      <c r="P327" t="s">
        <v>8277</v>
      </c>
      <c r="Q327" s="15" t="s">
        <v>8311</v>
      </c>
      <c r="R327" s="12" t="s">
        <v>8328</v>
      </c>
      <c r="S327">
        <f t="shared" si="17"/>
        <v>49.34</v>
      </c>
    </row>
    <row r="328" spans="1:19" ht="30" x14ac:dyDescent="0.25">
      <c r="A328" s="10">
        <v>1360</v>
      </c>
      <c r="B328" s="3" t="s">
        <v>1361</v>
      </c>
      <c r="C328" s="3" t="s">
        <v>5470</v>
      </c>
      <c r="D328" s="6">
        <v>1500</v>
      </c>
      <c r="E328" s="8">
        <v>2598</v>
      </c>
      <c r="F328" t="s">
        <v>8218</v>
      </c>
      <c r="G328" t="s">
        <v>8223</v>
      </c>
      <c r="H328" t="s">
        <v>8245</v>
      </c>
      <c r="I328" s="19">
        <f t="shared" si="15"/>
        <v>41123.900694444441</v>
      </c>
      <c r="J328">
        <v>1343943420</v>
      </c>
      <c r="K328" s="19">
        <f t="shared" si="16"/>
        <v>41095.900694444441</v>
      </c>
      <c r="L328">
        <v>1341524220</v>
      </c>
      <c r="M328" t="b">
        <v>0</v>
      </c>
      <c r="N328">
        <v>81</v>
      </c>
      <c r="O328" t="b">
        <v>1</v>
      </c>
      <c r="P328" t="s">
        <v>8272</v>
      </c>
      <c r="Q328" s="15" t="s">
        <v>8320</v>
      </c>
      <c r="R328" s="12" t="s">
        <v>8330</v>
      </c>
      <c r="S328">
        <f t="shared" si="17"/>
        <v>32.07</v>
      </c>
    </row>
    <row r="329" spans="1:19" ht="60" x14ac:dyDescent="0.25">
      <c r="A329" s="10">
        <v>64</v>
      </c>
      <c r="B329" s="3" t="s">
        <v>66</v>
      </c>
      <c r="C329" s="3" t="s">
        <v>4175</v>
      </c>
      <c r="D329" s="6">
        <v>1200</v>
      </c>
      <c r="E329" s="8">
        <v>2080</v>
      </c>
      <c r="F329" t="s">
        <v>8218</v>
      </c>
      <c r="G329" t="s">
        <v>8223</v>
      </c>
      <c r="H329" t="s">
        <v>8245</v>
      </c>
      <c r="I329" s="19">
        <f t="shared" si="15"/>
        <v>41463.01829861111</v>
      </c>
      <c r="J329">
        <v>1373243181</v>
      </c>
      <c r="K329" s="19">
        <f t="shared" si="16"/>
        <v>41433.01829861111</v>
      </c>
      <c r="L329">
        <v>1370651181</v>
      </c>
      <c r="M329" t="b">
        <v>0</v>
      </c>
      <c r="N329">
        <v>24</v>
      </c>
      <c r="O329" t="b">
        <v>1</v>
      </c>
      <c r="P329" t="s">
        <v>8264</v>
      </c>
      <c r="Q329" s="15" t="s">
        <v>8317</v>
      </c>
      <c r="R329" s="12" t="s">
        <v>8318</v>
      </c>
      <c r="S329">
        <f t="shared" si="17"/>
        <v>86.67</v>
      </c>
    </row>
    <row r="330" spans="1:19" ht="45" x14ac:dyDescent="0.25">
      <c r="A330" s="10">
        <v>2996</v>
      </c>
      <c r="B330" s="3" t="s">
        <v>2996</v>
      </c>
      <c r="C330" s="3" t="s">
        <v>7106</v>
      </c>
      <c r="D330" s="6">
        <v>35000</v>
      </c>
      <c r="E330" s="8">
        <v>60180</v>
      </c>
      <c r="F330" t="s">
        <v>8218</v>
      </c>
      <c r="G330" t="s">
        <v>8223</v>
      </c>
      <c r="H330" t="s">
        <v>8245</v>
      </c>
      <c r="I330" s="19">
        <f t="shared" si="15"/>
        <v>42150.912500000006</v>
      </c>
      <c r="J330">
        <v>1432677240</v>
      </c>
      <c r="K330" s="19">
        <f t="shared" si="16"/>
        <v>42090.912500000006</v>
      </c>
      <c r="L330">
        <v>1427493240</v>
      </c>
      <c r="M330" t="b">
        <v>0</v>
      </c>
      <c r="N330">
        <v>392</v>
      </c>
      <c r="O330" t="b">
        <v>1</v>
      </c>
      <c r="P330" t="s">
        <v>8301</v>
      </c>
      <c r="Q330" s="15" t="s">
        <v>8314</v>
      </c>
      <c r="R330" s="12" t="s">
        <v>8327</v>
      </c>
      <c r="S330">
        <f t="shared" si="17"/>
        <v>153.52000000000001</v>
      </c>
    </row>
    <row r="331" spans="1:19" ht="45" x14ac:dyDescent="0.25">
      <c r="A331" s="10">
        <v>2612</v>
      </c>
      <c r="B331" s="3" t="s">
        <v>2612</v>
      </c>
      <c r="C331" s="3" t="s">
        <v>6722</v>
      </c>
      <c r="D331" s="6">
        <v>10000</v>
      </c>
      <c r="E331" s="8">
        <v>17176.13</v>
      </c>
      <c r="F331" t="s">
        <v>8218</v>
      </c>
      <c r="G331" t="s">
        <v>8223</v>
      </c>
      <c r="H331" t="s">
        <v>8245</v>
      </c>
      <c r="I331" s="19">
        <f t="shared" si="15"/>
        <v>42013.143171296295</v>
      </c>
      <c r="J331">
        <v>1420773970</v>
      </c>
      <c r="K331" s="19">
        <f t="shared" si="16"/>
        <v>41982.143171296295</v>
      </c>
      <c r="L331">
        <v>1418095570</v>
      </c>
      <c r="M331" t="b">
        <v>1</v>
      </c>
      <c r="N331">
        <v>294</v>
      </c>
      <c r="O331" t="b">
        <v>1</v>
      </c>
      <c r="P331" t="s">
        <v>8299</v>
      </c>
      <c r="Q331" s="15" t="s">
        <v>8307</v>
      </c>
      <c r="R331" s="12" t="s">
        <v>8316</v>
      </c>
      <c r="S331">
        <f t="shared" si="17"/>
        <v>58.42</v>
      </c>
    </row>
    <row r="332" spans="1:19" ht="60" x14ac:dyDescent="0.25">
      <c r="A332" s="10">
        <v>1218</v>
      </c>
      <c r="B332" s="3" t="s">
        <v>1219</v>
      </c>
      <c r="C332" s="3" t="s">
        <v>5328</v>
      </c>
      <c r="D332" s="6">
        <v>9000</v>
      </c>
      <c r="E332" s="8">
        <v>15505</v>
      </c>
      <c r="F332" t="s">
        <v>8218</v>
      </c>
      <c r="G332" t="s">
        <v>8223</v>
      </c>
      <c r="H332" t="s">
        <v>8245</v>
      </c>
      <c r="I332" s="19">
        <f t="shared" si="15"/>
        <v>42309.125</v>
      </c>
      <c r="J332">
        <v>1446346800</v>
      </c>
      <c r="K332" s="19">
        <f t="shared" si="16"/>
        <v>42278.662037037036</v>
      </c>
      <c r="L332">
        <v>1443714800</v>
      </c>
      <c r="M332" t="b">
        <v>0</v>
      </c>
      <c r="N332">
        <v>89</v>
      </c>
      <c r="O332" t="b">
        <v>1</v>
      </c>
      <c r="P332" t="s">
        <v>8283</v>
      </c>
      <c r="Q332" s="15" t="s">
        <v>8322</v>
      </c>
      <c r="R332" s="12" t="s">
        <v>8323</v>
      </c>
      <c r="S332">
        <f t="shared" si="17"/>
        <v>174.21</v>
      </c>
    </row>
    <row r="333" spans="1:19" ht="60" x14ac:dyDescent="0.25">
      <c r="A333" s="10">
        <v>1933</v>
      </c>
      <c r="B333" s="3" t="s">
        <v>1934</v>
      </c>
      <c r="C333" s="3" t="s">
        <v>6043</v>
      </c>
      <c r="D333" s="6">
        <v>6000</v>
      </c>
      <c r="E333" s="8">
        <v>10346</v>
      </c>
      <c r="F333" t="s">
        <v>8218</v>
      </c>
      <c r="G333" t="s">
        <v>8223</v>
      </c>
      <c r="H333" t="s">
        <v>8245</v>
      </c>
      <c r="I333" s="19">
        <f t="shared" si="15"/>
        <v>41909.130868055552</v>
      </c>
      <c r="J333">
        <v>1411787307</v>
      </c>
      <c r="K333" s="19">
        <f t="shared" si="16"/>
        <v>41879.130868055552</v>
      </c>
      <c r="L333">
        <v>1409195307</v>
      </c>
      <c r="M333" t="b">
        <v>0</v>
      </c>
      <c r="N333">
        <v>110</v>
      </c>
      <c r="O333" t="b">
        <v>1</v>
      </c>
      <c r="P333" t="s">
        <v>8277</v>
      </c>
      <c r="Q333" s="15" t="s">
        <v>8311</v>
      </c>
      <c r="R333" s="12" t="s">
        <v>8328</v>
      </c>
      <c r="S333">
        <f t="shared" si="17"/>
        <v>94.05</v>
      </c>
    </row>
    <row r="334" spans="1:19" ht="60" x14ac:dyDescent="0.25">
      <c r="A334" s="10">
        <v>3178</v>
      </c>
      <c r="B334" s="20" t="s">
        <v>3178</v>
      </c>
      <c r="C334" s="3" t="s">
        <v>7288</v>
      </c>
      <c r="D334" s="6">
        <v>1500</v>
      </c>
      <c r="E334" s="8">
        <v>2576</v>
      </c>
      <c r="F334" t="s">
        <v>8218</v>
      </c>
      <c r="G334" t="s">
        <v>8224</v>
      </c>
      <c r="H334" t="s">
        <v>8246</v>
      </c>
      <c r="I334" s="19">
        <f t="shared" si="15"/>
        <v>41836.605034722219</v>
      </c>
      <c r="J334">
        <v>1405521075</v>
      </c>
      <c r="K334" s="19">
        <f t="shared" si="16"/>
        <v>41806.605034722219</v>
      </c>
      <c r="L334">
        <v>1402929075</v>
      </c>
      <c r="M334" t="b">
        <v>1</v>
      </c>
      <c r="N334">
        <v>78</v>
      </c>
      <c r="O334" t="b">
        <v>1</v>
      </c>
      <c r="P334" t="s">
        <v>8269</v>
      </c>
      <c r="Q334" s="15" t="s">
        <v>8314</v>
      </c>
      <c r="R334" s="12" t="s">
        <v>8315</v>
      </c>
      <c r="S334">
        <f t="shared" si="17"/>
        <v>33.03</v>
      </c>
    </row>
    <row r="335" spans="1:19" ht="60" x14ac:dyDescent="0.25">
      <c r="A335" s="10">
        <v>2229</v>
      </c>
      <c r="B335" s="3" t="s">
        <v>2230</v>
      </c>
      <c r="C335" s="3" t="s">
        <v>6339</v>
      </c>
      <c r="D335" s="6">
        <v>8012</v>
      </c>
      <c r="E335" s="8">
        <v>13704.33</v>
      </c>
      <c r="F335" t="s">
        <v>8218</v>
      </c>
      <c r="G335" t="s">
        <v>8223</v>
      </c>
      <c r="H335" t="s">
        <v>8245</v>
      </c>
      <c r="I335" s="19">
        <f t="shared" si="15"/>
        <v>41520.166666666664</v>
      </c>
      <c r="J335">
        <v>1378180800</v>
      </c>
      <c r="K335" s="19">
        <f t="shared" si="16"/>
        <v>41484.664247685185</v>
      </c>
      <c r="L335">
        <v>1375113391</v>
      </c>
      <c r="M335" t="b">
        <v>0</v>
      </c>
      <c r="N335">
        <v>539</v>
      </c>
      <c r="O335" t="b">
        <v>1</v>
      </c>
      <c r="P335" t="s">
        <v>8295</v>
      </c>
      <c r="Q335" s="15" t="s">
        <v>8309</v>
      </c>
      <c r="R335" s="12" t="s">
        <v>8310</v>
      </c>
      <c r="S335">
        <f t="shared" si="17"/>
        <v>25.43</v>
      </c>
    </row>
    <row r="336" spans="1:19" ht="60" x14ac:dyDescent="0.25">
      <c r="A336" s="10">
        <v>1375</v>
      </c>
      <c r="B336" s="3" t="s">
        <v>1376</v>
      </c>
      <c r="C336" s="3" t="s">
        <v>5485</v>
      </c>
      <c r="D336" s="6">
        <v>4000</v>
      </c>
      <c r="E336" s="8">
        <v>6853</v>
      </c>
      <c r="F336" t="s">
        <v>8218</v>
      </c>
      <c r="G336" t="s">
        <v>8229</v>
      </c>
      <c r="H336" t="s">
        <v>8248</v>
      </c>
      <c r="I336" s="19">
        <f t="shared" si="15"/>
        <v>42750.066192129627</v>
      </c>
      <c r="J336">
        <v>1484444119</v>
      </c>
      <c r="K336" s="19">
        <f t="shared" si="16"/>
        <v>42720.066192129627</v>
      </c>
      <c r="L336">
        <v>1481852119</v>
      </c>
      <c r="M336" t="b">
        <v>0</v>
      </c>
      <c r="N336">
        <v>109</v>
      </c>
      <c r="O336" t="b">
        <v>1</v>
      </c>
      <c r="P336" t="s">
        <v>8274</v>
      </c>
      <c r="Q336" s="15" t="s">
        <v>8311</v>
      </c>
      <c r="R336" s="12" t="s">
        <v>8312</v>
      </c>
      <c r="S336">
        <f t="shared" si="17"/>
        <v>62.87</v>
      </c>
    </row>
    <row r="337" spans="1:19" ht="45" x14ac:dyDescent="0.25">
      <c r="A337" s="10">
        <v>2302</v>
      </c>
      <c r="B337" s="3" t="s">
        <v>2303</v>
      </c>
      <c r="C337" s="3" t="s">
        <v>6412</v>
      </c>
      <c r="D337" s="6">
        <v>2300</v>
      </c>
      <c r="E337" s="8">
        <v>3925</v>
      </c>
      <c r="F337" t="s">
        <v>8218</v>
      </c>
      <c r="G337" t="s">
        <v>8223</v>
      </c>
      <c r="H337" t="s">
        <v>8245</v>
      </c>
      <c r="I337" s="19">
        <f t="shared" si="15"/>
        <v>41639.291666666664</v>
      </c>
      <c r="J337">
        <v>1388473200</v>
      </c>
      <c r="K337" s="19">
        <f t="shared" si="16"/>
        <v>41605.868449074071</v>
      </c>
      <c r="L337">
        <v>1385585434</v>
      </c>
      <c r="M337" t="b">
        <v>1</v>
      </c>
      <c r="N337">
        <v>85</v>
      </c>
      <c r="O337" t="b">
        <v>1</v>
      </c>
      <c r="P337" t="s">
        <v>8277</v>
      </c>
      <c r="Q337" s="15" t="s">
        <v>8311</v>
      </c>
      <c r="R337" s="12" t="s">
        <v>8328</v>
      </c>
      <c r="S337">
        <f t="shared" si="17"/>
        <v>46.18</v>
      </c>
    </row>
    <row r="338" spans="1:19" ht="60" x14ac:dyDescent="0.25">
      <c r="A338" s="10">
        <v>3603</v>
      </c>
      <c r="B338" s="3" t="s">
        <v>3602</v>
      </c>
      <c r="C338" s="3" t="s">
        <v>7713</v>
      </c>
      <c r="D338" s="6">
        <v>1500</v>
      </c>
      <c r="E338" s="8">
        <v>2560</v>
      </c>
      <c r="F338" t="s">
        <v>8218</v>
      </c>
      <c r="G338" t="s">
        <v>8223</v>
      </c>
      <c r="H338" t="s">
        <v>8245</v>
      </c>
      <c r="I338" s="19">
        <f t="shared" si="15"/>
        <v>42313.906018518523</v>
      </c>
      <c r="J338">
        <v>1446759880</v>
      </c>
      <c r="K338" s="19">
        <f t="shared" si="16"/>
        <v>42283.864351851851</v>
      </c>
      <c r="L338">
        <v>1444164280</v>
      </c>
      <c r="M338" t="b">
        <v>0</v>
      </c>
      <c r="N338">
        <v>57</v>
      </c>
      <c r="O338" t="b">
        <v>1</v>
      </c>
      <c r="P338" t="s">
        <v>8269</v>
      </c>
      <c r="Q338" s="15" t="s">
        <v>8314</v>
      </c>
      <c r="R338" s="12" t="s">
        <v>8315</v>
      </c>
      <c r="S338">
        <f t="shared" si="17"/>
        <v>44.91</v>
      </c>
    </row>
    <row r="339" spans="1:19" ht="30" x14ac:dyDescent="0.25">
      <c r="A339" s="10">
        <v>2668</v>
      </c>
      <c r="B339" s="3" t="s">
        <v>2668</v>
      </c>
      <c r="C339" s="3" t="s">
        <v>6778</v>
      </c>
      <c r="D339" s="6">
        <v>1000</v>
      </c>
      <c r="E339" s="8">
        <v>1707</v>
      </c>
      <c r="F339" t="s">
        <v>8218</v>
      </c>
      <c r="G339" t="s">
        <v>8228</v>
      </c>
      <c r="H339" t="s">
        <v>8250</v>
      </c>
      <c r="I339" s="19">
        <f t="shared" si="15"/>
        <v>42317.60555555555</v>
      </c>
      <c r="J339">
        <v>1447079520</v>
      </c>
      <c r="K339" s="19">
        <f t="shared" si="16"/>
        <v>42275.588715277772</v>
      </c>
      <c r="L339">
        <v>1443449265</v>
      </c>
      <c r="M339" t="b">
        <v>0</v>
      </c>
      <c r="N339">
        <v>28</v>
      </c>
      <c r="O339" t="b">
        <v>1</v>
      </c>
      <c r="P339" t="s">
        <v>8300</v>
      </c>
      <c r="Q339" s="15" t="s">
        <v>8307</v>
      </c>
      <c r="R339" s="12" t="s">
        <v>8334</v>
      </c>
      <c r="S339">
        <f t="shared" si="17"/>
        <v>60.96</v>
      </c>
    </row>
    <row r="340" spans="1:19" ht="45" x14ac:dyDescent="0.25">
      <c r="A340" s="10">
        <v>3449</v>
      </c>
      <c r="B340" s="3" t="s">
        <v>3448</v>
      </c>
      <c r="C340" s="3" t="s">
        <v>7559</v>
      </c>
      <c r="D340" s="6">
        <v>800</v>
      </c>
      <c r="E340" s="8">
        <v>1365</v>
      </c>
      <c r="F340" t="s">
        <v>8218</v>
      </c>
      <c r="G340" t="s">
        <v>8223</v>
      </c>
      <c r="H340" t="s">
        <v>8245</v>
      </c>
      <c r="I340" s="19">
        <f t="shared" si="15"/>
        <v>42560.166666666672</v>
      </c>
      <c r="J340">
        <v>1468036800</v>
      </c>
      <c r="K340" s="19">
        <f t="shared" si="16"/>
        <v>42532.052523148144</v>
      </c>
      <c r="L340">
        <v>1465607738</v>
      </c>
      <c r="M340" t="b">
        <v>0</v>
      </c>
      <c r="N340">
        <v>20</v>
      </c>
      <c r="O340" t="b">
        <v>1</v>
      </c>
      <c r="P340" t="s">
        <v>8269</v>
      </c>
      <c r="Q340" s="15" t="s">
        <v>8314</v>
      </c>
      <c r="R340" s="12" t="s">
        <v>8315</v>
      </c>
      <c r="S340">
        <f t="shared" si="17"/>
        <v>68.25</v>
      </c>
    </row>
    <row r="341" spans="1:19" ht="30" x14ac:dyDescent="0.25">
      <c r="A341" s="10">
        <v>2477</v>
      </c>
      <c r="B341" s="3" t="s">
        <v>824</v>
      </c>
      <c r="C341" s="3" t="s">
        <v>6587</v>
      </c>
      <c r="D341" s="6">
        <v>750</v>
      </c>
      <c r="E341" s="8">
        <v>1285</v>
      </c>
      <c r="F341" t="s">
        <v>8218</v>
      </c>
      <c r="G341" t="s">
        <v>8223</v>
      </c>
      <c r="H341" t="s">
        <v>8245</v>
      </c>
      <c r="I341" s="19">
        <f t="shared" si="15"/>
        <v>41133.691493055558</v>
      </c>
      <c r="J341">
        <v>1344789345</v>
      </c>
      <c r="K341" s="19">
        <f t="shared" si="16"/>
        <v>41088.691493055558</v>
      </c>
      <c r="L341">
        <v>1340901345</v>
      </c>
      <c r="M341" t="b">
        <v>0</v>
      </c>
      <c r="N341">
        <v>41</v>
      </c>
      <c r="O341" t="b">
        <v>1</v>
      </c>
      <c r="P341" t="s">
        <v>8277</v>
      </c>
      <c r="Q341" s="15" t="s">
        <v>8311</v>
      </c>
      <c r="R341" s="12" t="s">
        <v>8328</v>
      </c>
      <c r="S341">
        <f t="shared" si="17"/>
        <v>31.34</v>
      </c>
    </row>
    <row r="342" spans="1:19" ht="45" x14ac:dyDescent="0.25">
      <c r="A342" s="10">
        <v>3343</v>
      </c>
      <c r="B342" s="3" t="s">
        <v>3343</v>
      </c>
      <c r="C342" s="3" t="s">
        <v>7453</v>
      </c>
      <c r="D342" s="6">
        <v>700</v>
      </c>
      <c r="E342" s="8">
        <v>1200</v>
      </c>
      <c r="F342" t="s">
        <v>8218</v>
      </c>
      <c r="G342" t="s">
        <v>8224</v>
      </c>
      <c r="H342" t="s">
        <v>8246</v>
      </c>
      <c r="I342" s="19">
        <f t="shared" si="15"/>
        <v>42473.554166666669</v>
      </c>
      <c r="J342">
        <v>1460553480</v>
      </c>
      <c r="K342" s="19">
        <f t="shared" si="16"/>
        <v>42452.916481481487</v>
      </c>
      <c r="L342">
        <v>1458770384</v>
      </c>
      <c r="M342" t="b">
        <v>0</v>
      </c>
      <c r="N342">
        <v>23</v>
      </c>
      <c r="O342" t="b">
        <v>1</v>
      </c>
      <c r="P342" t="s">
        <v>8269</v>
      </c>
      <c r="Q342" s="15" t="s">
        <v>8314</v>
      </c>
      <c r="R342" s="12" t="s">
        <v>8315</v>
      </c>
      <c r="S342">
        <f t="shared" si="17"/>
        <v>52.17</v>
      </c>
    </row>
    <row r="343" spans="1:19" ht="45" x14ac:dyDescent="0.25">
      <c r="A343" s="10">
        <v>1940</v>
      </c>
      <c r="B343" s="3" t="s">
        <v>1941</v>
      </c>
      <c r="C343" s="3" t="s">
        <v>6050</v>
      </c>
      <c r="D343" s="6">
        <v>650</v>
      </c>
      <c r="E343" s="8">
        <v>1111</v>
      </c>
      <c r="F343" t="s">
        <v>8218</v>
      </c>
      <c r="G343" t="s">
        <v>8223</v>
      </c>
      <c r="H343" t="s">
        <v>8245</v>
      </c>
      <c r="I343" s="19">
        <f t="shared" si="15"/>
        <v>40709.165972222225</v>
      </c>
      <c r="J343">
        <v>1308110340</v>
      </c>
      <c r="K343" s="19">
        <f t="shared" si="16"/>
        <v>40670.507326388892</v>
      </c>
      <c r="L343">
        <v>1304770233</v>
      </c>
      <c r="M343" t="b">
        <v>0</v>
      </c>
      <c r="N343">
        <v>31</v>
      </c>
      <c r="O343" t="b">
        <v>1</v>
      </c>
      <c r="P343" t="s">
        <v>8277</v>
      </c>
      <c r="Q343" s="15" t="s">
        <v>8311</v>
      </c>
      <c r="R343" s="12" t="s">
        <v>8328</v>
      </c>
      <c r="S343">
        <f t="shared" si="17"/>
        <v>35.840000000000003</v>
      </c>
    </row>
    <row r="344" spans="1:19" ht="45" x14ac:dyDescent="0.25">
      <c r="A344" s="10">
        <v>2976</v>
      </c>
      <c r="B344" s="3" t="s">
        <v>2976</v>
      </c>
      <c r="C344" s="3" t="s">
        <v>7086</v>
      </c>
      <c r="D344" s="6">
        <v>70</v>
      </c>
      <c r="E344" s="8">
        <v>120</v>
      </c>
      <c r="F344" t="s">
        <v>8218</v>
      </c>
      <c r="G344" t="s">
        <v>8224</v>
      </c>
      <c r="H344" t="s">
        <v>8246</v>
      </c>
      <c r="I344" s="19">
        <f t="shared" si="15"/>
        <v>42442.5</v>
      </c>
      <c r="J344">
        <v>1457870400</v>
      </c>
      <c r="K344" s="19">
        <f t="shared" si="16"/>
        <v>42425.730671296296</v>
      </c>
      <c r="L344">
        <v>1456421530</v>
      </c>
      <c r="M344" t="b">
        <v>0</v>
      </c>
      <c r="N344">
        <v>14</v>
      </c>
      <c r="O344" t="b">
        <v>1</v>
      </c>
      <c r="P344" t="s">
        <v>8269</v>
      </c>
      <c r="Q344" s="15" t="s">
        <v>8314</v>
      </c>
      <c r="R344" s="12" t="s">
        <v>8315</v>
      </c>
      <c r="S344">
        <f t="shared" si="17"/>
        <v>8.57</v>
      </c>
    </row>
    <row r="345" spans="1:19" ht="45" x14ac:dyDescent="0.25">
      <c r="A345" s="10">
        <v>2730</v>
      </c>
      <c r="B345" s="3" t="s">
        <v>2730</v>
      </c>
      <c r="C345" s="3" t="s">
        <v>6840</v>
      </c>
      <c r="D345" s="6">
        <v>27000</v>
      </c>
      <c r="E345" s="8">
        <v>45979.01</v>
      </c>
      <c r="F345" t="s">
        <v>8218</v>
      </c>
      <c r="G345" t="s">
        <v>8223</v>
      </c>
      <c r="H345" t="s">
        <v>8245</v>
      </c>
      <c r="I345" s="19">
        <f t="shared" si="15"/>
        <v>41386.541377314818</v>
      </c>
      <c r="J345">
        <v>1366635575</v>
      </c>
      <c r="K345" s="19">
        <f t="shared" si="16"/>
        <v>41351.541377314818</v>
      </c>
      <c r="L345">
        <v>1363611575</v>
      </c>
      <c r="M345" t="b">
        <v>0</v>
      </c>
      <c r="N345">
        <v>682</v>
      </c>
      <c r="O345" t="b">
        <v>1</v>
      </c>
      <c r="P345" t="s">
        <v>8293</v>
      </c>
      <c r="Q345" s="15" t="s">
        <v>8307</v>
      </c>
      <c r="R345" s="12" t="s">
        <v>8308</v>
      </c>
      <c r="S345">
        <f t="shared" si="17"/>
        <v>67.42</v>
      </c>
    </row>
    <row r="346" spans="1:19" ht="60" x14ac:dyDescent="0.25">
      <c r="A346" s="10">
        <v>346</v>
      </c>
      <c r="B346" s="3" t="s">
        <v>347</v>
      </c>
      <c r="C346" s="3" t="s">
        <v>4456</v>
      </c>
      <c r="D346" s="6">
        <v>10000</v>
      </c>
      <c r="E346" s="8">
        <v>17028.88</v>
      </c>
      <c r="F346" t="s">
        <v>8218</v>
      </c>
      <c r="G346" t="s">
        <v>8223</v>
      </c>
      <c r="H346" t="s">
        <v>8245</v>
      </c>
      <c r="I346" s="19">
        <f t="shared" si="15"/>
        <v>42291.500243055561</v>
      </c>
      <c r="J346">
        <v>1444824021</v>
      </c>
      <c r="K346" s="19">
        <f t="shared" si="16"/>
        <v>42261.500243055561</v>
      </c>
      <c r="L346">
        <v>1442232021</v>
      </c>
      <c r="M346" t="b">
        <v>1</v>
      </c>
      <c r="N346">
        <v>188</v>
      </c>
      <c r="O346" t="b">
        <v>1</v>
      </c>
      <c r="P346" t="s">
        <v>8267</v>
      </c>
      <c r="Q346" s="15" t="s">
        <v>8317</v>
      </c>
      <c r="R346" s="12" t="s">
        <v>8329</v>
      </c>
      <c r="S346">
        <f t="shared" si="17"/>
        <v>90.58</v>
      </c>
    </row>
    <row r="347" spans="1:19" ht="60" x14ac:dyDescent="0.25">
      <c r="A347" s="10">
        <v>3293</v>
      </c>
      <c r="B347" s="3" t="s">
        <v>3293</v>
      </c>
      <c r="C347" s="3" t="s">
        <v>7403</v>
      </c>
      <c r="D347" s="6">
        <v>4500</v>
      </c>
      <c r="E347" s="8">
        <v>7670</v>
      </c>
      <c r="F347" t="s">
        <v>8218</v>
      </c>
      <c r="G347" t="s">
        <v>8227</v>
      </c>
      <c r="H347" t="s">
        <v>8249</v>
      </c>
      <c r="I347" s="19">
        <f t="shared" si="15"/>
        <v>42798.425370370373</v>
      </c>
      <c r="J347">
        <v>1488622352</v>
      </c>
      <c r="K347" s="19">
        <f t="shared" si="16"/>
        <v>42768.425370370373</v>
      </c>
      <c r="L347">
        <v>1486030352</v>
      </c>
      <c r="M347" t="b">
        <v>0</v>
      </c>
      <c r="N347">
        <v>91</v>
      </c>
      <c r="O347" t="b">
        <v>1</v>
      </c>
      <c r="P347" t="s">
        <v>8269</v>
      </c>
      <c r="Q347" s="15" t="s">
        <v>8314</v>
      </c>
      <c r="R347" s="12" t="s">
        <v>8315</v>
      </c>
      <c r="S347">
        <f t="shared" si="17"/>
        <v>84.29</v>
      </c>
    </row>
    <row r="348" spans="1:19" ht="60" x14ac:dyDescent="0.25">
      <c r="A348" s="10">
        <v>2615</v>
      </c>
      <c r="B348" s="3" t="s">
        <v>2615</v>
      </c>
      <c r="C348" s="3" t="s">
        <v>6725</v>
      </c>
      <c r="D348" s="6">
        <v>2001</v>
      </c>
      <c r="E348" s="8">
        <v>3397</v>
      </c>
      <c r="F348" t="s">
        <v>8218</v>
      </c>
      <c r="G348" t="s">
        <v>8224</v>
      </c>
      <c r="H348" t="s">
        <v>8246</v>
      </c>
      <c r="I348" s="19">
        <f t="shared" si="15"/>
        <v>42490.5</v>
      </c>
      <c r="J348">
        <v>1462017600</v>
      </c>
      <c r="K348" s="19">
        <f t="shared" si="16"/>
        <v>42453.49726851852</v>
      </c>
      <c r="L348">
        <v>1458820564</v>
      </c>
      <c r="M348" t="b">
        <v>0</v>
      </c>
      <c r="N348">
        <v>72</v>
      </c>
      <c r="O348" t="b">
        <v>1</v>
      </c>
      <c r="P348" t="s">
        <v>8299</v>
      </c>
      <c r="Q348" s="15" t="s">
        <v>8307</v>
      </c>
      <c r="R348" s="12" t="s">
        <v>8316</v>
      </c>
      <c r="S348">
        <f t="shared" si="17"/>
        <v>47.18</v>
      </c>
    </row>
    <row r="349" spans="1:19" ht="45" x14ac:dyDescent="0.25">
      <c r="A349" s="10">
        <v>2834</v>
      </c>
      <c r="B349" s="3" t="s">
        <v>2834</v>
      </c>
      <c r="C349" s="3" t="s">
        <v>6944</v>
      </c>
      <c r="D349" s="6">
        <v>800</v>
      </c>
      <c r="E349" s="8">
        <v>1360</v>
      </c>
      <c r="F349" t="s">
        <v>8218</v>
      </c>
      <c r="G349" t="s">
        <v>8224</v>
      </c>
      <c r="H349" t="s">
        <v>8246</v>
      </c>
      <c r="I349" s="19">
        <f t="shared" si="15"/>
        <v>42034.959837962961</v>
      </c>
      <c r="J349">
        <v>1422658930</v>
      </c>
      <c r="K349" s="19">
        <f t="shared" si="16"/>
        <v>42019.959837962961</v>
      </c>
      <c r="L349">
        <v>1421362930</v>
      </c>
      <c r="M349" t="b">
        <v>0</v>
      </c>
      <c r="N349">
        <v>21</v>
      </c>
      <c r="O349" t="b">
        <v>1</v>
      </c>
      <c r="P349" t="s">
        <v>8269</v>
      </c>
      <c r="Q349" s="15" t="s">
        <v>8314</v>
      </c>
      <c r="R349" s="12" t="s">
        <v>8315</v>
      </c>
      <c r="S349">
        <f t="shared" si="17"/>
        <v>64.760000000000005</v>
      </c>
    </row>
    <row r="350" spans="1:19" ht="60" x14ac:dyDescent="0.25">
      <c r="A350" s="10">
        <v>1640</v>
      </c>
      <c r="B350" s="3" t="s">
        <v>1641</v>
      </c>
      <c r="C350" s="3" t="s">
        <v>5750</v>
      </c>
      <c r="D350" s="6">
        <v>400</v>
      </c>
      <c r="E350" s="8">
        <v>679.44</v>
      </c>
      <c r="F350" t="s">
        <v>8218</v>
      </c>
      <c r="G350" t="s">
        <v>8223</v>
      </c>
      <c r="H350" t="s">
        <v>8245</v>
      </c>
      <c r="I350" s="19">
        <f t="shared" si="15"/>
        <v>40393.082638888889</v>
      </c>
      <c r="J350">
        <v>1280800740</v>
      </c>
      <c r="K350" s="19">
        <f t="shared" si="16"/>
        <v>40379.23096064815</v>
      </c>
      <c r="L350">
        <v>1279603955</v>
      </c>
      <c r="M350" t="b">
        <v>0</v>
      </c>
      <c r="N350">
        <v>17</v>
      </c>
      <c r="O350" t="b">
        <v>1</v>
      </c>
      <c r="P350" t="s">
        <v>8274</v>
      </c>
      <c r="Q350" s="15" t="s">
        <v>8311</v>
      </c>
      <c r="R350" s="12" t="s">
        <v>8312</v>
      </c>
      <c r="S350">
        <f t="shared" si="17"/>
        <v>39.97</v>
      </c>
    </row>
    <row r="351" spans="1:19" ht="45" x14ac:dyDescent="0.25">
      <c r="A351" s="10">
        <v>2249</v>
      </c>
      <c r="B351" s="3" t="s">
        <v>2250</v>
      </c>
      <c r="C351" s="3" t="s">
        <v>6359</v>
      </c>
      <c r="D351" s="6">
        <v>3500</v>
      </c>
      <c r="E351" s="8">
        <v>5907</v>
      </c>
      <c r="F351" t="s">
        <v>8218</v>
      </c>
      <c r="G351" t="s">
        <v>8223</v>
      </c>
      <c r="H351" t="s">
        <v>8245</v>
      </c>
      <c r="I351" s="19">
        <f t="shared" si="15"/>
        <v>41366.661631944444</v>
      </c>
      <c r="J351">
        <v>1364917965</v>
      </c>
      <c r="K351" s="19">
        <f t="shared" si="16"/>
        <v>41336.703298611108</v>
      </c>
      <c r="L351">
        <v>1362329565</v>
      </c>
      <c r="M351" t="b">
        <v>0</v>
      </c>
      <c r="N351">
        <v>180</v>
      </c>
      <c r="O351" t="b">
        <v>1</v>
      </c>
      <c r="P351" t="s">
        <v>8295</v>
      </c>
      <c r="Q351" s="15" t="s">
        <v>8309</v>
      </c>
      <c r="R351" s="12" t="s">
        <v>8310</v>
      </c>
      <c r="S351">
        <f t="shared" si="17"/>
        <v>32.82</v>
      </c>
    </row>
    <row r="352" spans="1:19" ht="60" x14ac:dyDescent="0.25">
      <c r="A352" s="10">
        <v>3521</v>
      </c>
      <c r="B352" s="3" t="s">
        <v>3520</v>
      </c>
      <c r="C352" s="3" t="s">
        <v>7631</v>
      </c>
      <c r="D352" s="6">
        <v>350</v>
      </c>
      <c r="E352" s="8">
        <v>593</v>
      </c>
      <c r="F352" t="s">
        <v>8218</v>
      </c>
      <c r="G352" t="s">
        <v>8223</v>
      </c>
      <c r="H352" t="s">
        <v>8245</v>
      </c>
      <c r="I352" s="19">
        <f t="shared" si="15"/>
        <v>41911.361342592594</v>
      </c>
      <c r="J352">
        <v>1411980020</v>
      </c>
      <c r="K352" s="19">
        <f t="shared" si="16"/>
        <v>41881.361342592594</v>
      </c>
      <c r="L352">
        <v>1409388020</v>
      </c>
      <c r="M352" t="b">
        <v>0</v>
      </c>
      <c r="N352">
        <v>13</v>
      </c>
      <c r="O352" t="b">
        <v>1</v>
      </c>
      <c r="P352" t="s">
        <v>8269</v>
      </c>
      <c r="Q352" s="15" t="s">
        <v>8314</v>
      </c>
      <c r="R352" s="12" t="s">
        <v>8315</v>
      </c>
      <c r="S352">
        <f t="shared" si="17"/>
        <v>45.62</v>
      </c>
    </row>
    <row r="353" spans="1:19" ht="30" x14ac:dyDescent="0.25">
      <c r="A353" s="10">
        <v>1957</v>
      </c>
      <c r="B353" s="3" t="s">
        <v>1958</v>
      </c>
      <c r="C353" s="3" t="s">
        <v>6067</v>
      </c>
      <c r="D353" s="6">
        <v>30000</v>
      </c>
      <c r="E353" s="8">
        <v>50251.41</v>
      </c>
      <c r="F353" t="s">
        <v>8218</v>
      </c>
      <c r="G353" t="s">
        <v>8223</v>
      </c>
      <c r="H353" t="s">
        <v>8245</v>
      </c>
      <c r="I353" s="19">
        <f t="shared" si="15"/>
        <v>41209.098530092589</v>
      </c>
      <c r="J353">
        <v>1351304513</v>
      </c>
      <c r="K353" s="19">
        <f t="shared" si="16"/>
        <v>41179.098530092589</v>
      </c>
      <c r="L353">
        <v>1348712513</v>
      </c>
      <c r="M353" t="b">
        <v>1</v>
      </c>
      <c r="N353">
        <v>660</v>
      </c>
      <c r="O353" t="b">
        <v>1</v>
      </c>
      <c r="P353" t="s">
        <v>8293</v>
      </c>
      <c r="Q353" s="15" t="s">
        <v>8307</v>
      </c>
      <c r="R353" s="12" t="s">
        <v>8308</v>
      </c>
      <c r="S353">
        <f t="shared" si="17"/>
        <v>76.14</v>
      </c>
    </row>
    <row r="354" spans="1:19" ht="30" x14ac:dyDescent="0.25">
      <c r="A354" s="10">
        <v>3028</v>
      </c>
      <c r="B354" s="3" t="s">
        <v>3028</v>
      </c>
      <c r="C354" s="3" t="s">
        <v>7138</v>
      </c>
      <c r="D354" s="6">
        <v>5000</v>
      </c>
      <c r="E354" s="8">
        <v>8401</v>
      </c>
      <c r="F354" t="s">
        <v>8218</v>
      </c>
      <c r="G354" t="s">
        <v>8223</v>
      </c>
      <c r="H354" t="s">
        <v>8245</v>
      </c>
      <c r="I354" s="19">
        <f t="shared" si="15"/>
        <v>42597.264178240745</v>
      </c>
      <c r="J354">
        <v>1471242025</v>
      </c>
      <c r="K354" s="19">
        <f t="shared" si="16"/>
        <v>42567.264178240745</v>
      </c>
      <c r="L354">
        <v>1468650025</v>
      </c>
      <c r="M354" t="b">
        <v>0</v>
      </c>
      <c r="N354">
        <v>99</v>
      </c>
      <c r="O354" t="b">
        <v>1</v>
      </c>
      <c r="P354" t="s">
        <v>8301</v>
      </c>
      <c r="Q354" s="15" t="s">
        <v>8314</v>
      </c>
      <c r="R354" s="12" t="s">
        <v>8327</v>
      </c>
      <c r="S354">
        <f t="shared" si="17"/>
        <v>84.86</v>
      </c>
    </row>
    <row r="355" spans="1:19" ht="60" x14ac:dyDescent="0.25">
      <c r="A355" s="10">
        <v>2446</v>
      </c>
      <c r="B355" s="3" t="s">
        <v>2447</v>
      </c>
      <c r="C355" s="3" t="s">
        <v>6556</v>
      </c>
      <c r="D355" s="6">
        <v>5000</v>
      </c>
      <c r="E355" s="8">
        <v>8399</v>
      </c>
      <c r="F355" t="s">
        <v>8218</v>
      </c>
      <c r="G355" t="s">
        <v>8223</v>
      </c>
      <c r="H355" t="s">
        <v>8245</v>
      </c>
      <c r="I355" s="19">
        <f t="shared" si="15"/>
        <v>42700.64434027778</v>
      </c>
      <c r="J355">
        <v>1480174071</v>
      </c>
      <c r="K355" s="19">
        <f t="shared" si="16"/>
        <v>42670.602673611109</v>
      </c>
      <c r="L355">
        <v>1477578471</v>
      </c>
      <c r="M355" t="b">
        <v>0</v>
      </c>
      <c r="N355">
        <v>111</v>
      </c>
      <c r="O355" t="b">
        <v>1</v>
      </c>
      <c r="P355" t="s">
        <v>8296</v>
      </c>
      <c r="Q355" s="15" t="s">
        <v>8325</v>
      </c>
      <c r="R355" s="12" t="s">
        <v>8326</v>
      </c>
      <c r="S355">
        <f t="shared" si="17"/>
        <v>75.67</v>
      </c>
    </row>
    <row r="356" spans="1:19" ht="30" x14ac:dyDescent="0.25">
      <c r="A356" s="10">
        <v>2058</v>
      </c>
      <c r="B356" s="3" t="s">
        <v>2059</v>
      </c>
      <c r="C356" s="3" t="s">
        <v>6168</v>
      </c>
      <c r="D356" s="6">
        <v>2560</v>
      </c>
      <c r="E356" s="8">
        <v>4308</v>
      </c>
      <c r="F356" t="s">
        <v>8218</v>
      </c>
      <c r="G356" t="s">
        <v>8224</v>
      </c>
      <c r="H356" t="s">
        <v>8246</v>
      </c>
      <c r="I356" s="19">
        <f t="shared" si="15"/>
        <v>42065.833333333328</v>
      </c>
      <c r="J356">
        <v>1425326400</v>
      </c>
      <c r="K356" s="19">
        <f t="shared" si="16"/>
        <v>42026.370717592596</v>
      </c>
      <c r="L356">
        <v>1421916830</v>
      </c>
      <c r="M356" t="b">
        <v>0</v>
      </c>
      <c r="N356">
        <v>410</v>
      </c>
      <c r="O356" t="b">
        <v>1</v>
      </c>
      <c r="P356" t="s">
        <v>8293</v>
      </c>
      <c r="Q356" s="15" t="s">
        <v>8307</v>
      </c>
      <c r="R356" s="12" t="s">
        <v>8308</v>
      </c>
      <c r="S356">
        <f t="shared" si="17"/>
        <v>10.51</v>
      </c>
    </row>
    <row r="357" spans="1:19" ht="60" x14ac:dyDescent="0.25">
      <c r="A357" s="10">
        <v>2055</v>
      </c>
      <c r="B357" s="3" t="s">
        <v>2056</v>
      </c>
      <c r="C357" s="3" t="s">
        <v>6165</v>
      </c>
      <c r="D357" s="6">
        <v>6000</v>
      </c>
      <c r="E357" s="8">
        <v>10045</v>
      </c>
      <c r="F357" t="s">
        <v>8218</v>
      </c>
      <c r="G357" t="s">
        <v>8223</v>
      </c>
      <c r="H357" t="s">
        <v>8245</v>
      </c>
      <c r="I357" s="19">
        <f t="shared" si="15"/>
        <v>41976.166666666672</v>
      </c>
      <c r="J357">
        <v>1417579200</v>
      </c>
      <c r="K357" s="19">
        <f t="shared" si="16"/>
        <v>41946.674108796295</v>
      </c>
      <c r="L357">
        <v>1415031043</v>
      </c>
      <c r="M357" t="b">
        <v>0</v>
      </c>
      <c r="N357">
        <v>101</v>
      </c>
      <c r="O357" t="b">
        <v>1</v>
      </c>
      <c r="P357" t="s">
        <v>8293</v>
      </c>
      <c r="Q357" s="15" t="s">
        <v>8307</v>
      </c>
      <c r="R357" s="12" t="s">
        <v>8308</v>
      </c>
      <c r="S357">
        <f t="shared" si="17"/>
        <v>99.46</v>
      </c>
    </row>
    <row r="358" spans="1:19" ht="45" x14ac:dyDescent="0.25">
      <c r="A358" s="10">
        <v>1829</v>
      </c>
      <c r="B358" s="3" t="s">
        <v>1830</v>
      </c>
      <c r="C358" s="3" t="s">
        <v>5939</v>
      </c>
      <c r="D358" s="6">
        <v>1500</v>
      </c>
      <c r="E358" s="8">
        <v>2500.25</v>
      </c>
      <c r="F358" t="s">
        <v>8218</v>
      </c>
      <c r="G358" t="s">
        <v>8223</v>
      </c>
      <c r="H358" t="s">
        <v>8245</v>
      </c>
      <c r="I358" s="19">
        <f t="shared" si="15"/>
        <v>40564.916666666664</v>
      </c>
      <c r="J358">
        <v>1295647200</v>
      </c>
      <c r="K358" s="19">
        <f t="shared" si="16"/>
        <v>40516.087627314817</v>
      </c>
      <c r="L358">
        <v>1291428371</v>
      </c>
      <c r="M358" t="b">
        <v>0</v>
      </c>
      <c r="N358">
        <v>33</v>
      </c>
      <c r="O358" t="b">
        <v>1</v>
      </c>
      <c r="P358" t="s">
        <v>8274</v>
      </c>
      <c r="Q358" s="15" t="s">
        <v>8311</v>
      </c>
      <c r="R358" s="12" t="s">
        <v>8312</v>
      </c>
      <c r="S358">
        <f t="shared" si="17"/>
        <v>75.77</v>
      </c>
    </row>
    <row r="359" spans="1:19" ht="45" x14ac:dyDescent="0.25">
      <c r="A359" s="10">
        <v>35</v>
      </c>
      <c r="B359" s="3" t="s">
        <v>37</v>
      </c>
      <c r="C359" s="3" t="s">
        <v>4146</v>
      </c>
      <c r="D359" s="6">
        <v>1000</v>
      </c>
      <c r="E359" s="8">
        <v>1665</v>
      </c>
      <c r="F359" t="s">
        <v>8218</v>
      </c>
      <c r="G359" t="s">
        <v>8223</v>
      </c>
      <c r="H359" t="s">
        <v>8245</v>
      </c>
      <c r="I359" s="19">
        <f t="shared" si="15"/>
        <v>42122</v>
      </c>
      <c r="J359">
        <v>1430179200</v>
      </c>
      <c r="K359" s="19">
        <f t="shared" si="16"/>
        <v>42098.291828703703</v>
      </c>
      <c r="L359">
        <v>1428130814</v>
      </c>
      <c r="M359" t="b">
        <v>0</v>
      </c>
      <c r="N359">
        <v>28</v>
      </c>
      <c r="O359" t="b">
        <v>1</v>
      </c>
      <c r="P359" t="s">
        <v>8263</v>
      </c>
      <c r="Q359" s="15" t="s">
        <v>8317</v>
      </c>
      <c r="R359" s="12" t="s">
        <v>8331</v>
      </c>
      <c r="S359">
        <f t="shared" si="17"/>
        <v>59.46</v>
      </c>
    </row>
    <row r="360" spans="1:19" ht="45" x14ac:dyDescent="0.25">
      <c r="A360" s="10">
        <v>1400</v>
      </c>
      <c r="B360" s="3" t="s">
        <v>1401</v>
      </c>
      <c r="C360" s="3" t="s">
        <v>5510</v>
      </c>
      <c r="D360" s="6">
        <v>350</v>
      </c>
      <c r="E360" s="8">
        <v>586</v>
      </c>
      <c r="F360" t="s">
        <v>8218</v>
      </c>
      <c r="G360" t="s">
        <v>8224</v>
      </c>
      <c r="H360" t="s">
        <v>8246</v>
      </c>
      <c r="I360" s="19">
        <f t="shared" si="15"/>
        <v>42533.229166666672</v>
      </c>
      <c r="J360">
        <v>1465709400</v>
      </c>
      <c r="K360" s="19">
        <f t="shared" si="16"/>
        <v>42498.341122685189</v>
      </c>
      <c r="L360">
        <v>1462695073</v>
      </c>
      <c r="M360" t="b">
        <v>0</v>
      </c>
      <c r="N360">
        <v>34</v>
      </c>
      <c r="O360" t="b">
        <v>1</v>
      </c>
      <c r="P360" t="s">
        <v>8274</v>
      </c>
      <c r="Q360" s="15" t="s">
        <v>8311</v>
      </c>
      <c r="R360" s="12" t="s">
        <v>8312</v>
      </c>
      <c r="S360">
        <f t="shared" si="17"/>
        <v>17.239999999999998</v>
      </c>
    </row>
    <row r="361" spans="1:19" ht="45" x14ac:dyDescent="0.25">
      <c r="A361" s="10">
        <v>1501</v>
      </c>
      <c r="B361" s="3" t="s">
        <v>1502</v>
      </c>
      <c r="C361" s="3" t="s">
        <v>5611</v>
      </c>
      <c r="D361" s="6">
        <v>52000</v>
      </c>
      <c r="E361" s="8">
        <v>86492</v>
      </c>
      <c r="F361" t="s">
        <v>8218</v>
      </c>
      <c r="G361" t="s">
        <v>8228</v>
      </c>
      <c r="H361" t="s">
        <v>8250</v>
      </c>
      <c r="I361" s="19">
        <f t="shared" si="15"/>
        <v>42193.583599537036</v>
      </c>
      <c r="J361">
        <v>1436364023</v>
      </c>
      <c r="K361" s="19">
        <f t="shared" si="16"/>
        <v>42163.583599537036</v>
      </c>
      <c r="L361">
        <v>1433772023</v>
      </c>
      <c r="M361" t="b">
        <v>1</v>
      </c>
      <c r="N361">
        <v>885</v>
      </c>
      <c r="O361" t="b">
        <v>1</v>
      </c>
      <c r="P361" t="s">
        <v>8283</v>
      </c>
      <c r="Q361" s="15" t="s">
        <v>8322</v>
      </c>
      <c r="R361" s="12" t="s">
        <v>8323</v>
      </c>
      <c r="S361">
        <f t="shared" si="17"/>
        <v>97.73</v>
      </c>
    </row>
    <row r="362" spans="1:19" ht="60" x14ac:dyDescent="0.25">
      <c r="A362" s="10">
        <v>3048</v>
      </c>
      <c r="B362" s="3" t="s">
        <v>3048</v>
      </c>
      <c r="C362" s="3" t="s">
        <v>7158</v>
      </c>
      <c r="D362" s="6">
        <v>5000</v>
      </c>
      <c r="E362" s="8">
        <v>8320</v>
      </c>
      <c r="F362" t="s">
        <v>8218</v>
      </c>
      <c r="G362" t="s">
        <v>8223</v>
      </c>
      <c r="H362" t="s">
        <v>8245</v>
      </c>
      <c r="I362" s="19">
        <f t="shared" si="15"/>
        <v>42004.890277777777</v>
      </c>
      <c r="J362">
        <v>1420060920</v>
      </c>
      <c r="K362" s="19">
        <f t="shared" si="16"/>
        <v>41975.901180555549</v>
      </c>
      <c r="L362">
        <v>1417556262</v>
      </c>
      <c r="M362" t="b">
        <v>0</v>
      </c>
      <c r="N362">
        <v>47</v>
      </c>
      <c r="O362" t="b">
        <v>1</v>
      </c>
      <c r="P362" t="s">
        <v>8301</v>
      </c>
      <c r="Q362" s="15" t="s">
        <v>8314</v>
      </c>
      <c r="R362" s="12" t="s">
        <v>8327</v>
      </c>
      <c r="S362">
        <f t="shared" si="17"/>
        <v>177.02</v>
      </c>
    </row>
    <row r="363" spans="1:19" ht="60" x14ac:dyDescent="0.25">
      <c r="A363" s="10">
        <v>1888</v>
      </c>
      <c r="B363" s="3" t="s">
        <v>1889</v>
      </c>
      <c r="C363" s="3" t="s">
        <v>5998</v>
      </c>
      <c r="D363" s="6">
        <v>2500</v>
      </c>
      <c r="E363" s="8">
        <v>4152</v>
      </c>
      <c r="F363" t="s">
        <v>8218</v>
      </c>
      <c r="G363" t="s">
        <v>8223</v>
      </c>
      <c r="H363" t="s">
        <v>8245</v>
      </c>
      <c r="I363" s="19">
        <f t="shared" si="15"/>
        <v>40330.207638888889</v>
      </c>
      <c r="J363">
        <v>1275368340</v>
      </c>
      <c r="K363" s="19">
        <f t="shared" si="16"/>
        <v>40299.239953703705</v>
      </c>
      <c r="L363">
        <v>1272692732</v>
      </c>
      <c r="M363" t="b">
        <v>0</v>
      </c>
      <c r="N363">
        <v>89</v>
      </c>
      <c r="O363" t="b">
        <v>1</v>
      </c>
      <c r="P363" t="s">
        <v>8277</v>
      </c>
      <c r="Q363" s="15" t="s">
        <v>8311</v>
      </c>
      <c r="R363" s="12" t="s">
        <v>8328</v>
      </c>
      <c r="S363">
        <f t="shared" si="17"/>
        <v>46.65</v>
      </c>
    </row>
    <row r="364" spans="1:19" ht="60" x14ac:dyDescent="0.25">
      <c r="A364" s="10">
        <v>1264</v>
      </c>
      <c r="B364" s="3" t="s">
        <v>1265</v>
      </c>
      <c r="C364" s="3" t="s">
        <v>5374</v>
      </c>
      <c r="D364" s="6">
        <v>650</v>
      </c>
      <c r="E364" s="8">
        <v>1082</v>
      </c>
      <c r="F364" t="s">
        <v>8218</v>
      </c>
      <c r="G364" t="s">
        <v>8223</v>
      </c>
      <c r="H364" t="s">
        <v>8245</v>
      </c>
      <c r="I364" s="19">
        <f t="shared" si="15"/>
        <v>41576.662997685184</v>
      </c>
      <c r="J364">
        <v>1383062083</v>
      </c>
      <c r="K364" s="19">
        <f t="shared" si="16"/>
        <v>41547.662997685184</v>
      </c>
      <c r="L364">
        <v>1380556483</v>
      </c>
      <c r="M364" t="b">
        <v>1</v>
      </c>
      <c r="N364">
        <v>34</v>
      </c>
      <c r="O364" t="b">
        <v>1</v>
      </c>
      <c r="P364" t="s">
        <v>8274</v>
      </c>
      <c r="Q364" s="15" t="s">
        <v>8311</v>
      </c>
      <c r="R364" s="12" t="s">
        <v>8312</v>
      </c>
      <c r="S364">
        <f t="shared" si="17"/>
        <v>31.82</v>
      </c>
    </row>
    <row r="365" spans="1:19" ht="45" x14ac:dyDescent="0.25">
      <c r="A365" s="10">
        <v>2637</v>
      </c>
      <c r="B365" s="3" t="s">
        <v>2637</v>
      </c>
      <c r="C365" s="3" t="s">
        <v>6747</v>
      </c>
      <c r="D365" s="6">
        <v>500</v>
      </c>
      <c r="E365" s="8">
        <v>831</v>
      </c>
      <c r="F365" t="s">
        <v>8218</v>
      </c>
      <c r="G365" t="s">
        <v>8223</v>
      </c>
      <c r="H365" t="s">
        <v>8245</v>
      </c>
      <c r="I365" s="19">
        <f t="shared" si="15"/>
        <v>42655.549479166672</v>
      </c>
      <c r="J365">
        <v>1476277875</v>
      </c>
      <c r="K365" s="19">
        <f t="shared" si="16"/>
        <v>42639.549479166672</v>
      </c>
      <c r="L365">
        <v>1474895475</v>
      </c>
      <c r="M365" t="b">
        <v>0</v>
      </c>
      <c r="N365">
        <v>26</v>
      </c>
      <c r="O365" t="b">
        <v>1</v>
      </c>
      <c r="P365" t="s">
        <v>8299</v>
      </c>
      <c r="Q365" s="15" t="s">
        <v>8307</v>
      </c>
      <c r="R365" s="12" t="s">
        <v>8316</v>
      </c>
      <c r="S365">
        <f t="shared" si="17"/>
        <v>31.96</v>
      </c>
    </row>
    <row r="366" spans="1:19" ht="60" x14ac:dyDescent="0.25">
      <c r="A366" s="10">
        <v>12</v>
      </c>
      <c r="B366" s="3" t="s">
        <v>14</v>
      </c>
      <c r="C366" s="3" t="s">
        <v>4123</v>
      </c>
      <c r="D366" s="6">
        <v>30000</v>
      </c>
      <c r="E366" s="8">
        <v>49588</v>
      </c>
      <c r="F366" t="s">
        <v>8218</v>
      </c>
      <c r="G366" t="s">
        <v>8223</v>
      </c>
      <c r="H366" t="s">
        <v>8245</v>
      </c>
      <c r="I366" s="19">
        <f t="shared" si="15"/>
        <v>41836.125</v>
      </c>
      <c r="J366">
        <v>1405479600</v>
      </c>
      <c r="K366" s="19">
        <f t="shared" si="16"/>
        <v>41791.713252314818</v>
      </c>
      <c r="L366">
        <v>1401642425</v>
      </c>
      <c r="M366" t="b">
        <v>0</v>
      </c>
      <c r="N366">
        <v>827</v>
      </c>
      <c r="O366" t="b">
        <v>1</v>
      </c>
      <c r="P366" t="s">
        <v>8263</v>
      </c>
      <c r="Q366" s="15" t="s">
        <v>8317</v>
      </c>
      <c r="R366" s="12" t="s">
        <v>8331</v>
      </c>
      <c r="S366">
        <f t="shared" si="17"/>
        <v>59.96</v>
      </c>
    </row>
    <row r="367" spans="1:19" ht="60" x14ac:dyDescent="0.25">
      <c r="A367" s="10">
        <v>1760</v>
      </c>
      <c r="B367" s="3" t="s">
        <v>1761</v>
      </c>
      <c r="C367" s="3" t="s">
        <v>5870</v>
      </c>
      <c r="D367" s="6">
        <v>5000</v>
      </c>
      <c r="E367" s="8">
        <v>8272</v>
      </c>
      <c r="F367" t="s">
        <v>8218</v>
      </c>
      <c r="G367" t="s">
        <v>8223</v>
      </c>
      <c r="H367" t="s">
        <v>8245</v>
      </c>
      <c r="I367" s="19">
        <f t="shared" si="15"/>
        <v>42425.67260416667</v>
      </c>
      <c r="J367">
        <v>1456416513</v>
      </c>
      <c r="K367" s="19">
        <f t="shared" si="16"/>
        <v>42405.67260416667</v>
      </c>
      <c r="L367">
        <v>1454688513</v>
      </c>
      <c r="M367" t="b">
        <v>0</v>
      </c>
      <c r="N367">
        <v>102</v>
      </c>
      <c r="O367" t="b">
        <v>1</v>
      </c>
      <c r="P367" t="s">
        <v>8283</v>
      </c>
      <c r="Q367" s="15" t="s">
        <v>8322</v>
      </c>
      <c r="R367" s="12" t="s">
        <v>8323</v>
      </c>
      <c r="S367">
        <f t="shared" si="17"/>
        <v>81.099999999999994</v>
      </c>
    </row>
    <row r="368" spans="1:19" ht="45" x14ac:dyDescent="0.25">
      <c r="A368" s="10">
        <v>3265</v>
      </c>
      <c r="B368" s="3" t="s">
        <v>3265</v>
      </c>
      <c r="C368" s="3" t="s">
        <v>7375</v>
      </c>
      <c r="D368" s="6">
        <v>2700</v>
      </c>
      <c r="E368" s="8">
        <v>4428</v>
      </c>
      <c r="F368" t="s">
        <v>8218</v>
      </c>
      <c r="G368" t="s">
        <v>8240</v>
      </c>
      <c r="H368" t="s">
        <v>8248</v>
      </c>
      <c r="I368" s="19">
        <f t="shared" si="15"/>
        <v>42341.708333333328</v>
      </c>
      <c r="J368">
        <v>1449162000</v>
      </c>
      <c r="K368" s="19">
        <f t="shared" si="16"/>
        <v>42311.711979166663</v>
      </c>
      <c r="L368">
        <v>1446570315</v>
      </c>
      <c r="M368" t="b">
        <v>1</v>
      </c>
      <c r="N368">
        <v>63</v>
      </c>
      <c r="O368" t="b">
        <v>1</v>
      </c>
      <c r="P368" t="s">
        <v>8269</v>
      </c>
      <c r="Q368" s="15" t="s">
        <v>8314</v>
      </c>
      <c r="R368" s="12" t="s">
        <v>8315</v>
      </c>
      <c r="S368">
        <f t="shared" si="17"/>
        <v>70.290000000000006</v>
      </c>
    </row>
    <row r="369" spans="1:19" ht="60" x14ac:dyDescent="0.25">
      <c r="A369" s="10">
        <v>2639</v>
      </c>
      <c r="B369" s="3" t="s">
        <v>2639</v>
      </c>
      <c r="C369" s="3" t="s">
        <v>6749</v>
      </c>
      <c r="D369" s="6">
        <v>300</v>
      </c>
      <c r="E369" s="8">
        <v>492</v>
      </c>
      <c r="F369" t="s">
        <v>8218</v>
      </c>
      <c r="G369" t="s">
        <v>8224</v>
      </c>
      <c r="H369" t="s">
        <v>8246</v>
      </c>
      <c r="I369" s="19">
        <f t="shared" si="15"/>
        <v>42054.86513888889</v>
      </c>
      <c r="J369">
        <v>1424378748</v>
      </c>
      <c r="K369" s="19">
        <f t="shared" si="16"/>
        <v>42024.86513888889</v>
      </c>
      <c r="L369">
        <v>1421786748</v>
      </c>
      <c r="M369" t="b">
        <v>0</v>
      </c>
      <c r="N369">
        <v>49</v>
      </c>
      <c r="O369" t="b">
        <v>1</v>
      </c>
      <c r="P369" t="s">
        <v>8299</v>
      </c>
      <c r="Q369" s="15" t="s">
        <v>8307</v>
      </c>
      <c r="R369" s="12" t="s">
        <v>8316</v>
      </c>
      <c r="S369">
        <f t="shared" si="17"/>
        <v>10.039999999999999</v>
      </c>
    </row>
    <row r="370" spans="1:19" x14ac:dyDescent="0.25">
      <c r="A370" s="10">
        <v>1464</v>
      </c>
      <c r="B370" s="3" t="s">
        <v>1465</v>
      </c>
      <c r="C370" s="3" t="s">
        <v>5574</v>
      </c>
      <c r="D370" s="6">
        <v>5000</v>
      </c>
      <c r="E370" s="8">
        <v>8160</v>
      </c>
      <c r="F370" t="s">
        <v>8218</v>
      </c>
      <c r="G370" t="s">
        <v>8223</v>
      </c>
      <c r="H370" t="s">
        <v>8245</v>
      </c>
      <c r="I370" s="19">
        <f t="shared" si="15"/>
        <v>41321.661550925928</v>
      </c>
      <c r="J370">
        <v>1361029958</v>
      </c>
      <c r="K370" s="19">
        <f t="shared" si="16"/>
        <v>41291.661550925928</v>
      </c>
      <c r="L370">
        <v>1358437958</v>
      </c>
      <c r="M370" t="b">
        <v>1</v>
      </c>
      <c r="N370">
        <v>234</v>
      </c>
      <c r="O370" t="b">
        <v>1</v>
      </c>
      <c r="P370" t="s">
        <v>8286</v>
      </c>
      <c r="Q370" s="15" t="s">
        <v>8320</v>
      </c>
      <c r="R370" s="12" t="s">
        <v>8321</v>
      </c>
      <c r="S370">
        <f t="shared" si="17"/>
        <v>34.869999999999997</v>
      </c>
    </row>
    <row r="371" spans="1:19" ht="60" x14ac:dyDescent="0.25">
      <c r="A371" s="10">
        <v>2969</v>
      </c>
      <c r="B371" s="3" t="s">
        <v>2969</v>
      </c>
      <c r="C371" s="3" t="s">
        <v>7079</v>
      </c>
      <c r="D371" s="6">
        <v>1000</v>
      </c>
      <c r="E371" s="8">
        <v>1625</v>
      </c>
      <c r="F371" t="s">
        <v>8218</v>
      </c>
      <c r="G371" t="s">
        <v>8228</v>
      </c>
      <c r="H371" t="s">
        <v>8250</v>
      </c>
      <c r="I371" s="19">
        <f t="shared" si="15"/>
        <v>42127.952083333337</v>
      </c>
      <c r="J371">
        <v>1430693460</v>
      </c>
      <c r="K371" s="19">
        <f t="shared" si="16"/>
        <v>42097.786493055552</v>
      </c>
      <c r="L371">
        <v>1428087153</v>
      </c>
      <c r="M371" t="b">
        <v>0</v>
      </c>
      <c r="N371">
        <v>17</v>
      </c>
      <c r="O371" t="b">
        <v>1</v>
      </c>
      <c r="P371" t="s">
        <v>8269</v>
      </c>
      <c r="Q371" s="15" t="s">
        <v>8314</v>
      </c>
      <c r="R371" s="12" t="s">
        <v>8315</v>
      </c>
      <c r="S371">
        <f t="shared" si="17"/>
        <v>95.59</v>
      </c>
    </row>
    <row r="372" spans="1:19" ht="60" x14ac:dyDescent="0.25">
      <c r="A372" s="10">
        <v>3165</v>
      </c>
      <c r="B372" s="3" t="s">
        <v>3165</v>
      </c>
      <c r="C372" s="3" t="s">
        <v>7275</v>
      </c>
      <c r="D372" s="6">
        <v>750</v>
      </c>
      <c r="E372" s="8">
        <v>1220</v>
      </c>
      <c r="F372" t="s">
        <v>8218</v>
      </c>
      <c r="G372" t="s">
        <v>8223</v>
      </c>
      <c r="H372" t="s">
        <v>8245</v>
      </c>
      <c r="I372" s="19">
        <f t="shared" si="15"/>
        <v>40666.165972222225</v>
      </c>
      <c r="J372">
        <v>1304395140</v>
      </c>
      <c r="K372" s="19">
        <f t="shared" si="16"/>
        <v>40644.159259259257</v>
      </c>
      <c r="L372">
        <v>1302493760</v>
      </c>
      <c r="M372" t="b">
        <v>1</v>
      </c>
      <c r="N372">
        <v>21</v>
      </c>
      <c r="O372" t="b">
        <v>1</v>
      </c>
      <c r="P372" t="s">
        <v>8269</v>
      </c>
      <c r="Q372" s="15" t="s">
        <v>8314</v>
      </c>
      <c r="R372" s="12" t="s">
        <v>8315</v>
      </c>
      <c r="S372">
        <f t="shared" si="17"/>
        <v>58.1</v>
      </c>
    </row>
    <row r="373" spans="1:19" ht="60" x14ac:dyDescent="0.25">
      <c r="A373" s="10">
        <v>2222</v>
      </c>
      <c r="B373" s="3" t="s">
        <v>2223</v>
      </c>
      <c r="C373" s="3" t="s">
        <v>6332</v>
      </c>
      <c r="D373" s="6">
        <v>500</v>
      </c>
      <c r="E373" s="8">
        <v>813</v>
      </c>
      <c r="F373" t="s">
        <v>8218</v>
      </c>
      <c r="G373" t="s">
        <v>8223</v>
      </c>
      <c r="H373" t="s">
        <v>8245</v>
      </c>
      <c r="I373" s="19">
        <f t="shared" si="15"/>
        <v>40936.787581018521</v>
      </c>
      <c r="J373">
        <v>1327776847</v>
      </c>
      <c r="K373" s="19">
        <f t="shared" si="16"/>
        <v>40906.787581018521</v>
      </c>
      <c r="L373">
        <v>1325184847</v>
      </c>
      <c r="M373" t="b">
        <v>0</v>
      </c>
      <c r="N373">
        <v>30</v>
      </c>
      <c r="O373" t="b">
        <v>1</v>
      </c>
      <c r="P373" t="s">
        <v>8295</v>
      </c>
      <c r="Q373" s="15" t="s">
        <v>8309</v>
      </c>
      <c r="R373" s="12" t="s">
        <v>8310</v>
      </c>
      <c r="S373">
        <f t="shared" si="17"/>
        <v>27.1</v>
      </c>
    </row>
    <row r="374" spans="1:19" ht="45" x14ac:dyDescent="0.25">
      <c r="A374" s="10">
        <v>1275</v>
      </c>
      <c r="B374" s="3" t="s">
        <v>1276</v>
      </c>
      <c r="C374" s="3" t="s">
        <v>5385</v>
      </c>
      <c r="D374" s="6">
        <v>15000</v>
      </c>
      <c r="E374" s="8">
        <v>24321.1</v>
      </c>
      <c r="F374" t="s">
        <v>8218</v>
      </c>
      <c r="G374" t="s">
        <v>8223</v>
      </c>
      <c r="H374" t="s">
        <v>8245</v>
      </c>
      <c r="I374" s="19">
        <f t="shared" si="15"/>
        <v>41493.867905092593</v>
      </c>
      <c r="J374">
        <v>1375908587</v>
      </c>
      <c r="K374" s="19">
        <f t="shared" si="16"/>
        <v>41458.867905092593</v>
      </c>
      <c r="L374">
        <v>1372884587</v>
      </c>
      <c r="M374" t="b">
        <v>1</v>
      </c>
      <c r="N374">
        <v>389</v>
      </c>
      <c r="O374" t="b">
        <v>1</v>
      </c>
      <c r="P374" t="s">
        <v>8274</v>
      </c>
      <c r="Q374" s="15" t="s">
        <v>8311</v>
      </c>
      <c r="R374" s="12" t="s">
        <v>8312</v>
      </c>
      <c r="S374">
        <f t="shared" si="17"/>
        <v>62.52</v>
      </c>
    </row>
    <row r="375" spans="1:19" ht="60" x14ac:dyDescent="0.25">
      <c r="A375" s="10">
        <v>1517</v>
      </c>
      <c r="B375" s="3" t="s">
        <v>1518</v>
      </c>
      <c r="C375" s="3" t="s">
        <v>5627</v>
      </c>
      <c r="D375" s="6">
        <v>15000</v>
      </c>
      <c r="E375" s="8">
        <v>24297</v>
      </c>
      <c r="F375" t="s">
        <v>8218</v>
      </c>
      <c r="G375" t="s">
        <v>8223</v>
      </c>
      <c r="H375" t="s">
        <v>8245</v>
      </c>
      <c r="I375" s="19">
        <f t="shared" si="15"/>
        <v>41979.25</v>
      </c>
      <c r="J375">
        <v>1417845600</v>
      </c>
      <c r="K375" s="19">
        <f t="shared" si="16"/>
        <v>41948.56658564815</v>
      </c>
      <c r="L375">
        <v>1415194553</v>
      </c>
      <c r="M375" t="b">
        <v>1</v>
      </c>
      <c r="N375">
        <v>615</v>
      </c>
      <c r="O375" t="b">
        <v>1</v>
      </c>
      <c r="P375" t="s">
        <v>8283</v>
      </c>
      <c r="Q375" s="15" t="s">
        <v>8322</v>
      </c>
      <c r="R375" s="12" t="s">
        <v>8323</v>
      </c>
      <c r="S375">
        <f t="shared" si="17"/>
        <v>39.51</v>
      </c>
    </row>
    <row r="376" spans="1:19" ht="45" x14ac:dyDescent="0.25">
      <c r="A376" s="10">
        <v>3610</v>
      </c>
      <c r="B376" s="3" t="s">
        <v>3609</v>
      </c>
      <c r="C376" s="3" t="s">
        <v>7720</v>
      </c>
      <c r="D376" s="6">
        <v>1000</v>
      </c>
      <c r="E376" s="8">
        <v>1623</v>
      </c>
      <c r="F376" t="s">
        <v>8218</v>
      </c>
      <c r="G376" t="s">
        <v>8224</v>
      </c>
      <c r="H376" t="s">
        <v>8246</v>
      </c>
      <c r="I376" s="19">
        <f t="shared" si="15"/>
        <v>42233.432129629626</v>
      </c>
      <c r="J376">
        <v>1439806936</v>
      </c>
      <c r="K376" s="19">
        <f t="shared" si="16"/>
        <v>42203.432129629626</v>
      </c>
      <c r="L376">
        <v>1437214936</v>
      </c>
      <c r="M376" t="b">
        <v>0</v>
      </c>
      <c r="N376">
        <v>31</v>
      </c>
      <c r="O376" t="b">
        <v>1</v>
      </c>
      <c r="P376" t="s">
        <v>8269</v>
      </c>
      <c r="Q376" s="15" t="s">
        <v>8314</v>
      </c>
      <c r="R376" s="12" t="s">
        <v>8315</v>
      </c>
      <c r="S376">
        <f t="shared" si="17"/>
        <v>52.35</v>
      </c>
    </row>
    <row r="377" spans="1:19" ht="60" x14ac:dyDescent="0.25">
      <c r="A377" s="10">
        <v>2023</v>
      </c>
      <c r="B377" s="3" t="s">
        <v>2024</v>
      </c>
      <c r="C377" s="3" t="s">
        <v>6133</v>
      </c>
      <c r="D377" s="6">
        <v>100000</v>
      </c>
      <c r="E377" s="8">
        <v>161459</v>
      </c>
      <c r="F377" t="s">
        <v>8218</v>
      </c>
      <c r="G377" t="s">
        <v>8223</v>
      </c>
      <c r="H377" t="s">
        <v>8245</v>
      </c>
      <c r="I377" s="19">
        <f t="shared" si="15"/>
        <v>42166.420752314814</v>
      </c>
      <c r="J377">
        <v>1434017153</v>
      </c>
      <c r="K377" s="19">
        <f t="shared" si="16"/>
        <v>42136.420752314814</v>
      </c>
      <c r="L377">
        <v>1431425153</v>
      </c>
      <c r="M377" t="b">
        <v>1</v>
      </c>
      <c r="N377">
        <v>353</v>
      </c>
      <c r="O377" t="b">
        <v>1</v>
      </c>
      <c r="P377" t="s">
        <v>8293</v>
      </c>
      <c r="Q377" s="15" t="s">
        <v>8307</v>
      </c>
      <c r="R377" s="12" t="s">
        <v>8308</v>
      </c>
      <c r="S377">
        <f t="shared" si="17"/>
        <v>457.39</v>
      </c>
    </row>
    <row r="378" spans="1:19" ht="45" x14ac:dyDescent="0.25">
      <c r="A378" s="10">
        <v>1666</v>
      </c>
      <c r="B378" s="3" t="s">
        <v>1667</v>
      </c>
      <c r="C378" s="3" t="s">
        <v>5776</v>
      </c>
      <c r="D378" s="6">
        <v>2500</v>
      </c>
      <c r="E378" s="8">
        <v>4022</v>
      </c>
      <c r="F378" t="s">
        <v>8218</v>
      </c>
      <c r="G378" t="s">
        <v>8223</v>
      </c>
      <c r="H378" t="s">
        <v>8245</v>
      </c>
      <c r="I378" s="19">
        <f t="shared" si="15"/>
        <v>41361.211493055554</v>
      </c>
      <c r="J378">
        <v>1364447073</v>
      </c>
      <c r="K378" s="19">
        <f t="shared" si="16"/>
        <v>41331.253159722226</v>
      </c>
      <c r="L378">
        <v>1361858673</v>
      </c>
      <c r="M378" t="b">
        <v>0</v>
      </c>
      <c r="N378">
        <v>98</v>
      </c>
      <c r="O378" t="b">
        <v>1</v>
      </c>
      <c r="P378" t="s">
        <v>8290</v>
      </c>
      <c r="Q378" s="15" t="s">
        <v>8311</v>
      </c>
      <c r="R378" s="12" t="s">
        <v>8319</v>
      </c>
      <c r="S378">
        <f t="shared" si="17"/>
        <v>41.04</v>
      </c>
    </row>
    <row r="379" spans="1:19" ht="45" x14ac:dyDescent="0.25">
      <c r="A379" s="10">
        <v>1188</v>
      </c>
      <c r="B379" s="3" t="s">
        <v>1189</v>
      </c>
      <c r="C379" s="3" t="s">
        <v>5298</v>
      </c>
      <c r="D379" s="6">
        <v>2000</v>
      </c>
      <c r="E379" s="8">
        <v>3211</v>
      </c>
      <c r="F379" t="s">
        <v>8218</v>
      </c>
      <c r="G379" t="s">
        <v>8228</v>
      </c>
      <c r="H379" t="s">
        <v>8250</v>
      </c>
      <c r="I379" s="19">
        <f t="shared" si="15"/>
        <v>42732.700694444444</v>
      </c>
      <c r="J379">
        <v>1482943740</v>
      </c>
      <c r="K379" s="19">
        <f t="shared" si="16"/>
        <v>42711.700694444444</v>
      </c>
      <c r="L379">
        <v>1481129340</v>
      </c>
      <c r="M379" t="b">
        <v>0</v>
      </c>
      <c r="N379">
        <v>85</v>
      </c>
      <c r="O379" t="b">
        <v>1</v>
      </c>
      <c r="P379" t="s">
        <v>8283</v>
      </c>
      <c r="Q379" s="15" t="s">
        <v>8322</v>
      </c>
      <c r="R379" s="12" t="s">
        <v>8323</v>
      </c>
      <c r="S379">
        <f t="shared" si="17"/>
        <v>37.78</v>
      </c>
    </row>
    <row r="380" spans="1:19" ht="45" x14ac:dyDescent="0.25">
      <c r="A380" s="10">
        <v>2179</v>
      </c>
      <c r="B380" s="3" t="s">
        <v>2180</v>
      </c>
      <c r="C380" s="3" t="s">
        <v>6289</v>
      </c>
      <c r="D380" s="6">
        <v>1000</v>
      </c>
      <c r="E380" s="8">
        <v>1614</v>
      </c>
      <c r="F380" t="s">
        <v>8218</v>
      </c>
      <c r="G380" t="s">
        <v>8223</v>
      </c>
      <c r="H380" t="s">
        <v>8245</v>
      </c>
      <c r="I380" s="19">
        <f t="shared" si="15"/>
        <v>42105.171203703707</v>
      </c>
      <c r="J380">
        <v>1428725192</v>
      </c>
      <c r="K380" s="19">
        <f t="shared" si="16"/>
        <v>42075.171203703707</v>
      </c>
      <c r="L380">
        <v>1426133192</v>
      </c>
      <c r="M380" t="b">
        <v>0</v>
      </c>
      <c r="N380">
        <v>21</v>
      </c>
      <c r="O380" t="b">
        <v>1</v>
      </c>
      <c r="P380" t="s">
        <v>8274</v>
      </c>
      <c r="Q380" s="15" t="s">
        <v>8311</v>
      </c>
      <c r="R380" s="12" t="s">
        <v>8312</v>
      </c>
      <c r="S380">
        <f t="shared" si="17"/>
        <v>76.86</v>
      </c>
    </row>
    <row r="381" spans="1:19" ht="45" x14ac:dyDescent="0.25">
      <c r="A381" s="10">
        <v>3231</v>
      </c>
      <c r="B381" s="3" t="s">
        <v>3231</v>
      </c>
      <c r="C381" s="3" t="s">
        <v>7341</v>
      </c>
      <c r="D381" s="6">
        <v>1000</v>
      </c>
      <c r="E381" s="8">
        <v>1610</v>
      </c>
      <c r="F381" t="s">
        <v>8218</v>
      </c>
      <c r="G381" t="s">
        <v>8223</v>
      </c>
      <c r="H381" t="s">
        <v>8245</v>
      </c>
      <c r="I381" s="19">
        <f t="shared" si="15"/>
        <v>42476.943831018521</v>
      </c>
      <c r="J381">
        <v>1460846347</v>
      </c>
      <c r="K381" s="19">
        <f t="shared" si="16"/>
        <v>42446.943831018521</v>
      </c>
      <c r="L381">
        <v>1458254347</v>
      </c>
      <c r="M381" t="b">
        <v>0</v>
      </c>
      <c r="N381">
        <v>28</v>
      </c>
      <c r="O381" t="b">
        <v>1</v>
      </c>
      <c r="P381" t="s">
        <v>8269</v>
      </c>
      <c r="Q381" s="15" t="s">
        <v>8314</v>
      </c>
      <c r="R381" s="12" t="s">
        <v>8315</v>
      </c>
      <c r="S381">
        <f t="shared" si="17"/>
        <v>57.5</v>
      </c>
    </row>
    <row r="382" spans="1:19" ht="60" x14ac:dyDescent="0.25">
      <c r="A382" s="10">
        <v>3166</v>
      </c>
      <c r="B382" s="3" t="s">
        <v>3166</v>
      </c>
      <c r="C382" s="3" t="s">
        <v>7276</v>
      </c>
      <c r="D382" s="6">
        <v>35000</v>
      </c>
      <c r="E382" s="8">
        <v>56079.83</v>
      </c>
      <c r="F382" t="s">
        <v>8218</v>
      </c>
      <c r="G382" t="s">
        <v>8223</v>
      </c>
      <c r="H382" t="s">
        <v>8245</v>
      </c>
      <c r="I382" s="19">
        <f t="shared" si="15"/>
        <v>41969.332638888889</v>
      </c>
      <c r="J382">
        <v>1416988740</v>
      </c>
      <c r="K382" s="19">
        <f t="shared" si="16"/>
        <v>41940.69158564815</v>
      </c>
      <c r="L382">
        <v>1414514153</v>
      </c>
      <c r="M382" t="b">
        <v>1</v>
      </c>
      <c r="N382">
        <v>930</v>
      </c>
      <c r="O382" t="b">
        <v>1</v>
      </c>
      <c r="P382" t="s">
        <v>8269</v>
      </c>
      <c r="Q382" s="15" t="s">
        <v>8314</v>
      </c>
      <c r="R382" s="12" t="s">
        <v>8315</v>
      </c>
      <c r="S382">
        <f t="shared" si="17"/>
        <v>60.3</v>
      </c>
    </row>
    <row r="383" spans="1:19" ht="45" x14ac:dyDescent="0.25">
      <c r="A383" s="10">
        <v>13</v>
      </c>
      <c r="B383" s="3" t="s">
        <v>15</v>
      </c>
      <c r="C383" s="3" t="s">
        <v>4124</v>
      </c>
      <c r="D383" s="6">
        <v>3500</v>
      </c>
      <c r="E383" s="8">
        <v>5599</v>
      </c>
      <c r="F383" t="s">
        <v>8218</v>
      </c>
      <c r="G383" t="s">
        <v>8223</v>
      </c>
      <c r="H383" t="s">
        <v>8245</v>
      </c>
      <c r="I383" s="19">
        <f t="shared" si="15"/>
        <v>42544.852083333331</v>
      </c>
      <c r="J383">
        <v>1466713620</v>
      </c>
      <c r="K383" s="19">
        <f t="shared" si="16"/>
        <v>42508.677187499998</v>
      </c>
      <c r="L383">
        <v>1463588109</v>
      </c>
      <c r="M383" t="b">
        <v>0</v>
      </c>
      <c r="N383">
        <v>51</v>
      </c>
      <c r="O383" t="b">
        <v>1</v>
      </c>
      <c r="P383" t="s">
        <v>8263</v>
      </c>
      <c r="Q383" s="15" t="s">
        <v>8317</v>
      </c>
      <c r="R383" s="12" t="s">
        <v>8331</v>
      </c>
      <c r="S383">
        <f t="shared" si="17"/>
        <v>109.78</v>
      </c>
    </row>
    <row r="384" spans="1:19" ht="45" x14ac:dyDescent="0.25">
      <c r="A384" s="10">
        <v>3483</v>
      </c>
      <c r="B384" s="3" t="s">
        <v>3482</v>
      </c>
      <c r="C384" s="3" t="s">
        <v>7593</v>
      </c>
      <c r="D384" s="6">
        <v>3350</v>
      </c>
      <c r="E384" s="8">
        <v>5358</v>
      </c>
      <c r="F384" t="s">
        <v>8218</v>
      </c>
      <c r="G384" t="s">
        <v>8223</v>
      </c>
      <c r="H384" t="s">
        <v>8245</v>
      </c>
      <c r="I384" s="19">
        <f t="shared" si="15"/>
        <v>41823.668761574074</v>
      </c>
      <c r="J384">
        <v>1404403381</v>
      </c>
      <c r="K384" s="19">
        <f t="shared" si="16"/>
        <v>41793.668761574074</v>
      </c>
      <c r="L384">
        <v>1401811381</v>
      </c>
      <c r="M384" t="b">
        <v>0</v>
      </c>
      <c r="N384">
        <v>133</v>
      </c>
      <c r="O384" t="b">
        <v>1</v>
      </c>
      <c r="P384" t="s">
        <v>8269</v>
      </c>
      <c r="Q384" s="15" t="s">
        <v>8314</v>
      </c>
      <c r="R384" s="12" t="s">
        <v>8315</v>
      </c>
      <c r="S384">
        <f t="shared" si="17"/>
        <v>40.29</v>
      </c>
    </row>
    <row r="385" spans="1:19" ht="30" x14ac:dyDescent="0.25">
      <c r="A385" s="10">
        <v>813</v>
      </c>
      <c r="B385" s="3" t="s">
        <v>814</v>
      </c>
      <c r="C385" s="3" t="s">
        <v>4923</v>
      </c>
      <c r="D385" s="6">
        <v>1500</v>
      </c>
      <c r="E385" s="8">
        <v>2399.94</v>
      </c>
      <c r="F385" t="s">
        <v>8218</v>
      </c>
      <c r="G385" t="s">
        <v>8223</v>
      </c>
      <c r="H385" t="s">
        <v>8245</v>
      </c>
      <c r="I385" s="19">
        <f t="shared" si="15"/>
        <v>41110.960243055553</v>
      </c>
      <c r="J385">
        <v>1342825365</v>
      </c>
      <c r="K385" s="19">
        <f t="shared" si="16"/>
        <v>41080.960243055553</v>
      </c>
      <c r="L385">
        <v>1340233365</v>
      </c>
      <c r="M385" t="b">
        <v>0</v>
      </c>
      <c r="N385">
        <v>96</v>
      </c>
      <c r="O385" t="b">
        <v>1</v>
      </c>
      <c r="P385" t="s">
        <v>8274</v>
      </c>
      <c r="Q385" s="15" t="s">
        <v>8311</v>
      </c>
      <c r="R385" s="12" t="s">
        <v>8312</v>
      </c>
      <c r="S385">
        <f t="shared" si="17"/>
        <v>25</v>
      </c>
    </row>
    <row r="386" spans="1:19" ht="60" x14ac:dyDescent="0.25">
      <c r="A386" s="10">
        <v>3835</v>
      </c>
      <c r="B386" s="3" t="s">
        <v>3832</v>
      </c>
      <c r="C386" s="3" t="s">
        <v>7944</v>
      </c>
      <c r="D386" s="6">
        <v>200</v>
      </c>
      <c r="E386" s="8">
        <v>320</v>
      </c>
      <c r="F386" t="s">
        <v>8218</v>
      </c>
      <c r="G386" t="s">
        <v>8224</v>
      </c>
      <c r="H386" t="s">
        <v>8246</v>
      </c>
      <c r="I386" s="19">
        <f t="shared" si="15"/>
        <v>42481.94222222222</v>
      </c>
      <c r="J386">
        <v>1461278208</v>
      </c>
      <c r="K386" s="19">
        <f t="shared" si="16"/>
        <v>42460.94222222222</v>
      </c>
      <c r="L386">
        <v>1459463808</v>
      </c>
      <c r="M386" t="b">
        <v>0</v>
      </c>
      <c r="N386">
        <v>8</v>
      </c>
      <c r="O386" t="b">
        <v>1</v>
      </c>
      <c r="P386" t="s">
        <v>8269</v>
      </c>
      <c r="Q386" s="15" t="s">
        <v>8314</v>
      </c>
      <c r="R386" s="12" t="s">
        <v>8315</v>
      </c>
      <c r="S386">
        <f t="shared" si="17"/>
        <v>40</v>
      </c>
    </row>
    <row r="387" spans="1:19" ht="60" x14ac:dyDescent="0.25">
      <c r="A387" s="10">
        <v>732</v>
      </c>
      <c r="B387" s="3" t="s">
        <v>733</v>
      </c>
      <c r="C387" s="3" t="s">
        <v>4842</v>
      </c>
      <c r="D387" s="6">
        <v>40</v>
      </c>
      <c r="E387" s="8">
        <v>64</v>
      </c>
      <c r="F387" t="s">
        <v>8218</v>
      </c>
      <c r="G387" t="s">
        <v>8224</v>
      </c>
      <c r="H387" t="s">
        <v>8246</v>
      </c>
      <c r="I387" s="19">
        <f t="shared" ref="I387:I450" si="18">(((J387/60)/60)/24)+DATE(1970,1,1)</f>
        <v>41546.424317129626</v>
      </c>
      <c r="J387">
        <v>1380449461</v>
      </c>
      <c r="K387" s="19">
        <f t="shared" ref="K387:K450" si="19">(((L387/60)/60)/24)+DATE(1970,1,1)</f>
        <v>41486.424317129626</v>
      </c>
      <c r="L387">
        <v>1375265461</v>
      </c>
      <c r="M387" t="b">
        <v>0</v>
      </c>
      <c r="N387">
        <v>13</v>
      </c>
      <c r="O387" t="b">
        <v>1</v>
      </c>
      <c r="P387" t="s">
        <v>8272</v>
      </c>
      <c r="Q387" s="15" t="s">
        <v>8320</v>
      </c>
      <c r="R387" s="12" t="s">
        <v>8330</v>
      </c>
      <c r="S387">
        <f t="shared" ref="S387:S450" si="20">IFERROR(ROUND(E387/N387,2),0)</f>
        <v>4.92</v>
      </c>
    </row>
    <row r="388" spans="1:19" ht="45" x14ac:dyDescent="0.25">
      <c r="A388" s="10">
        <v>1219</v>
      </c>
      <c r="B388" s="3" t="s">
        <v>1220</v>
      </c>
      <c r="C388" s="3" t="s">
        <v>5329</v>
      </c>
      <c r="D388" s="6">
        <v>16350</v>
      </c>
      <c r="E388" s="8">
        <v>26024</v>
      </c>
      <c r="F388" t="s">
        <v>8218</v>
      </c>
      <c r="G388" t="s">
        <v>8223</v>
      </c>
      <c r="H388" t="s">
        <v>8245</v>
      </c>
      <c r="I388" s="19">
        <f t="shared" si="18"/>
        <v>42663.461956018517</v>
      </c>
      <c r="J388">
        <v>1476961513</v>
      </c>
      <c r="K388" s="19">
        <f t="shared" si="19"/>
        <v>42633.461956018517</v>
      </c>
      <c r="L388">
        <v>1474369513</v>
      </c>
      <c r="M388" t="b">
        <v>0</v>
      </c>
      <c r="N388">
        <v>253</v>
      </c>
      <c r="O388" t="b">
        <v>1</v>
      </c>
      <c r="P388" t="s">
        <v>8283</v>
      </c>
      <c r="Q388" s="15" t="s">
        <v>8322</v>
      </c>
      <c r="R388" s="12" t="s">
        <v>8323</v>
      </c>
      <c r="S388">
        <f t="shared" si="20"/>
        <v>102.86</v>
      </c>
    </row>
    <row r="389" spans="1:19" ht="60" x14ac:dyDescent="0.25">
      <c r="A389" s="10">
        <v>2666</v>
      </c>
      <c r="B389" s="3" t="s">
        <v>2666</v>
      </c>
      <c r="C389" s="3" t="s">
        <v>6776</v>
      </c>
      <c r="D389" s="6">
        <v>10000</v>
      </c>
      <c r="E389" s="8">
        <v>15929.51</v>
      </c>
      <c r="F389" t="s">
        <v>8218</v>
      </c>
      <c r="G389" t="s">
        <v>8223</v>
      </c>
      <c r="H389" t="s">
        <v>8245</v>
      </c>
      <c r="I389" s="19">
        <f t="shared" si="18"/>
        <v>42272.875</v>
      </c>
      <c r="J389">
        <v>1443214800</v>
      </c>
      <c r="K389" s="19">
        <f t="shared" si="19"/>
        <v>42235.764340277776</v>
      </c>
      <c r="L389">
        <v>1440008439</v>
      </c>
      <c r="M389" t="b">
        <v>0</v>
      </c>
      <c r="N389">
        <v>206</v>
      </c>
      <c r="O389" t="b">
        <v>1</v>
      </c>
      <c r="P389" t="s">
        <v>8300</v>
      </c>
      <c r="Q389" s="15" t="s">
        <v>8307</v>
      </c>
      <c r="R389" s="12" t="s">
        <v>8334</v>
      </c>
      <c r="S389">
        <f t="shared" si="20"/>
        <v>77.33</v>
      </c>
    </row>
    <row r="390" spans="1:19" ht="30" x14ac:dyDescent="0.25">
      <c r="A390" s="10">
        <v>3309</v>
      </c>
      <c r="B390" s="3" t="s">
        <v>3309</v>
      </c>
      <c r="C390" s="3" t="s">
        <v>7419</v>
      </c>
      <c r="D390" s="6">
        <v>350</v>
      </c>
      <c r="E390" s="8">
        <v>558</v>
      </c>
      <c r="F390" t="s">
        <v>8218</v>
      </c>
      <c r="G390" t="s">
        <v>8224</v>
      </c>
      <c r="H390" t="s">
        <v>8246</v>
      </c>
      <c r="I390" s="19">
        <f t="shared" si="18"/>
        <v>42659.650208333333</v>
      </c>
      <c r="J390">
        <v>1476632178</v>
      </c>
      <c r="K390" s="19">
        <f t="shared" si="19"/>
        <v>42628.650208333333</v>
      </c>
      <c r="L390">
        <v>1473953778</v>
      </c>
      <c r="M390" t="b">
        <v>0</v>
      </c>
      <c r="N390">
        <v>31</v>
      </c>
      <c r="O390" t="b">
        <v>1</v>
      </c>
      <c r="P390" t="s">
        <v>8269</v>
      </c>
      <c r="Q390" s="15" t="s">
        <v>8314</v>
      </c>
      <c r="R390" s="12" t="s">
        <v>8315</v>
      </c>
      <c r="S390">
        <f t="shared" si="20"/>
        <v>18</v>
      </c>
    </row>
    <row r="391" spans="1:19" ht="60" x14ac:dyDescent="0.25">
      <c r="A391" s="10">
        <v>739</v>
      </c>
      <c r="B391" s="3" t="s">
        <v>740</v>
      </c>
      <c r="C391" s="3" t="s">
        <v>4849</v>
      </c>
      <c r="D391" s="6">
        <v>6000</v>
      </c>
      <c r="E391" s="8">
        <v>9500</v>
      </c>
      <c r="F391" t="s">
        <v>8218</v>
      </c>
      <c r="G391" t="s">
        <v>8223</v>
      </c>
      <c r="H391" t="s">
        <v>8245</v>
      </c>
      <c r="I391" s="19">
        <f t="shared" si="18"/>
        <v>41862.502650462964</v>
      </c>
      <c r="J391">
        <v>1407758629</v>
      </c>
      <c r="K391" s="19">
        <f t="shared" si="19"/>
        <v>41829.502650462964</v>
      </c>
      <c r="L391">
        <v>1404907429</v>
      </c>
      <c r="M391" t="b">
        <v>0</v>
      </c>
      <c r="N391">
        <v>139</v>
      </c>
      <c r="O391" t="b">
        <v>1</v>
      </c>
      <c r="P391" t="s">
        <v>8272</v>
      </c>
      <c r="Q391" s="15" t="s">
        <v>8320</v>
      </c>
      <c r="R391" s="12" t="s">
        <v>8330</v>
      </c>
      <c r="S391">
        <f t="shared" si="20"/>
        <v>68.349999999999994</v>
      </c>
    </row>
    <row r="392" spans="1:19" ht="60" x14ac:dyDescent="0.25">
      <c r="A392" s="10">
        <v>2630</v>
      </c>
      <c r="B392" s="3" t="s">
        <v>2630</v>
      </c>
      <c r="C392" s="3" t="s">
        <v>6740</v>
      </c>
      <c r="D392" s="6">
        <v>2000</v>
      </c>
      <c r="E392" s="8">
        <v>3158</v>
      </c>
      <c r="F392" t="s">
        <v>8218</v>
      </c>
      <c r="G392" t="s">
        <v>8225</v>
      </c>
      <c r="H392" t="s">
        <v>8247</v>
      </c>
      <c r="I392" s="19">
        <f t="shared" si="18"/>
        <v>42551.416666666672</v>
      </c>
      <c r="J392">
        <v>1467280800</v>
      </c>
      <c r="K392" s="19">
        <f t="shared" si="19"/>
        <v>42524.105462962965</v>
      </c>
      <c r="L392">
        <v>1464921112</v>
      </c>
      <c r="M392" t="b">
        <v>0</v>
      </c>
      <c r="N392">
        <v>81</v>
      </c>
      <c r="O392" t="b">
        <v>1</v>
      </c>
      <c r="P392" t="s">
        <v>8299</v>
      </c>
      <c r="Q392" s="15" t="s">
        <v>8307</v>
      </c>
      <c r="R392" s="12" t="s">
        <v>8316</v>
      </c>
      <c r="S392">
        <f t="shared" si="20"/>
        <v>38.99</v>
      </c>
    </row>
    <row r="393" spans="1:19" ht="60" x14ac:dyDescent="0.25">
      <c r="A393" s="10">
        <v>3010</v>
      </c>
      <c r="B393" s="3" t="s">
        <v>3010</v>
      </c>
      <c r="C393" s="3" t="s">
        <v>7120</v>
      </c>
      <c r="D393" s="6">
        <v>1500</v>
      </c>
      <c r="E393" s="8">
        <v>2370</v>
      </c>
      <c r="F393" t="s">
        <v>8218</v>
      </c>
      <c r="G393" t="s">
        <v>8223</v>
      </c>
      <c r="H393" t="s">
        <v>8245</v>
      </c>
      <c r="I393" s="19">
        <f t="shared" si="18"/>
        <v>42056.832395833335</v>
      </c>
      <c r="J393">
        <v>1424548719</v>
      </c>
      <c r="K393" s="19">
        <f t="shared" si="19"/>
        <v>41996.832395833335</v>
      </c>
      <c r="L393">
        <v>1419364719</v>
      </c>
      <c r="M393" t="b">
        <v>0</v>
      </c>
      <c r="N393">
        <v>15</v>
      </c>
      <c r="O393" t="b">
        <v>1</v>
      </c>
      <c r="P393" t="s">
        <v>8301</v>
      </c>
      <c r="Q393" s="15" t="s">
        <v>8314</v>
      </c>
      <c r="R393" s="12" t="s">
        <v>8327</v>
      </c>
      <c r="S393">
        <f t="shared" si="20"/>
        <v>158</v>
      </c>
    </row>
    <row r="394" spans="1:19" ht="60" x14ac:dyDescent="0.25">
      <c r="A394" s="10">
        <v>3491</v>
      </c>
      <c r="B394" s="3" t="s">
        <v>3490</v>
      </c>
      <c r="C394" s="3" t="s">
        <v>7601</v>
      </c>
      <c r="D394" s="6">
        <v>500</v>
      </c>
      <c r="E394" s="8">
        <v>791</v>
      </c>
      <c r="F394" t="s">
        <v>8218</v>
      </c>
      <c r="G394" t="s">
        <v>8223</v>
      </c>
      <c r="H394" t="s">
        <v>8245</v>
      </c>
      <c r="I394" s="19">
        <f t="shared" si="18"/>
        <v>42142.249814814815</v>
      </c>
      <c r="J394">
        <v>1431928784</v>
      </c>
      <c r="K394" s="19">
        <f t="shared" si="19"/>
        <v>42121.249814814815</v>
      </c>
      <c r="L394">
        <v>1430114384</v>
      </c>
      <c r="M394" t="b">
        <v>0</v>
      </c>
      <c r="N394">
        <v>10</v>
      </c>
      <c r="O394" t="b">
        <v>1</v>
      </c>
      <c r="P394" t="s">
        <v>8269</v>
      </c>
      <c r="Q394" s="15" t="s">
        <v>8314</v>
      </c>
      <c r="R394" s="12" t="s">
        <v>8315</v>
      </c>
      <c r="S394">
        <f t="shared" si="20"/>
        <v>79.099999999999994</v>
      </c>
    </row>
    <row r="395" spans="1:19" ht="60" x14ac:dyDescent="0.25">
      <c r="A395" s="10">
        <v>1515</v>
      </c>
      <c r="B395" s="3" t="s">
        <v>1516</v>
      </c>
      <c r="C395" s="3" t="s">
        <v>5625</v>
      </c>
      <c r="D395" s="6">
        <v>300000</v>
      </c>
      <c r="E395" s="8">
        <v>471567</v>
      </c>
      <c r="F395" t="s">
        <v>8218</v>
      </c>
      <c r="G395" t="s">
        <v>8233</v>
      </c>
      <c r="H395" t="s">
        <v>8253</v>
      </c>
      <c r="I395" s="19">
        <f t="shared" si="18"/>
        <v>42445.211770833332</v>
      </c>
      <c r="J395">
        <v>1458104697</v>
      </c>
      <c r="K395" s="19">
        <f t="shared" si="19"/>
        <v>42415.253437499996</v>
      </c>
      <c r="L395">
        <v>1455516297</v>
      </c>
      <c r="M395" t="b">
        <v>1</v>
      </c>
      <c r="N395">
        <v>555</v>
      </c>
      <c r="O395" t="b">
        <v>1</v>
      </c>
      <c r="P395" t="s">
        <v>8283</v>
      </c>
      <c r="Q395" s="15" t="s">
        <v>8322</v>
      </c>
      <c r="R395" s="12" t="s">
        <v>8323</v>
      </c>
      <c r="S395">
        <f t="shared" si="20"/>
        <v>849.67</v>
      </c>
    </row>
    <row r="396" spans="1:19" ht="60" x14ac:dyDescent="0.25">
      <c r="A396" s="10">
        <v>279</v>
      </c>
      <c r="B396" s="3" t="s">
        <v>280</v>
      </c>
      <c r="C396" s="3" t="s">
        <v>4389</v>
      </c>
      <c r="D396" s="6">
        <v>17000</v>
      </c>
      <c r="E396" s="8">
        <v>26744.11</v>
      </c>
      <c r="F396" t="s">
        <v>8218</v>
      </c>
      <c r="G396" t="s">
        <v>8223</v>
      </c>
      <c r="H396" t="s">
        <v>8245</v>
      </c>
      <c r="I396" s="19">
        <f t="shared" si="18"/>
        <v>42793.084027777775</v>
      </c>
      <c r="J396">
        <v>1488160860</v>
      </c>
      <c r="K396" s="19">
        <f t="shared" si="19"/>
        <v>42759.244166666671</v>
      </c>
      <c r="L396">
        <v>1485237096</v>
      </c>
      <c r="M396" t="b">
        <v>1</v>
      </c>
      <c r="N396">
        <v>305</v>
      </c>
      <c r="O396" t="b">
        <v>1</v>
      </c>
      <c r="P396" t="s">
        <v>8267</v>
      </c>
      <c r="Q396" s="15" t="s">
        <v>8317</v>
      </c>
      <c r="R396" s="12" t="s">
        <v>8329</v>
      </c>
      <c r="S396">
        <f t="shared" si="20"/>
        <v>87.69</v>
      </c>
    </row>
    <row r="397" spans="1:19" ht="60" x14ac:dyDescent="0.25">
      <c r="A397" s="10">
        <v>2227</v>
      </c>
      <c r="B397" s="3" t="s">
        <v>2228</v>
      </c>
      <c r="C397" s="3" t="s">
        <v>6337</v>
      </c>
      <c r="D397" s="6">
        <v>13000</v>
      </c>
      <c r="E397" s="8">
        <v>20459</v>
      </c>
      <c r="F397" t="s">
        <v>8218</v>
      </c>
      <c r="G397" t="s">
        <v>8224</v>
      </c>
      <c r="H397" t="s">
        <v>8246</v>
      </c>
      <c r="I397" s="19">
        <f t="shared" si="18"/>
        <v>41591.849016203705</v>
      </c>
      <c r="J397">
        <v>1384374155</v>
      </c>
      <c r="K397" s="19">
        <f t="shared" si="19"/>
        <v>41561.807349537034</v>
      </c>
      <c r="L397">
        <v>1381778555</v>
      </c>
      <c r="M397" t="b">
        <v>0</v>
      </c>
      <c r="N397">
        <v>301</v>
      </c>
      <c r="O397" t="b">
        <v>1</v>
      </c>
      <c r="P397" t="s">
        <v>8295</v>
      </c>
      <c r="Q397" s="15" t="s">
        <v>8309</v>
      </c>
      <c r="R397" s="12" t="s">
        <v>8310</v>
      </c>
      <c r="S397">
        <f t="shared" si="20"/>
        <v>67.97</v>
      </c>
    </row>
    <row r="398" spans="1:19" ht="45" x14ac:dyDescent="0.25">
      <c r="A398" s="10">
        <v>3013</v>
      </c>
      <c r="B398" s="3" t="s">
        <v>3013</v>
      </c>
      <c r="C398" s="3" t="s">
        <v>7123</v>
      </c>
      <c r="D398" s="6">
        <v>10000</v>
      </c>
      <c r="E398" s="8">
        <v>15696</v>
      </c>
      <c r="F398" t="s">
        <v>8218</v>
      </c>
      <c r="G398" t="s">
        <v>8223</v>
      </c>
      <c r="H398" t="s">
        <v>8245</v>
      </c>
      <c r="I398" s="19">
        <f t="shared" si="18"/>
        <v>42176.836215277777</v>
      </c>
      <c r="J398">
        <v>1434917049</v>
      </c>
      <c r="K398" s="19">
        <f t="shared" si="19"/>
        <v>42146.836215277777</v>
      </c>
      <c r="L398">
        <v>1432325049</v>
      </c>
      <c r="M398" t="b">
        <v>0</v>
      </c>
      <c r="N398">
        <v>107</v>
      </c>
      <c r="O398" t="b">
        <v>1</v>
      </c>
      <c r="P398" t="s">
        <v>8301</v>
      </c>
      <c r="Q398" s="15" t="s">
        <v>8314</v>
      </c>
      <c r="R398" s="12" t="s">
        <v>8327</v>
      </c>
      <c r="S398">
        <f t="shared" si="20"/>
        <v>146.69</v>
      </c>
    </row>
    <row r="399" spans="1:19" ht="60" x14ac:dyDescent="0.25">
      <c r="A399" s="10">
        <v>1959</v>
      </c>
      <c r="B399" s="3" t="s">
        <v>1960</v>
      </c>
      <c r="C399" s="3" t="s">
        <v>6069</v>
      </c>
      <c r="D399" s="6">
        <v>10000</v>
      </c>
      <c r="E399" s="8">
        <v>15673.44</v>
      </c>
      <c r="F399" t="s">
        <v>8218</v>
      </c>
      <c r="G399" t="s">
        <v>8223</v>
      </c>
      <c r="H399" t="s">
        <v>8245</v>
      </c>
      <c r="I399" s="19">
        <f t="shared" si="18"/>
        <v>41913</v>
      </c>
      <c r="J399">
        <v>1412121600</v>
      </c>
      <c r="K399" s="19">
        <f t="shared" si="19"/>
        <v>41871.845601851855</v>
      </c>
      <c r="L399">
        <v>1408565860</v>
      </c>
      <c r="M399" t="b">
        <v>1</v>
      </c>
      <c r="N399">
        <v>424</v>
      </c>
      <c r="O399" t="b">
        <v>1</v>
      </c>
      <c r="P399" t="s">
        <v>8293</v>
      </c>
      <c r="Q399" s="15" t="s">
        <v>8307</v>
      </c>
      <c r="R399" s="12" t="s">
        <v>8308</v>
      </c>
      <c r="S399">
        <f t="shared" si="20"/>
        <v>36.97</v>
      </c>
    </row>
    <row r="400" spans="1:19" ht="60" x14ac:dyDescent="0.25">
      <c r="A400" s="10">
        <v>2314</v>
      </c>
      <c r="B400" s="3" t="s">
        <v>2315</v>
      </c>
      <c r="C400" s="3" t="s">
        <v>6424</v>
      </c>
      <c r="D400" s="6">
        <v>1200</v>
      </c>
      <c r="E400" s="8">
        <v>1883.64</v>
      </c>
      <c r="F400" t="s">
        <v>8218</v>
      </c>
      <c r="G400" t="s">
        <v>8223</v>
      </c>
      <c r="H400" t="s">
        <v>8245</v>
      </c>
      <c r="I400" s="19">
        <f t="shared" si="18"/>
        <v>41067.551585648151</v>
      </c>
      <c r="J400">
        <v>1339074857</v>
      </c>
      <c r="K400" s="19">
        <f t="shared" si="19"/>
        <v>41037.551585648151</v>
      </c>
      <c r="L400">
        <v>1336482857</v>
      </c>
      <c r="M400" t="b">
        <v>1</v>
      </c>
      <c r="N400">
        <v>50</v>
      </c>
      <c r="O400" t="b">
        <v>1</v>
      </c>
      <c r="P400" t="s">
        <v>8277</v>
      </c>
      <c r="Q400" s="15" t="s">
        <v>8311</v>
      </c>
      <c r="R400" s="12" t="s">
        <v>8328</v>
      </c>
      <c r="S400">
        <f t="shared" si="20"/>
        <v>37.67</v>
      </c>
    </row>
    <row r="401" spans="1:19" ht="60" x14ac:dyDescent="0.25">
      <c r="A401" s="10">
        <v>280</v>
      </c>
      <c r="B401" s="3" t="s">
        <v>281</v>
      </c>
      <c r="C401" s="3" t="s">
        <v>4390</v>
      </c>
      <c r="D401" s="6">
        <v>75000</v>
      </c>
      <c r="E401" s="8">
        <v>117108</v>
      </c>
      <c r="F401" t="s">
        <v>8218</v>
      </c>
      <c r="G401" t="s">
        <v>8223</v>
      </c>
      <c r="H401" t="s">
        <v>8245</v>
      </c>
      <c r="I401" s="19">
        <f t="shared" si="18"/>
        <v>41789.590682870366</v>
      </c>
      <c r="J401">
        <v>1401459035</v>
      </c>
      <c r="K401" s="19">
        <f t="shared" si="19"/>
        <v>41744.590682870366</v>
      </c>
      <c r="L401">
        <v>1397571035</v>
      </c>
      <c r="M401" t="b">
        <v>1</v>
      </c>
      <c r="N401">
        <v>2139</v>
      </c>
      <c r="O401" t="b">
        <v>1</v>
      </c>
      <c r="P401" t="s">
        <v>8267</v>
      </c>
      <c r="Q401" s="15" t="s">
        <v>8317</v>
      </c>
      <c r="R401" s="12" t="s">
        <v>8329</v>
      </c>
      <c r="S401">
        <f t="shared" si="20"/>
        <v>54.75</v>
      </c>
    </row>
    <row r="402" spans="1:19" ht="60" x14ac:dyDescent="0.25">
      <c r="A402" s="10">
        <v>1631</v>
      </c>
      <c r="B402" s="3" t="s">
        <v>1632</v>
      </c>
      <c r="C402" s="3" t="s">
        <v>5741</v>
      </c>
      <c r="D402" s="6">
        <v>10000</v>
      </c>
      <c r="E402" s="8">
        <v>15591</v>
      </c>
      <c r="F402" t="s">
        <v>8218</v>
      </c>
      <c r="G402" t="s">
        <v>8223</v>
      </c>
      <c r="H402" t="s">
        <v>8245</v>
      </c>
      <c r="I402" s="19">
        <f t="shared" si="18"/>
        <v>41194.859502314815</v>
      </c>
      <c r="J402">
        <v>1350074261</v>
      </c>
      <c r="K402" s="19">
        <f t="shared" si="19"/>
        <v>41164.859502314815</v>
      </c>
      <c r="L402">
        <v>1347482261</v>
      </c>
      <c r="M402" t="b">
        <v>0</v>
      </c>
      <c r="N402">
        <v>133</v>
      </c>
      <c r="O402" t="b">
        <v>1</v>
      </c>
      <c r="P402" t="s">
        <v>8274</v>
      </c>
      <c r="Q402" s="15" t="s">
        <v>8311</v>
      </c>
      <c r="R402" s="12" t="s">
        <v>8312</v>
      </c>
      <c r="S402">
        <f t="shared" si="20"/>
        <v>117.23</v>
      </c>
    </row>
    <row r="403" spans="1:19" ht="45" x14ac:dyDescent="0.25">
      <c r="A403" s="10">
        <v>3534</v>
      </c>
      <c r="B403" s="3" t="s">
        <v>3533</v>
      </c>
      <c r="C403" s="3" t="s">
        <v>7644</v>
      </c>
      <c r="D403" s="6">
        <v>5000</v>
      </c>
      <c r="E403" s="8">
        <v>7810</v>
      </c>
      <c r="F403" t="s">
        <v>8218</v>
      </c>
      <c r="G403" t="s">
        <v>8223</v>
      </c>
      <c r="H403" t="s">
        <v>8245</v>
      </c>
      <c r="I403" s="19">
        <f t="shared" si="18"/>
        <v>42278.6252662037</v>
      </c>
      <c r="J403">
        <v>1443711623</v>
      </c>
      <c r="K403" s="19">
        <f t="shared" si="19"/>
        <v>42243.6252662037</v>
      </c>
      <c r="L403">
        <v>1440687623</v>
      </c>
      <c r="M403" t="b">
        <v>0</v>
      </c>
      <c r="N403">
        <v>204</v>
      </c>
      <c r="O403" t="b">
        <v>1</v>
      </c>
      <c r="P403" t="s">
        <v>8269</v>
      </c>
      <c r="Q403" s="15" t="s">
        <v>8314</v>
      </c>
      <c r="R403" s="12" t="s">
        <v>8315</v>
      </c>
      <c r="S403">
        <f t="shared" si="20"/>
        <v>38.28</v>
      </c>
    </row>
    <row r="404" spans="1:19" ht="60" x14ac:dyDescent="0.25">
      <c r="A404" s="10">
        <v>274</v>
      </c>
      <c r="B404" s="3" t="s">
        <v>275</v>
      </c>
      <c r="C404" s="3" t="s">
        <v>4384</v>
      </c>
      <c r="D404" s="6">
        <v>4000</v>
      </c>
      <c r="E404" s="8">
        <v>6240</v>
      </c>
      <c r="F404" t="s">
        <v>8218</v>
      </c>
      <c r="G404" t="s">
        <v>8223</v>
      </c>
      <c r="H404" t="s">
        <v>8245</v>
      </c>
      <c r="I404" s="19">
        <f t="shared" si="18"/>
        <v>41004.290972222225</v>
      </c>
      <c r="J404">
        <v>1333609140</v>
      </c>
      <c r="K404" s="19">
        <f t="shared" si="19"/>
        <v>40969.912372685183</v>
      </c>
      <c r="L404">
        <v>1330638829</v>
      </c>
      <c r="M404" t="b">
        <v>1</v>
      </c>
      <c r="N404">
        <v>113</v>
      </c>
      <c r="O404" t="b">
        <v>1</v>
      </c>
      <c r="P404" t="s">
        <v>8267</v>
      </c>
      <c r="Q404" s="15" t="s">
        <v>8317</v>
      </c>
      <c r="R404" s="12" t="s">
        <v>8329</v>
      </c>
      <c r="S404">
        <f t="shared" si="20"/>
        <v>55.22</v>
      </c>
    </row>
    <row r="405" spans="1:19" ht="60" x14ac:dyDescent="0.25">
      <c r="A405" s="10">
        <v>727</v>
      </c>
      <c r="B405" s="3" t="s">
        <v>728</v>
      </c>
      <c r="C405" s="3" t="s">
        <v>4837</v>
      </c>
      <c r="D405" s="6">
        <v>3500</v>
      </c>
      <c r="E405" s="8">
        <v>5443</v>
      </c>
      <c r="F405" t="s">
        <v>8218</v>
      </c>
      <c r="G405" t="s">
        <v>8223</v>
      </c>
      <c r="H405" t="s">
        <v>8245</v>
      </c>
      <c r="I405" s="19">
        <f t="shared" si="18"/>
        <v>41288.888888888891</v>
      </c>
      <c r="J405">
        <v>1358198400</v>
      </c>
      <c r="K405" s="19">
        <f t="shared" si="19"/>
        <v>41247.020243055551</v>
      </c>
      <c r="L405">
        <v>1354580949</v>
      </c>
      <c r="M405" t="b">
        <v>0</v>
      </c>
      <c r="N405">
        <v>149</v>
      </c>
      <c r="O405" t="b">
        <v>1</v>
      </c>
      <c r="P405" t="s">
        <v>8272</v>
      </c>
      <c r="Q405" s="15" t="s">
        <v>8320</v>
      </c>
      <c r="R405" s="12" t="s">
        <v>8330</v>
      </c>
      <c r="S405">
        <f t="shared" si="20"/>
        <v>36.53</v>
      </c>
    </row>
    <row r="406" spans="1:19" ht="45" x14ac:dyDescent="0.25">
      <c r="A406" s="10">
        <v>2553</v>
      </c>
      <c r="B406" s="3" t="s">
        <v>2553</v>
      </c>
      <c r="C406" s="3" t="s">
        <v>6663</v>
      </c>
      <c r="D406" s="6">
        <v>1500</v>
      </c>
      <c r="E406" s="8">
        <v>2333</v>
      </c>
      <c r="F406" t="s">
        <v>8218</v>
      </c>
      <c r="G406" t="s">
        <v>8223</v>
      </c>
      <c r="H406" t="s">
        <v>8245</v>
      </c>
      <c r="I406" s="19">
        <f t="shared" si="18"/>
        <v>41173.199155092596</v>
      </c>
      <c r="J406">
        <v>1348202807</v>
      </c>
      <c r="K406" s="19">
        <f t="shared" si="19"/>
        <v>41113.199155092596</v>
      </c>
      <c r="L406">
        <v>1343018807</v>
      </c>
      <c r="M406" t="b">
        <v>0</v>
      </c>
      <c r="N406">
        <v>60</v>
      </c>
      <c r="O406" t="b">
        <v>1</v>
      </c>
      <c r="P406" t="s">
        <v>8298</v>
      </c>
      <c r="Q406" s="15" t="s">
        <v>8311</v>
      </c>
      <c r="R406" s="12" t="s">
        <v>8333</v>
      </c>
      <c r="S406">
        <f t="shared" si="20"/>
        <v>38.880000000000003</v>
      </c>
    </row>
    <row r="407" spans="1:19" ht="45" x14ac:dyDescent="0.25">
      <c r="A407" s="10">
        <v>2523</v>
      </c>
      <c r="B407" s="3" t="s">
        <v>2523</v>
      </c>
      <c r="C407" s="3" t="s">
        <v>6633</v>
      </c>
      <c r="D407" s="6">
        <v>900</v>
      </c>
      <c r="E407" s="8">
        <v>1408</v>
      </c>
      <c r="F407" t="s">
        <v>8218</v>
      </c>
      <c r="G407" t="s">
        <v>8223</v>
      </c>
      <c r="H407" t="s">
        <v>8245</v>
      </c>
      <c r="I407" s="19">
        <f t="shared" si="18"/>
        <v>41961.017268518524</v>
      </c>
      <c r="J407">
        <v>1416270292</v>
      </c>
      <c r="K407" s="19">
        <f t="shared" si="19"/>
        <v>41930.975601851853</v>
      </c>
      <c r="L407">
        <v>1413674692</v>
      </c>
      <c r="M407" t="b">
        <v>0</v>
      </c>
      <c r="N407">
        <v>26</v>
      </c>
      <c r="O407" t="b">
        <v>1</v>
      </c>
      <c r="P407" t="s">
        <v>8298</v>
      </c>
      <c r="Q407" s="15" t="s">
        <v>8311</v>
      </c>
      <c r="R407" s="12" t="s">
        <v>8333</v>
      </c>
      <c r="S407">
        <f t="shared" si="20"/>
        <v>54.15</v>
      </c>
    </row>
    <row r="408" spans="1:19" ht="45" x14ac:dyDescent="0.25">
      <c r="A408" s="10">
        <v>3716</v>
      </c>
      <c r="B408" s="3" t="s">
        <v>3713</v>
      </c>
      <c r="C408" s="3" t="s">
        <v>7826</v>
      </c>
      <c r="D408" s="6">
        <v>800</v>
      </c>
      <c r="E408" s="8">
        <v>1246</v>
      </c>
      <c r="F408" t="s">
        <v>8218</v>
      </c>
      <c r="G408" t="s">
        <v>8223</v>
      </c>
      <c r="H408" t="s">
        <v>8245</v>
      </c>
      <c r="I408" s="19">
        <f t="shared" si="18"/>
        <v>42390.887835648144</v>
      </c>
      <c r="J408">
        <v>1453411109</v>
      </c>
      <c r="K408" s="19">
        <f t="shared" si="19"/>
        <v>42360.887835648144</v>
      </c>
      <c r="L408">
        <v>1450819109</v>
      </c>
      <c r="M408" t="b">
        <v>0</v>
      </c>
      <c r="N408">
        <v>24</v>
      </c>
      <c r="O408" t="b">
        <v>1</v>
      </c>
      <c r="P408" t="s">
        <v>8269</v>
      </c>
      <c r="Q408" s="15" t="s">
        <v>8314</v>
      </c>
      <c r="R408" s="12" t="s">
        <v>8315</v>
      </c>
      <c r="S408">
        <f t="shared" si="20"/>
        <v>51.92</v>
      </c>
    </row>
    <row r="409" spans="1:19" ht="30" x14ac:dyDescent="0.25">
      <c r="A409" s="10">
        <v>2215</v>
      </c>
      <c r="B409" s="3" t="s">
        <v>2216</v>
      </c>
      <c r="C409" s="3" t="s">
        <v>6325</v>
      </c>
      <c r="D409" s="6">
        <v>550</v>
      </c>
      <c r="E409" s="8">
        <v>860</v>
      </c>
      <c r="F409" t="s">
        <v>8218</v>
      </c>
      <c r="G409" t="s">
        <v>8223</v>
      </c>
      <c r="H409" t="s">
        <v>8245</v>
      </c>
      <c r="I409" s="19">
        <f t="shared" si="18"/>
        <v>40981.290972222225</v>
      </c>
      <c r="J409">
        <v>1331621940</v>
      </c>
      <c r="K409" s="19">
        <f t="shared" si="19"/>
        <v>40958.717268518521</v>
      </c>
      <c r="L409">
        <v>1329671572</v>
      </c>
      <c r="M409" t="b">
        <v>0</v>
      </c>
      <c r="N409">
        <v>33</v>
      </c>
      <c r="O409" t="b">
        <v>1</v>
      </c>
      <c r="P409" t="s">
        <v>8278</v>
      </c>
      <c r="Q409" s="15" t="s">
        <v>8311</v>
      </c>
      <c r="R409" s="12" t="s">
        <v>8324</v>
      </c>
      <c r="S409">
        <f t="shared" si="20"/>
        <v>26.06</v>
      </c>
    </row>
    <row r="410" spans="1:19" ht="60" x14ac:dyDescent="0.25">
      <c r="A410" s="10">
        <v>818</v>
      </c>
      <c r="B410" s="3" t="s">
        <v>819</v>
      </c>
      <c r="C410" s="3" t="s">
        <v>4928</v>
      </c>
      <c r="D410" s="6">
        <v>350</v>
      </c>
      <c r="E410" s="8">
        <v>545</v>
      </c>
      <c r="F410" t="s">
        <v>8218</v>
      </c>
      <c r="G410" t="s">
        <v>8223</v>
      </c>
      <c r="H410" t="s">
        <v>8245</v>
      </c>
      <c r="I410" s="19">
        <f t="shared" si="18"/>
        <v>41128.709027777775</v>
      </c>
      <c r="J410">
        <v>1344358860</v>
      </c>
      <c r="K410" s="19">
        <f t="shared" si="19"/>
        <v>41120.882881944446</v>
      </c>
      <c r="L410">
        <v>1343682681</v>
      </c>
      <c r="M410" t="b">
        <v>0</v>
      </c>
      <c r="N410">
        <v>19</v>
      </c>
      <c r="O410" t="b">
        <v>1</v>
      </c>
      <c r="P410" t="s">
        <v>8274</v>
      </c>
      <c r="Q410" s="15" t="s">
        <v>8311</v>
      </c>
      <c r="R410" s="12" t="s">
        <v>8312</v>
      </c>
      <c r="S410">
        <f t="shared" si="20"/>
        <v>28.68</v>
      </c>
    </row>
    <row r="411" spans="1:19" ht="60" x14ac:dyDescent="0.25">
      <c r="A411" s="10">
        <v>2543</v>
      </c>
      <c r="B411" s="3" t="s">
        <v>2543</v>
      </c>
      <c r="C411" s="3" t="s">
        <v>6653</v>
      </c>
      <c r="D411" s="6">
        <v>250</v>
      </c>
      <c r="E411" s="8">
        <v>391</v>
      </c>
      <c r="F411" t="s">
        <v>8218</v>
      </c>
      <c r="G411" t="s">
        <v>8223</v>
      </c>
      <c r="H411" t="s">
        <v>8245</v>
      </c>
      <c r="I411" s="19">
        <f t="shared" si="18"/>
        <v>40545.125</v>
      </c>
      <c r="J411">
        <v>1293937200</v>
      </c>
      <c r="K411" s="19">
        <f t="shared" si="19"/>
        <v>40514.107615740737</v>
      </c>
      <c r="L411">
        <v>1291257298</v>
      </c>
      <c r="M411" t="b">
        <v>0</v>
      </c>
      <c r="N411">
        <v>13</v>
      </c>
      <c r="O411" t="b">
        <v>1</v>
      </c>
      <c r="P411" t="s">
        <v>8298</v>
      </c>
      <c r="Q411" s="15" t="s">
        <v>8311</v>
      </c>
      <c r="R411" s="12" t="s">
        <v>8333</v>
      </c>
      <c r="S411">
        <f t="shared" si="20"/>
        <v>30.08</v>
      </c>
    </row>
    <row r="412" spans="1:19" ht="45" x14ac:dyDescent="0.25">
      <c r="A412" s="10">
        <v>1274</v>
      </c>
      <c r="B412" s="3" t="s">
        <v>1275</v>
      </c>
      <c r="C412" s="3" t="s">
        <v>5384</v>
      </c>
      <c r="D412" s="6">
        <v>25000</v>
      </c>
      <c r="E412" s="8">
        <v>38743.839999999997</v>
      </c>
      <c r="F412" t="s">
        <v>8218</v>
      </c>
      <c r="G412" t="s">
        <v>8223</v>
      </c>
      <c r="H412" t="s">
        <v>8245</v>
      </c>
      <c r="I412" s="19">
        <f t="shared" si="18"/>
        <v>41151.690104166664</v>
      </c>
      <c r="J412">
        <v>1346344425</v>
      </c>
      <c r="K412" s="19">
        <f t="shared" si="19"/>
        <v>41116.690104166664</v>
      </c>
      <c r="L412">
        <v>1343320425</v>
      </c>
      <c r="M412" t="b">
        <v>1</v>
      </c>
      <c r="N412">
        <v>467</v>
      </c>
      <c r="O412" t="b">
        <v>1</v>
      </c>
      <c r="P412" t="s">
        <v>8274</v>
      </c>
      <c r="Q412" s="15" t="s">
        <v>8311</v>
      </c>
      <c r="R412" s="12" t="s">
        <v>8312</v>
      </c>
      <c r="S412">
        <f t="shared" si="20"/>
        <v>82.96</v>
      </c>
    </row>
    <row r="413" spans="1:19" ht="60" x14ac:dyDescent="0.25">
      <c r="A413" s="10">
        <v>1208</v>
      </c>
      <c r="B413" s="3" t="s">
        <v>1209</v>
      </c>
      <c r="C413" s="3" t="s">
        <v>5318</v>
      </c>
      <c r="D413" s="6">
        <v>10000</v>
      </c>
      <c r="E413" s="8">
        <v>15530</v>
      </c>
      <c r="F413" t="s">
        <v>8218</v>
      </c>
      <c r="G413" t="s">
        <v>8223</v>
      </c>
      <c r="H413" t="s">
        <v>8245</v>
      </c>
      <c r="I413" s="19">
        <f t="shared" si="18"/>
        <v>42453.667407407411</v>
      </c>
      <c r="J413">
        <v>1458835264</v>
      </c>
      <c r="K413" s="19">
        <f t="shared" si="19"/>
        <v>42423.709074074075</v>
      </c>
      <c r="L413">
        <v>1456246864</v>
      </c>
      <c r="M413" t="b">
        <v>0</v>
      </c>
      <c r="N413">
        <v>75</v>
      </c>
      <c r="O413" t="b">
        <v>1</v>
      </c>
      <c r="P413" t="s">
        <v>8283</v>
      </c>
      <c r="Q413" s="15" t="s">
        <v>8322</v>
      </c>
      <c r="R413" s="12" t="s">
        <v>8323</v>
      </c>
      <c r="S413">
        <f t="shared" si="20"/>
        <v>207.07</v>
      </c>
    </row>
    <row r="414" spans="1:19" ht="60" x14ac:dyDescent="0.25">
      <c r="A414" s="10">
        <v>1625</v>
      </c>
      <c r="B414" s="3" t="s">
        <v>1626</v>
      </c>
      <c r="C414" s="3" t="s">
        <v>5735</v>
      </c>
      <c r="D414" s="6">
        <v>7500</v>
      </c>
      <c r="E414" s="8">
        <v>11650</v>
      </c>
      <c r="F414" t="s">
        <v>8218</v>
      </c>
      <c r="G414" t="s">
        <v>8223</v>
      </c>
      <c r="H414" t="s">
        <v>8245</v>
      </c>
      <c r="I414" s="19">
        <f t="shared" si="18"/>
        <v>41163.699687500004</v>
      </c>
      <c r="J414">
        <v>1347382053</v>
      </c>
      <c r="K414" s="19">
        <f t="shared" si="19"/>
        <v>41135.699687500004</v>
      </c>
      <c r="L414">
        <v>1344962853</v>
      </c>
      <c r="M414" t="b">
        <v>0</v>
      </c>
      <c r="N414">
        <v>104</v>
      </c>
      <c r="O414" t="b">
        <v>1</v>
      </c>
      <c r="P414" t="s">
        <v>8274</v>
      </c>
      <c r="Q414" s="15" t="s">
        <v>8311</v>
      </c>
      <c r="R414" s="12" t="s">
        <v>8312</v>
      </c>
      <c r="S414">
        <f t="shared" si="20"/>
        <v>112.02</v>
      </c>
    </row>
    <row r="415" spans="1:19" ht="60" x14ac:dyDescent="0.25">
      <c r="A415" s="10">
        <v>1278</v>
      </c>
      <c r="B415" s="3" t="s">
        <v>1279</v>
      </c>
      <c r="C415" s="3" t="s">
        <v>5388</v>
      </c>
      <c r="D415" s="6">
        <v>6500</v>
      </c>
      <c r="E415" s="8">
        <v>10071</v>
      </c>
      <c r="F415" t="s">
        <v>8218</v>
      </c>
      <c r="G415" t="s">
        <v>8223</v>
      </c>
      <c r="H415" t="s">
        <v>8245</v>
      </c>
      <c r="I415" s="19">
        <f t="shared" si="18"/>
        <v>41815.083333333336</v>
      </c>
      <c r="J415">
        <v>1403661600</v>
      </c>
      <c r="K415" s="19">
        <f t="shared" si="19"/>
        <v>41786.555162037039</v>
      </c>
      <c r="L415">
        <v>1401196766</v>
      </c>
      <c r="M415" t="b">
        <v>1</v>
      </c>
      <c r="N415">
        <v>190</v>
      </c>
      <c r="O415" t="b">
        <v>1</v>
      </c>
      <c r="P415" t="s">
        <v>8274</v>
      </c>
      <c r="Q415" s="15" t="s">
        <v>8311</v>
      </c>
      <c r="R415" s="12" t="s">
        <v>8312</v>
      </c>
      <c r="S415">
        <f t="shared" si="20"/>
        <v>53.01</v>
      </c>
    </row>
    <row r="416" spans="1:19" ht="45" x14ac:dyDescent="0.25">
      <c r="A416" s="10">
        <v>850</v>
      </c>
      <c r="B416" s="3" t="s">
        <v>851</v>
      </c>
      <c r="C416" s="3" t="s">
        <v>4960</v>
      </c>
      <c r="D416" s="6">
        <v>4000</v>
      </c>
      <c r="E416" s="8">
        <v>6207</v>
      </c>
      <c r="F416" t="s">
        <v>8218</v>
      </c>
      <c r="G416" t="s">
        <v>8223</v>
      </c>
      <c r="H416" t="s">
        <v>8245</v>
      </c>
      <c r="I416" s="19">
        <f t="shared" si="18"/>
        <v>42485.207638888889</v>
      </c>
      <c r="J416">
        <v>1461560340</v>
      </c>
      <c r="K416" s="19">
        <f t="shared" si="19"/>
        <v>42452.827743055561</v>
      </c>
      <c r="L416">
        <v>1458762717</v>
      </c>
      <c r="M416" t="b">
        <v>0</v>
      </c>
      <c r="N416">
        <v>133</v>
      </c>
      <c r="O416" t="b">
        <v>1</v>
      </c>
      <c r="P416" t="s">
        <v>8275</v>
      </c>
      <c r="Q416" s="15" t="s">
        <v>8311</v>
      </c>
      <c r="R416" s="12" t="s">
        <v>8332</v>
      </c>
      <c r="S416">
        <f t="shared" si="20"/>
        <v>46.67</v>
      </c>
    </row>
    <row r="417" spans="1:19" ht="45" x14ac:dyDescent="0.25">
      <c r="A417" s="10">
        <v>111</v>
      </c>
      <c r="B417" s="3" t="s">
        <v>113</v>
      </c>
      <c r="C417" s="3" t="s">
        <v>4222</v>
      </c>
      <c r="D417" s="6">
        <v>3500</v>
      </c>
      <c r="E417" s="8">
        <v>5410</v>
      </c>
      <c r="F417" t="s">
        <v>8218</v>
      </c>
      <c r="G417" t="s">
        <v>8225</v>
      </c>
      <c r="H417" t="s">
        <v>8247</v>
      </c>
      <c r="I417" s="19">
        <f t="shared" si="18"/>
        <v>42155.333182870367</v>
      </c>
      <c r="J417">
        <v>1433059187</v>
      </c>
      <c r="K417" s="19">
        <f t="shared" si="19"/>
        <v>42125.333182870367</v>
      </c>
      <c r="L417">
        <v>1430467187</v>
      </c>
      <c r="M417" t="b">
        <v>0</v>
      </c>
      <c r="N417">
        <v>53</v>
      </c>
      <c r="O417" t="b">
        <v>1</v>
      </c>
      <c r="P417" t="s">
        <v>8264</v>
      </c>
      <c r="Q417" s="15" t="s">
        <v>8317</v>
      </c>
      <c r="R417" s="12" t="s">
        <v>8318</v>
      </c>
      <c r="S417">
        <f t="shared" si="20"/>
        <v>102.08</v>
      </c>
    </row>
    <row r="418" spans="1:19" ht="45" x14ac:dyDescent="0.25">
      <c r="A418" s="10">
        <v>3486</v>
      </c>
      <c r="B418" s="3" t="s">
        <v>3485</v>
      </c>
      <c r="C418" s="3" t="s">
        <v>7596</v>
      </c>
      <c r="D418" s="6">
        <v>3000</v>
      </c>
      <c r="E418" s="8">
        <v>4656</v>
      </c>
      <c r="F418" t="s">
        <v>8218</v>
      </c>
      <c r="G418" t="s">
        <v>8223</v>
      </c>
      <c r="H418" t="s">
        <v>8245</v>
      </c>
      <c r="I418" s="19">
        <f t="shared" si="18"/>
        <v>42158.290972222225</v>
      </c>
      <c r="J418">
        <v>1433314740</v>
      </c>
      <c r="K418" s="19">
        <f t="shared" si="19"/>
        <v>42126.87501157407</v>
      </c>
      <c r="L418">
        <v>1430600401</v>
      </c>
      <c r="M418" t="b">
        <v>0</v>
      </c>
      <c r="N418">
        <v>56</v>
      </c>
      <c r="O418" t="b">
        <v>1</v>
      </c>
      <c r="P418" t="s">
        <v>8269</v>
      </c>
      <c r="Q418" s="15" t="s">
        <v>8314</v>
      </c>
      <c r="R418" s="12" t="s">
        <v>8315</v>
      </c>
      <c r="S418">
        <f t="shared" si="20"/>
        <v>83.14</v>
      </c>
    </row>
    <row r="419" spans="1:19" ht="60" x14ac:dyDescent="0.25">
      <c r="A419" s="10">
        <v>62</v>
      </c>
      <c r="B419" s="3" t="s">
        <v>64</v>
      </c>
      <c r="C419" s="3" t="s">
        <v>4173</v>
      </c>
      <c r="D419" s="6">
        <v>3000</v>
      </c>
      <c r="E419" s="8">
        <v>4642</v>
      </c>
      <c r="F419" t="s">
        <v>8218</v>
      </c>
      <c r="G419" t="s">
        <v>8223</v>
      </c>
      <c r="H419" t="s">
        <v>8245</v>
      </c>
      <c r="I419" s="19">
        <f t="shared" si="18"/>
        <v>41336.799513888887</v>
      </c>
      <c r="J419">
        <v>1362337878</v>
      </c>
      <c r="K419" s="19">
        <f t="shared" si="19"/>
        <v>41311.799513888887</v>
      </c>
      <c r="L419">
        <v>1360177878</v>
      </c>
      <c r="M419" t="b">
        <v>0</v>
      </c>
      <c r="N419">
        <v>48</v>
      </c>
      <c r="O419" t="b">
        <v>1</v>
      </c>
      <c r="P419" t="s">
        <v>8264</v>
      </c>
      <c r="Q419" s="15" t="s">
        <v>8317</v>
      </c>
      <c r="R419" s="12" t="s">
        <v>8318</v>
      </c>
      <c r="S419">
        <f t="shared" si="20"/>
        <v>96.71</v>
      </c>
    </row>
    <row r="420" spans="1:19" ht="60" x14ac:dyDescent="0.25">
      <c r="A420" s="10">
        <v>2453</v>
      </c>
      <c r="B420" s="3" t="s">
        <v>2454</v>
      </c>
      <c r="C420" s="3" t="s">
        <v>6563</v>
      </c>
      <c r="D420" s="6">
        <v>3000</v>
      </c>
      <c r="E420" s="8">
        <v>4641</v>
      </c>
      <c r="F420" t="s">
        <v>8218</v>
      </c>
      <c r="G420" t="s">
        <v>8223</v>
      </c>
      <c r="H420" t="s">
        <v>8245</v>
      </c>
      <c r="I420" s="19">
        <f t="shared" si="18"/>
        <v>42768.692233796297</v>
      </c>
      <c r="J420">
        <v>1486053409</v>
      </c>
      <c r="K420" s="19">
        <f t="shared" si="19"/>
        <v>42738.692233796297</v>
      </c>
      <c r="L420">
        <v>1483461409</v>
      </c>
      <c r="M420" t="b">
        <v>0</v>
      </c>
      <c r="N420">
        <v>67</v>
      </c>
      <c r="O420" t="b">
        <v>1</v>
      </c>
      <c r="P420" t="s">
        <v>8296</v>
      </c>
      <c r="Q420" s="15" t="s">
        <v>8325</v>
      </c>
      <c r="R420" s="12" t="s">
        <v>8326</v>
      </c>
      <c r="S420">
        <f t="shared" si="20"/>
        <v>69.27</v>
      </c>
    </row>
    <row r="421" spans="1:19" ht="45" x14ac:dyDescent="0.25">
      <c r="A421" s="10">
        <v>3696</v>
      </c>
      <c r="B421" s="3" t="s">
        <v>3693</v>
      </c>
      <c r="C421" s="3" t="s">
        <v>7806</v>
      </c>
      <c r="D421" s="6">
        <v>2000</v>
      </c>
      <c r="E421" s="8">
        <v>3100</v>
      </c>
      <c r="F421" t="s">
        <v>8218</v>
      </c>
      <c r="G421" t="s">
        <v>8224</v>
      </c>
      <c r="H421" t="s">
        <v>8246</v>
      </c>
      <c r="I421" s="19">
        <f t="shared" si="18"/>
        <v>42048.617083333331</v>
      </c>
      <c r="J421">
        <v>1423838916</v>
      </c>
      <c r="K421" s="19">
        <f t="shared" si="19"/>
        <v>41988.617083333331</v>
      </c>
      <c r="L421">
        <v>1418654916</v>
      </c>
      <c r="M421" t="b">
        <v>0</v>
      </c>
      <c r="N421">
        <v>78</v>
      </c>
      <c r="O421" t="b">
        <v>1</v>
      </c>
      <c r="P421" t="s">
        <v>8269</v>
      </c>
      <c r="Q421" s="15" t="s">
        <v>8314</v>
      </c>
      <c r="R421" s="12" t="s">
        <v>8315</v>
      </c>
      <c r="S421">
        <f t="shared" si="20"/>
        <v>39.74</v>
      </c>
    </row>
    <row r="422" spans="1:19" ht="45" x14ac:dyDescent="0.25">
      <c r="A422" s="10">
        <v>26</v>
      </c>
      <c r="B422" s="3" t="s">
        <v>28</v>
      </c>
      <c r="C422" s="3" t="s">
        <v>4137</v>
      </c>
      <c r="D422" s="6">
        <v>1250</v>
      </c>
      <c r="E422" s="8">
        <v>1940</v>
      </c>
      <c r="F422" t="s">
        <v>8218</v>
      </c>
      <c r="G422" t="s">
        <v>8223</v>
      </c>
      <c r="H422" t="s">
        <v>8245</v>
      </c>
      <c r="I422" s="19">
        <f t="shared" si="18"/>
        <v>41868.515555555554</v>
      </c>
      <c r="J422">
        <v>1408278144</v>
      </c>
      <c r="K422" s="19">
        <f t="shared" si="19"/>
        <v>41828.515555555554</v>
      </c>
      <c r="L422">
        <v>1404822144</v>
      </c>
      <c r="M422" t="b">
        <v>0</v>
      </c>
      <c r="N422">
        <v>19</v>
      </c>
      <c r="O422" t="b">
        <v>1</v>
      </c>
      <c r="P422" t="s">
        <v>8263</v>
      </c>
      <c r="Q422" s="15" t="s">
        <v>8317</v>
      </c>
      <c r="R422" s="12" t="s">
        <v>8331</v>
      </c>
      <c r="S422">
        <f t="shared" si="20"/>
        <v>102.11</v>
      </c>
    </row>
    <row r="423" spans="1:19" ht="30" x14ac:dyDescent="0.25">
      <c r="A423" s="10">
        <v>1761</v>
      </c>
      <c r="B423" s="3" t="s">
        <v>1762</v>
      </c>
      <c r="C423" s="3" t="s">
        <v>5871</v>
      </c>
      <c r="D423" s="6">
        <v>100</v>
      </c>
      <c r="E423" s="8">
        <v>155</v>
      </c>
      <c r="F423" t="s">
        <v>8218</v>
      </c>
      <c r="G423" t="s">
        <v>8224</v>
      </c>
      <c r="H423" t="s">
        <v>8246</v>
      </c>
      <c r="I423" s="19">
        <f t="shared" si="18"/>
        <v>42259.567824074074</v>
      </c>
      <c r="J423">
        <v>1442065060</v>
      </c>
      <c r="K423" s="19">
        <f t="shared" si="19"/>
        <v>42209.567824074074</v>
      </c>
      <c r="L423">
        <v>1437745060</v>
      </c>
      <c r="M423" t="b">
        <v>0</v>
      </c>
      <c r="N423">
        <v>3</v>
      </c>
      <c r="O423" t="b">
        <v>1</v>
      </c>
      <c r="P423" t="s">
        <v>8283</v>
      </c>
      <c r="Q423" s="15" t="s">
        <v>8322</v>
      </c>
      <c r="R423" s="12" t="s">
        <v>8323</v>
      </c>
      <c r="S423">
        <f t="shared" si="20"/>
        <v>51.67</v>
      </c>
    </row>
    <row r="424" spans="1:19" ht="30" x14ac:dyDescent="0.25">
      <c r="A424" s="10">
        <v>2710</v>
      </c>
      <c r="B424" s="3" t="s">
        <v>2710</v>
      </c>
      <c r="C424" s="3" t="s">
        <v>6820</v>
      </c>
      <c r="D424" s="6">
        <v>60000</v>
      </c>
      <c r="E424" s="8">
        <v>92340.21</v>
      </c>
      <c r="F424" t="s">
        <v>8218</v>
      </c>
      <c r="G424" t="s">
        <v>8223</v>
      </c>
      <c r="H424" t="s">
        <v>8245</v>
      </c>
      <c r="I424" s="19">
        <f t="shared" si="18"/>
        <v>41860.083333333336</v>
      </c>
      <c r="J424">
        <v>1407549600</v>
      </c>
      <c r="K424" s="19">
        <f t="shared" si="19"/>
        <v>41828.229490740741</v>
      </c>
      <c r="L424">
        <v>1404797428</v>
      </c>
      <c r="M424" t="b">
        <v>1</v>
      </c>
      <c r="N424">
        <v>1088</v>
      </c>
      <c r="O424" t="b">
        <v>1</v>
      </c>
      <c r="P424" t="s">
        <v>8301</v>
      </c>
      <c r="Q424" s="15" t="s">
        <v>8314</v>
      </c>
      <c r="R424" s="12" t="s">
        <v>8327</v>
      </c>
      <c r="S424">
        <f t="shared" si="20"/>
        <v>84.87</v>
      </c>
    </row>
    <row r="425" spans="1:19" ht="45" x14ac:dyDescent="0.25">
      <c r="A425" s="10">
        <v>3272</v>
      </c>
      <c r="B425" s="3" t="s">
        <v>3272</v>
      </c>
      <c r="C425" s="3" t="s">
        <v>7382</v>
      </c>
      <c r="D425" s="6">
        <v>10000</v>
      </c>
      <c r="E425" s="8">
        <v>15443</v>
      </c>
      <c r="F425" t="s">
        <v>8218</v>
      </c>
      <c r="G425" t="s">
        <v>8223</v>
      </c>
      <c r="H425" t="s">
        <v>8245</v>
      </c>
      <c r="I425" s="19">
        <f t="shared" si="18"/>
        <v>42314.541770833333</v>
      </c>
      <c r="J425">
        <v>1446814809</v>
      </c>
      <c r="K425" s="19">
        <f t="shared" si="19"/>
        <v>42284.500104166669</v>
      </c>
      <c r="L425">
        <v>1444219209</v>
      </c>
      <c r="M425" t="b">
        <v>1</v>
      </c>
      <c r="N425">
        <v>145</v>
      </c>
      <c r="O425" t="b">
        <v>1</v>
      </c>
      <c r="P425" t="s">
        <v>8269</v>
      </c>
      <c r="Q425" s="15" t="s">
        <v>8314</v>
      </c>
      <c r="R425" s="12" t="s">
        <v>8315</v>
      </c>
      <c r="S425">
        <f t="shared" si="20"/>
        <v>106.5</v>
      </c>
    </row>
    <row r="426" spans="1:19" ht="45" x14ac:dyDescent="0.25">
      <c r="A426" s="10">
        <v>1855</v>
      </c>
      <c r="B426" s="3" t="s">
        <v>1856</v>
      </c>
      <c r="C426" s="3" t="s">
        <v>5965</v>
      </c>
      <c r="D426" s="6">
        <v>8750</v>
      </c>
      <c r="E426" s="8">
        <v>13480.16</v>
      </c>
      <c r="F426" t="s">
        <v>8218</v>
      </c>
      <c r="G426" t="s">
        <v>8228</v>
      </c>
      <c r="H426" t="s">
        <v>8250</v>
      </c>
      <c r="I426" s="19">
        <f t="shared" si="18"/>
        <v>41645.538657407407</v>
      </c>
      <c r="J426">
        <v>1389012940</v>
      </c>
      <c r="K426" s="19">
        <f t="shared" si="19"/>
        <v>41600.538657407407</v>
      </c>
      <c r="L426">
        <v>1385124940</v>
      </c>
      <c r="M426" t="b">
        <v>0</v>
      </c>
      <c r="N426">
        <v>191</v>
      </c>
      <c r="O426" t="b">
        <v>1</v>
      </c>
      <c r="P426" t="s">
        <v>8274</v>
      </c>
      <c r="Q426" s="15" t="s">
        <v>8311</v>
      </c>
      <c r="R426" s="12" t="s">
        <v>8312</v>
      </c>
      <c r="S426">
        <f t="shared" si="20"/>
        <v>70.58</v>
      </c>
    </row>
    <row r="427" spans="1:19" ht="60" x14ac:dyDescent="0.25">
      <c r="A427" s="10">
        <v>3712</v>
      </c>
      <c r="B427" s="3" t="s">
        <v>3709</v>
      </c>
      <c r="C427" s="3" t="s">
        <v>7822</v>
      </c>
      <c r="D427" s="6">
        <v>7500</v>
      </c>
      <c r="E427" s="8">
        <v>11530</v>
      </c>
      <c r="F427" t="s">
        <v>8218</v>
      </c>
      <c r="G427" t="s">
        <v>8223</v>
      </c>
      <c r="H427" t="s">
        <v>8245</v>
      </c>
      <c r="I427" s="19">
        <f t="shared" si="18"/>
        <v>42155.290972222225</v>
      </c>
      <c r="J427">
        <v>1433055540</v>
      </c>
      <c r="K427" s="19">
        <f t="shared" si="19"/>
        <v>42134.172071759262</v>
      </c>
      <c r="L427">
        <v>1431230867</v>
      </c>
      <c r="M427" t="b">
        <v>0</v>
      </c>
      <c r="N427">
        <v>104</v>
      </c>
      <c r="O427" t="b">
        <v>1</v>
      </c>
      <c r="P427" t="s">
        <v>8269</v>
      </c>
      <c r="Q427" s="15" t="s">
        <v>8314</v>
      </c>
      <c r="R427" s="12" t="s">
        <v>8315</v>
      </c>
      <c r="S427">
        <f t="shared" si="20"/>
        <v>110.87</v>
      </c>
    </row>
    <row r="428" spans="1:19" ht="45" x14ac:dyDescent="0.25">
      <c r="A428" s="10">
        <v>2262</v>
      </c>
      <c r="B428" s="3" t="s">
        <v>2263</v>
      </c>
      <c r="C428" s="3" t="s">
        <v>6372</v>
      </c>
      <c r="D428" s="6">
        <v>3300</v>
      </c>
      <c r="E428" s="8">
        <v>5087</v>
      </c>
      <c r="F428" t="s">
        <v>8218</v>
      </c>
      <c r="G428" t="s">
        <v>8223</v>
      </c>
      <c r="H428" t="s">
        <v>8245</v>
      </c>
      <c r="I428" s="19">
        <f t="shared" si="18"/>
        <v>41961</v>
      </c>
      <c r="J428">
        <v>1416268800</v>
      </c>
      <c r="K428" s="19">
        <f t="shared" si="19"/>
        <v>41926.585162037038</v>
      </c>
      <c r="L428">
        <v>1413295358</v>
      </c>
      <c r="M428" t="b">
        <v>0</v>
      </c>
      <c r="N428">
        <v>181</v>
      </c>
      <c r="O428" t="b">
        <v>1</v>
      </c>
      <c r="P428" t="s">
        <v>8295</v>
      </c>
      <c r="Q428" s="15" t="s">
        <v>8309</v>
      </c>
      <c r="R428" s="12" t="s">
        <v>8310</v>
      </c>
      <c r="S428">
        <f t="shared" si="20"/>
        <v>28.1</v>
      </c>
    </row>
    <row r="429" spans="1:19" ht="60" x14ac:dyDescent="0.25">
      <c r="A429" s="10">
        <v>2279</v>
      </c>
      <c r="B429" s="3" t="s">
        <v>2280</v>
      </c>
      <c r="C429" s="3" t="s">
        <v>6389</v>
      </c>
      <c r="D429" s="6">
        <v>1000</v>
      </c>
      <c r="E429" s="8">
        <v>1538</v>
      </c>
      <c r="F429" t="s">
        <v>8218</v>
      </c>
      <c r="G429" t="s">
        <v>8223</v>
      </c>
      <c r="H429" t="s">
        <v>8245</v>
      </c>
      <c r="I429" s="19">
        <f t="shared" si="18"/>
        <v>42039.166666666672</v>
      </c>
      <c r="J429">
        <v>1423022400</v>
      </c>
      <c r="K429" s="19">
        <f t="shared" si="19"/>
        <v>42020.806701388887</v>
      </c>
      <c r="L429">
        <v>1421436099</v>
      </c>
      <c r="M429" t="b">
        <v>0</v>
      </c>
      <c r="N429">
        <v>32</v>
      </c>
      <c r="O429" t="b">
        <v>1</v>
      </c>
      <c r="P429" t="s">
        <v>8295</v>
      </c>
      <c r="Q429" s="15" t="s">
        <v>8309</v>
      </c>
      <c r="R429" s="12" t="s">
        <v>8310</v>
      </c>
      <c r="S429">
        <f t="shared" si="20"/>
        <v>48.06</v>
      </c>
    </row>
    <row r="430" spans="1:19" ht="60" x14ac:dyDescent="0.25">
      <c r="A430" s="10">
        <v>2073</v>
      </c>
      <c r="B430" s="3" t="s">
        <v>2074</v>
      </c>
      <c r="C430" s="3" t="s">
        <v>6183</v>
      </c>
      <c r="D430" s="6">
        <v>100000</v>
      </c>
      <c r="E430" s="8">
        <v>152604.29999999999</v>
      </c>
      <c r="F430" t="s">
        <v>8218</v>
      </c>
      <c r="G430" t="s">
        <v>8223</v>
      </c>
      <c r="H430" t="s">
        <v>8245</v>
      </c>
      <c r="I430" s="19">
        <f t="shared" si="18"/>
        <v>42132.668032407411</v>
      </c>
      <c r="J430">
        <v>1431100918</v>
      </c>
      <c r="K430" s="19">
        <f t="shared" si="19"/>
        <v>42087.668032407411</v>
      </c>
      <c r="L430">
        <v>1427212918</v>
      </c>
      <c r="M430" t="b">
        <v>0</v>
      </c>
      <c r="N430">
        <v>470</v>
      </c>
      <c r="O430" t="b">
        <v>1</v>
      </c>
      <c r="P430" t="s">
        <v>8293</v>
      </c>
      <c r="Q430" s="15" t="s">
        <v>8307</v>
      </c>
      <c r="R430" s="12" t="s">
        <v>8308</v>
      </c>
      <c r="S430">
        <f t="shared" si="20"/>
        <v>324.69</v>
      </c>
    </row>
    <row r="431" spans="1:19" ht="45" x14ac:dyDescent="0.25">
      <c r="A431" s="10">
        <v>2056</v>
      </c>
      <c r="B431" s="3" t="s">
        <v>2057</v>
      </c>
      <c r="C431" s="3" t="s">
        <v>6166</v>
      </c>
      <c r="D431" s="6">
        <v>50000</v>
      </c>
      <c r="E431" s="8">
        <v>76726</v>
      </c>
      <c r="F431" t="s">
        <v>8218</v>
      </c>
      <c r="G431" t="s">
        <v>8223</v>
      </c>
      <c r="H431" t="s">
        <v>8245</v>
      </c>
      <c r="I431" s="19">
        <f t="shared" si="18"/>
        <v>41381.76090277778</v>
      </c>
      <c r="J431">
        <v>1366222542</v>
      </c>
      <c r="K431" s="19">
        <f t="shared" si="19"/>
        <v>41351.76090277778</v>
      </c>
      <c r="L431">
        <v>1363630542</v>
      </c>
      <c r="M431" t="b">
        <v>0</v>
      </c>
      <c r="N431">
        <v>554</v>
      </c>
      <c r="O431" t="b">
        <v>1</v>
      </c>
      <c r="P431" t="s">
        <v>8293</v>
      </c>
      <c r="Q431" s="15" t="s">
        <v>8307</v>
      </c>
      <c r="R431" s="12" t="s">
        <v>8308</v>
      </c>
      <c r="S431">
        <f t="shared" si="20"/>
        <v>138.49</v>
      </c>
    </row>
    <row r="432" spans="1:19" ht="45" x14ac:dyDescent="0.25">
      <c r="A432" s="10">
        <v>2235</v>
      </c>
      <c r="B432" s="3" t="s">
        <v>2236</v>
      </c>
      <c r="C432" s="3" t="s">
        <v>6345</v>
      </c>
      <c r="D432" s="6">
        <v>13000</v>
      </c>
      <c r="E432" s="8">
        <v>19931</v>
      </c>
      <c r="F432" t="s">
        <v>8218</v>
      </c>
      <c r="G432" t="s">
        <v>8228</v>
      </c>
      <c r="H432" t="s">
        <v>8250</v>
      </c>
      <c r="I432" s="19">
        <f t="shared" si="18"/>
        <v>42091.980451388896</v>
      </c>
      <c r="J432">
        <v>1427585511</v>
      </c>
      <c r="K432" s="19">
        <f t="shared" si="19"/>
        <v>42062.022118055553</v>
      </c>
      <c r="L432">
        <v>1424997111</v>
      </c>
      <c r="M432" t="b">
        <v>0</v>
      </c>
      <c r="N432">
        <v>147</v>
      </c>
      <c r="O432" t="b">
        <v>1</v>
      </c>
      <c r="P432" t="s">
        <v>8295</v>
      </c>
      <c r="Q432" s="15" t="s">
        <v>8309</v>
      </c>
      <c r="R432" s="12" t="s">
        <v>8310</v>
      </c>
      <c r="S432">
        <f t="shared" si="20"/>
        <v>135.59</v>
      </c>
    </row>
    <row r="433" spans="1:19" ht="60" x14ac:dyDescent="0.25">
      <c r="A433" s="10">
        <v>3827</v>
      </c>
      <c r="B433" s="3" t="s">
        <v>3824</v>
      </c>
      <c r="C433" s="3" t="s">
        <v>7936</v>
      </c>
      <c r="D433" s="6">
        <v>3000</v>
      </c>
      <c r="E433" s="8">
        <v>4580</v>
      </c>
      <c r="F433" t="s">
        <v>8218</v>
      </c>
      <c r="G433" t="s">
        <v>8224</v>
      </c>
      <c r="H433" t="s">
        <v>8246</v>
      </c>
      <c r="I433" s="19">
        <f t="shared" si="18"/>
        <v>42090</v>
      </c>
      <c r="J433">
        <v>1427414400</v>
      </c>
      <c r="K433" s="19">
        <f t="shared" si="19"/>
        <v>42034.928252314814</v>
      </c>
      <c r="L433">
        <v>1422656201</v>
      </c>
      <c r="M433" t="b">
        <v>0</v>
      </c>
      <c r="N433">
        <v>65</v>
      </c>
      <c r="O433" t="b">
        <v>1</v>
      </c>
      <c r="P433" t="s">
        <v>8269</v>
      </c>
      <c r="Q433" s="15" t="s">
        <v>8314</v>
      </c>
      <c r="R433" s="12" t="s">
        <v>8315</v>
      </c>
      <c r="S433">
        <f t="shared" si="20"/>
        <v>70.459999999999994</v>
      </c>
    </row>
    <row r="434" spans="1:19" ht="45" x14ac:dyDescent="0.25">
      <c r="A434" s="10">
        <v>270</v>
      </c>
      <c r="B434" s="3" t="s">
        <v>271</v>
      </c>
      <c r="C434" s="3" t="s">
        <v>4380</v>
      </c>
      <c r="D434" s="6">
        <v>2300</v>
      </c>
      <c r="E434" s="8">
        <v>3510</v>
      </c>
      <c r="F434" t="s">
        <v>8218</v>
      </c>
      <c r="G434" t="s">
        <v>8223</v>
      </c>
      <c r="H434" t="s">
        <v>8245</v>
      </c>
      <c r="I434" s="19">
        <f t="shared" si="18"/>
        <v>40688.166666666664</v>
      </c>
      <c r="J434">
        <v>1306296000</v>
      </c>
      <c r="K434" s="19">
        <f t="shared" si="19"/>
        <v>40637.866550925923</v>
      </c>
      <c r="L434">
        <v>1301950070</v>
      </c>
      <c r="M434" t="b">
        <v>1</v>
      </c>
      <c r="N434">
        <v>61</v>
      </c>
      <c r="O434" t="b">
        <v>1</v>
      </c>
      <c r="P434" t="s">
        <v>8267</v>
      </c>
      <c r="Q434" s="15" t="s">
        <v>8317</v>
      </c>
      <c r="R434" s="12" t="s">
        <v>8329</v>
      </c>
      <c r="S434">
        <f t="shared" si="20"/>
        <v>57.54</v>
      </c>
    </row>
    <row r="435" spans="1:19" ht="60" x14ac:dyDescent="0.25">
      <c r="A435" s="10">
        <v>2181</v>
      </c>
      <c r="B435" s="3" t="s">
        <v>2182</v>
      </c>
      <c r="C435" s="3" t="s">
        <v>6291</v>
      </c>
      <c r="D435" s="6">
        <v>2000</v>
      </c>
      <c r="E435" s="8">
        <v>3062</v>
      </c>
      <c r="F435" t="s">
        <v>8218</v>
      </c>
      <c r="G435" t="s">
        <v>8223</v>
      </c>
      <c r="H435" t="s">
        <v>8245</v>
      </c>
      <c r="I435" s="19">
        <f t="shared" si="18"/>
        <v>42787.005243055552</v>
      </c>
      <c r="J435">
        <v>1487635653</v>
      </c>
      <c r="K435" s="19">
        <f t="shared" si="19"/>
        <v>42773.005243055552</v>
      </c>
      <c r="L435">
        <v>1486426053</v>
      </c>
      <c r="M435" t="b">
        <v>0</v>
      </c>
      <c r="N435">
        <v>53</v>
      </c>
      <c r="O435" t="b">
        <v>1</v>
      </c>
      <c r="P435" t="s">
        <v>8295</v>
      </c>
      <c r="Q435" s="15" t="s">
        <v>8309</v>
      </c>
      <c r="R435" s="12" t="s">
        <v>8310</v>
      </c>
      <c r="S435">
        <f t="shared" si="20"/>
        <v>57.77</v>
      </c>
    </row>
    <row r="436" spans="1:19" ht="60" x14ac:dyDescent="0.25">
      <c r="A436" s="10">
        <v>3609</v>
      </c>
      <c r="B436" s="3" t="s">
        <v>3608</v>
      </c>
      <c r="C436" s="3" t="s">
        <v>7719</v>
      </c>
      <c r="D436" s="6">
        <v>1960</v>
      </c>
      <c r="E436" s="8">
        <v>3005</v>
      </c>
      <c r="F436" t="s">
        <v>8218</v>
      </c>
      <c r="G436" t="s">
        <v>8224</v>
      </c>
      <c r="H436" t="s">
        <v>8246</v>
      </c>
      <c r="I436" s="19">
        <f t="shared" si="18"/>
        <v>42459.950057870374</v>
      </c>
      <c r="J436">
        <v>1459378085</v>
      </c>
      <c r="K436" s="19">
        <f t="shared" si="19"/>
        <v>42429.991724537031</v>
      </c>
      <c r="L436">
        <v>1456789685</v>
      </c>
      <c r="M436" t="b">
        <v>0</v>
      </c>
      <c r="N436">
        <v>21</v>
      </c>
      <c r="O436" t="b">
        <v>1</v>
      </c>
      <c r="P436" t="s">
        <v>8269</v>
      </c>
      <c r="Q436" s="15" t="s">
        <v>8314</v>
      </c>
      <c r="R436" s="12" t="s">
        <v>8315</v>
      </c>
      <c r="S436">
        <f t="shared" si="20"/>
        <v>143.1</v>
      </c>
    </row>
    <row r="437" spans="1:19" ht="60" x14ac:dyDescent="0.25">
      <c r="A437" s="10">
        <v>3349</v>
      </c>
      <c r="B437" s="3" t="s">
        <v>3348</v>
      </c>
      <c r="C437" s="3" t="s">
        <v>7459</v>
      </c>
      <c r="D437" s="6">
        <v>1000</v>
      </c>
      <c r="E437" s="8">
        <v>1534</v>
      </c>
      <c r="F437" t="s">
        <v>8218</v>
      </c>
      <c r="G437" t="s">
        <v>8223</v>
      </c>
      <c r="H437" t="s">
        <v>8245</v>
      </c>
      <c r="I437" s="19">
        <f t="shared" si="18"/>
        <v>42534.708333333328</v>
      </c>
      <c r="J437">
        <v>1465837200</v>
      </c>
      <c r="K437" s="19">
        <f t="shared" si="19"/>
        <v>42513.110787037032</v>
      </c>
      <c r="L437">
        <v>1463971172</v>
      </c>
      <c r="M437" t="b">
        <v>0</v>
      </c>
      <c r="N437">
        <v>14</v>
      </c>
      <c r="O437" t="b">
        <v>1</v>
      </c>
      <c r="P437" t="s">
        <v>8269</v>
      </c>
      <c r="Q437" s="15" t="s">
        <v>8314</v>
      </c>
      <c r="R437" s="12" t="s">
        <v>8315</v>
      </c>
      <c r="S437">
        <f t="shared" si="20"/>
        <v>109.57</v>
      </c>
    </row>
    <row r="438" spans="1:19" ht="60" x14ac:dyDescent="0.25">
      <c r="A438" s="10">
        <v>3452</v>
      </c>
      <c r="B438" s="3" t="s">
        <v>3451</v>
      </c>
      <c r="C438" s="3" t="s">
        <v>7562</v>
      </c>
      <c r="D438" s="6">
        <v>1000</v>
      </c>
      <c r="E438" s="8">
        <v>1532</v>
      </c>
      <c r="F438" t="s">
        <v>8218</v>
      </c>
      <c r="G438" t="s">
        <v>8223</v>
      </c>
      <c r="H438" t="s">
        <v>8245</v>
      </c>
      <c r="I438" s="19">
        <f t="shared" si="18"/>
        <v>41843.165972222225</v>
      </c>
      <c r="J438">
        <v>1406087940</v>
      </c>
      <c r="K438" s="19">
        <f t="shared" si="19"/>
        <v>41820.639189814814</v>
      </c>
      <c r="L438">
        <v>1404141626</v>
      </c>
      <c r="M438" t="b">
        <v>0</v>
      </c>
      <c r="N438">
        <v>37</v>
      </c>
      <c r="O438" t="b">
        <v>1</v>
      </c>
      <c r="P438" t="s">
        <v>8269</v>
      </c>
      <c r="Q438" s="15" t="s">
        <v>8314</v>
      </c>
      <c r="R438" s="12" t="s">
        <v>8315</v>
      </c>
      <c r="S438">
        <f t="shared" si="20"/>
        <v>41.41</v>
      </c>
    </row>
    <row r="439" spans="1:19" ht="60" x14ac:dyDescent="0.25">
      <c r="A439" s="10">
        <v>76</v>
      </c>
      <c r="B439" s="3" t="s">
        <v>78</v>
      </c>
      <c r="C439" s="3" t="s">
        <v>4187</v>
      </c>
      <c r="D439" s="6">
        <v>300</v>
      </c>
      <c r="E439" s="8">
        <v>460</v>
      </c>
      <c r="F439" t="s">
        <v>8218</v>
      </c>
      <c r="G439" t="s">
        <v>8223</v>
      </c>
      <c r="H439" t="s">
        <v>8245</v>
      </c>
      <c r="I439" s="19">
        <f t="shared" si="18"/>
        <v>40904.733310185184</v>
      </c>
      <c r="J439">
        <v>1325007358</v>
      </c>
      <c r="K439" s="19">
        <f t="shared" si="19"/>
        <v>40844.691643518519</v>
      </c>
      <c r="L439">
        <v>1319819758</v>
      </c>
      <c r="M439" t="b">
        <v>0</v>
      </c>
      <c r="N439">
        <v>15</v>
      </c>
      <c r="O439" t="b">
        <v>1</v>
      </c>
      <c r="P439" t="s">
        <v>8264</v>
      </c>
      <c r="Q439" s="15" t="s">
        <v>8317</v>
      </c>
      <c r="R439" s="12" t="s">
        <v>8318</v>
      </c>
      <c r="S439">
        <f t="shared" si="20"/>
        <v>30.67</v>
      </c>
    </row>
    <row r="440" spans="1:19" ht="60" x14ac:dyDescent="0.25">
      <c r="A440" s="10">
        <v>3536</v>
      </c>
      <c r="B440" s="3" t="s">
        <v>3535</v>
      </c>
      <c r="C440" s="3" t="s">
        <v>7646</v>
      </c>
      <c r="D440" s="6">
        <v>150</v>
      </c>
      <c r="E440" s="8">
        <v>230</v>
      </c>
      <c r="F440" t="s">
        <v>8218</v>
      </c>
      <c r="G440" t="s">
        <v>8224</v>
      </c>
      <c r="H440" t="s">
        <v>8246</v>
      </c>
      <c r="I440" s="19">
        <f t="shared" si="18"/>
        <v>42358.499305555553</v>
      </c>
      <c r="J440">
        <v>1450612740</v>
      </c>
      <c r="K440" s="19">
        <f t="shared" si="19"/>
        <v>42328.727141203708</v>
      </c>
      <c r="L440">
        <v>1448040425</v>
      </c>
      <c r="M440" t="b">
        <v>0</v>
      </c>
      <c r="N440">
        <v>17</v>
      </c>
      <c r="O440" t="b">
        <v>1</v>
      </c>
      <c r="P440" t="s">
        <v>8269</v>
      </c>
      <c r="Q440" s="15" t="s">
        <v>8314</v>
      </c>
      <c r="R440" s="12" t="s">
        <v>8315</v>
      </c>
      <c r="S440">
        <f t="shared" si="20"/>
        <v>13.53</v>
      </c>
    </row>
    <row r="441" spans="1:19" ht="45" x14ac:dyDescent="0.25">
      <c r="A441" s="10">
        <v>1248</v>
      </c>
      <c r="B441" s="3" t="s">
        <v>1249</v>
      </c>
      <c r="C441" s="3" t="s">
        <v>5358</v>
      </c>
      <c r="D441" s="6">
        <v>2500</v>
      </c>
      <c r="E441" s="8">
        <v>3791</v>
      </c>
      <c r="F441" t="s">
        <v>8218</v>
      </c>
      <c r="G441" t="s">
        <v>8223</v>
      </c>
      <c r="H441" t="s">
        <v>8245</v>
      </c>
      <c r="I441" s="19">
        <f t="shared" si="18"/>
        <v>41803.290972222225</v>
      </c>
      <c r="J441">
        <v>1402642740</v>
      </c>
      <c r="K441" s="19">
        <f t="shared" si="19"/>
        <v>41767.656863425924</v>
      </c>
      <c r="L441">
        <v>1399563953</v>
      </c>
      <c r="M441" t="b">
        <v>1</v>
      </c>
      <c r="N441">
        <v>59</v>
      </c>
      <c r="O441" t="b">
        <v>1</v>
      </c>
      <c r="P441" t="s">
        <v>8274</v>
      </c>
      <c r="Q441" s="15" t="s">
        <v>8311</v>
      </c>
      <c r="R441" s="12" t="s">
        <v>8312</v>
      </c>
      <c r="S441">
        <f t="shared" si="20"/>
        <v>64.25</v>
      </c>
    </row>
    <row r="442" spans="1:19" ht="45" x14ac:dyDescent="0.25">
      <c r="A442" s="10">
        <v>800</v>
      </c>
      <c r="B442" s="3" t="s">
        <v>801</v>
      </c>
      <c r="C442" s="3" t="s">
        <v>4910</v>
      </c>
      <c r="D442" s="6">
        <v>1500</v>
      </c>
      <c r="E442" s="8">
        <v>2282</v>
      </c>
      <c r="F442" t="s">
        <v>8218</v>
      </c>
      <c r="G442" t="s">
        <v>8224</v>
      </c>
      <c r="H442" t="s">
        <v>8246</v>
      </c>
      <c r="I442" s="19">
        <f t="shared" si="18"/>
        <v>41893.433495370373</v>
      </c>
      <c r="J442">
        <v>1410431054</v>
      </c>
      <c r="K442" s="19">
        <f t="shared" si="19"/>
        <v>41863.433495370373</v>
      </c>
      <c r="L442">
        <v>1407839054</v>
      </c>
      <c r="M442" t="b">
        <v>0</v>
      </c>
      <c r="N442">
        <v>56</v>
      </c>
      <c r="O442" t="b">
        <v>1</v>
      </c>
      <c r="P442" t="s">
        <v>8274</v>
      </c>
      <c r="Q442" s="15" t="s">
        <v>8311</v>
      </c>
      <c r="R442" s="12" t="s">
        <v>8312</v>
      </c>
      <c r="S442">
        <f t="shared" si="20"/>
        <v>40.75</v>
      </c>
    </row>
    <row r="443" spans="1:19" ht="45" x14ac:dyDescent="0.25">
      <c r="A443" s="10">
        <v>2205</v>
      </c>
      <c r="B443" s="3" t="s">
        <v>2206</v>
      </c>
      <c r="C443" s="3" t="s">
        <v>6315</v>
      </c>
      <c r="D443" s="6">
        <v>750</v>
      </c>
      <c r="E443" s="8">
        <v>1140</v>
      </c>
      <c r="F443" t="s">
        <v>8218</v>
      </c>
      <c r="G443" t="s">
        <v>8223</v>
      </c>
      <c r="H443" t="s">
        <v>8245</v>
      </c>
      <c r="I443" s="19">
        <f t="shared" si="18"/>
        <v>41061.82163194444</v>
      </c>
      <c r="J443">
        <v>1338579789</v>
      </c>
      <c r="K443" s="19">
        <f t="shared" si="19"/>
        <v>41031.82163194444</v>
      </c>
      <c r="L443">
        <v>1335987789</v>
      </c>
      <c r="M443" t="b">
        <v>0</v>
      </c>
      <c r="N443">
        <v>27</v>
      </c>
      <c r="O443" t="b">
        <v>1</v>
      </c>
      <c r="P443" t="s">
        <v>8278</v>
      </c>
      <c r="Q443" s="15" t="s">
        <v>8311</v>
      </c>
      <c r="R443" s="12" t="s">
        <v>8324</v>
      </c>
      <c r="S443">
        <f t="shared" si="20"/>
        <v>42.22</v>
      </c>
    </row>
    <row r="444" spans="1:19" ht="60" x14ac:dyDescent="0.25">
      <c r="A444" s="10">
        <v>812</v>
      </c>
      <c r="B444" s="3" t="s">
        <v>813</v>
      </c>
      <c r="C444" s="3" t="s">
        <v>4922</v>
      </c>
      <c r="D444" s="6">
        <v>600</v>
      </c>
      <c r="E444" s="8">
        <v>911</v>
      </c>
      <c r="F444" t="s">
        <v>8218</v>
      </c>
      <c r="G444" t="s">
        <v>8223</v>
      </c>
      <c r="H444" t="s">
        <v>8245</v>
      </c>
      <c r="I444" s="19">
        <f t="shared" si="18"/>
        <v>41334.581944444442</v>
      </c>
      <c r="J444">
        <v>1362146280</v>
      </c>
      <c r="K444" s="19">
        <f t="shared" si="19"/>
        <v>41282.017962962964</v>
      </c>
      <c r="L444">
        <v>1357604752</v>
      </c>
      <c r="M444" t="b">
        <v>0</v>
      </c>
      <c r="N444">
        <v>33</v>
      </c>
      <c r="O444" t="b">
        <v>1</v>
      </c>
      <c r="P444" t="s">
        <v>8274</v>
      </c>
      <c r="Q444" s="15" t="s">
        <v>8311</v>
      </c>
      <c r="R444" s="12" t="s">
        <v>8312</v>
      </c>
      <c r="S444">
        <f t="shared" si="20"/>
        <v>27.61</v>
      </c>
    </row>
    <row r="445" spans="1:19" ht="60" x14ac:dyDescent="0.25">
      <c r="A445" s="10">
        <v>3450</v>
      </c>
      <c r="B445" s="3" t="s">
        <v>3449</v>
      </c>
      <c r="C445" s="3" t="s">
        <v>7560</v>
      </c>
      <c r="D445" s="6">
        <v>500</v>
      </c>
      <c r="E445" s="8">
        <v>760</v>
      </c>
      <c r="F445" t="s">
        <v>8218</v>
      </c>
      <c r="G445" t="s">
        <v>8224</v>
      </c>
      <c r="H445" t="s">
        <v>8246</v>
      </c>
      <c r="I445" s="19">
        <f t="shared" si="18"/>
        <v>42096.662858796291</v>
      </c>
      <c r="J445">
        <v>1427990071</v>
      </c>
      <c r="K445" s="19">
        <f t="shared" si="19"/>
        <v>42036.704525462963</v>
      </c>
      <c r="L445">
        <v>1422809671</v>
      </c>
      <c r="M445" t="b">
        <v>0</v>
      </c>
      <c r="N445">
        <v>39</v>
      </c>
      <c r="O445" t="b">
        <v>1</v>
      </c>
      <c r="P445" t="s">
        <v>8269</v>
      </c>
      <c r="Q445" s="15" t="s">
        <v>8314</v>
      </c>
      <c r="R445" s="12" t="s">
        <v>8315</v>
      </c>
      <c r="S445">
        <f t="shared" si="20"/>
        <v>19.489999999999998</v>
      </c>
    </row>
    <row r="446" spans="1:19" ht="60" x14ac:dyDescent="0.25">
      <c r="A446" s="10">
        <v>3785</v>
      </c>
      <c r="B446" s="3" t="s">
        <v>3782</v>
      </c>
      <c r="C446" s="3" t="s">
        <v>7895</v>
      </c>
      <c r="D446" s="6">
        <v>2000</v>
      </c>
      <c r="E446" s="8">
        <v>3015</v>
      </c>
      <c r="F446" t="s">
        <v>8218</v>
      </c>
      <c r="G446" t="s">
        <v>8224</v>
      </c>
      <c r="H446" t="s">
        <v>8246</v>
      </c>
      <c r="I446" s="19">
        <f t="shared" si="18"/>
        <v>42584.418749999997</v>
      </c>
      <c r="J446">
        <v>1470132180</v>
      </c>
      <c r="K446" s="19">
        <f t="shared" si="19"/>
        <v>42548.63853009259</v>
      </c>
      <c r="L446">
        <v>1467040769</v>
      </c>
      <c r="M446" t="b">
        <v>0</v>
      </c>
      <c r="N446">
        <v>30</v>
      </c>
      <c r="O446" t="b">
        <v>1</v>
      </c>
      <c r="P446" t="s">
        <v>8303</v>
      </c>
      <c r="Q446" s="15" t="s">
        <v>8314</v>
      </c>
      <c r="R446" s="12" t="s">
        <v>8335</v>
      </c>
      <c r="S446">
        <f t="shared" si="20"/>
        <v>100.5</v>
      </c>
    </row>
    <row r="447" spans="1:19" ht="45" x14ac:dyDescent="0.25">
      <c r="A447" s="10">
        <v>2209</v>
      </c>
      <c r="B447" s="3" t="s">
        <v>2210</v>
      </c>
      <c r="C447" s="3" t="s">
        <v>6319</v>
      </c>
      <c r="D447" s="6">
        <v>500</v>
      </c>
      <c r="E447" s="8">
        <v>754</v>
      </c>
      <c r="F447" t="s">
        <v>8218</v>
      </c>
      <c r="G447" t="s">
        <v>8224</v>
      </c>
      <c r="H447" t="s">
        <v>8246</v>
      </c>
      <c r="I447" s="19">
        <f t="shared" si="18"/>
        <v>41743.958333333336</v>
      </c>
      <c r="J447">
        <v>1397516400</v>
      </c>
      <c r="K447" s="19">
        <f t="shared" si="19"/>
        <v>41732.479675925926</v>
      </c>
      <c r="L447">
        <v>1396524644</v>
      </c>
      <c r="M447" t="b">
        <v>0</v>
      </c>
      <c r="N447">
        <v>15</v>
      </c>
      <c r="O447" t="b">
        <v>1</v>
      </c>
      <c r="P447" t="s">
        <v>8278</v>
      </c>
      <c r="Q447" s="15" t="s">
        <v>8311</v>
      </c>
      <c r="R447" s="12" t="s">
        <v>8324</v>
      </c>
      <c r="S447">
        <f t="shared" si="20"/>
        <v>50.27</v>
      </c>
    </row>
    <row r="448" spans="1:19" ht="45" x14ac:dyDescent="0.25">
      <c r="A448" s="10">
        <v>278</v>
      </c>
      <c r="B448" s="3" t="s">
        <v>279</v>
      </c>
      <c r="C448" s="3" t="s">
        <v>4388</v>
      </c>
      <c r="D448" s="6">
        <v>27000</v>
      </c>
      <c r="E448" s="8">
        <v>40594</v>
      </c>
      <c r="F448" t="s">
        <v>8218</v>
      </c>
      <c r="G448" t="s">
        <v>8223</v>
      </c>
      <c r="H448" t="s">
        <v>8245</v>
      </c>
      <c r="I448" s="19">
        <f t="shared" si="18"/>
        <v>41194.040960648148</v>
      </c>
      <c r="J448">
        <v>1350003539</v>
      </c>
      <c r="K448" s="19">
        <f t="shared" si="19"/>
        <v>41164.040960648148</v>
      </c>
      <c r="L448">
        <v>1347411539</v>
      </c>
      <c r="M448" t="b">
        <v>1</v>
      </c>
      <c r="N448">
        <v>415</v>
      </c>
      <c r="O448" t="b">
        <v>1</v>
      </c>
      <c r="P448" t="s">
        <v>8267</v>
      </c>
      <c r="Q448" s="15" t="s">
        <v>8317</v>
      </c>
      <c r="R448" s="12" t="s">
        <v>8329</v>
      </c>
      <c r="S448">
        <f t="shared" si="20"/>
        <v>97.82</v>
      </c>
    </row>
    <row r="449" spans="1:19" ht="45" x14ac:dyDescent="0.25">
      <c r="A449" s="10">
        <v>1513</v>
      </c>
      <c r="B449" s="3" t="s">
        <v>1514</v>
      </c>
      <c r="C449" s="3" t="s">
        <v>5623</v>
      </c>
      <c r="D449" s="6">
        <v>8000</v>
      </c>
      <c r="E449" s="8">
        <v>12001.5</v>
      </c>
      <c r="F449" t="s">
        <v>8218</v>
      </c>
      <c r="G449" t="s">
        <v>8224</v>
      </c>
      <c r="H449" t="s">
        <v>8246</v>
      </c>
      <c r="I449" s="19">
        <f t="shared" si="18"/>
        <v>41836.637337962966</v>
      </c>
      <c r="J449">
        <v>1405523866</v>
      </c>
      <c r="K449" s="19">
        <f t="shared" si="19"/>
        <v>41806.637337962966</v>
      </c>
      <c r="L449">
        <v>1402931866</v>
      </c>
      <c r="M449" t="b">
        <v>1</v>
      </c>
      <c r="N449">
        <v>215</v>
      </c>
      <c r="O449" t="b">
        <v>1</v>
      </c>
      <c r="P449" t="s">
        <v>8283</v>
      </c>
      <c r="Q449" s="15" t="s">
        <v>8322</v>
      </c>
      <c r="R449" s="12" t="s">
        <v>8323</v>
      </c>
      <c r="S449">
        <f t="shared" si="20"/>
        <v>55.82</v>
      </c>
    </row>
    <row r="450" spans="1:19" ht="60" x14ac:dyDescent="0.25">
      <c r="A450" s="10">
        <v>1946</v>
      </c>
      <c r="B450" s="3" t="s">
        <v>1947</v>
      </c>
      <c r="C450" s="3" t="s">
        <v>6056</v>
      </c>
      <c r="D450" s="6">
        <v>7500</v>
      </c>
      <c r="E450" s="8">
        <v>11231</v>
      </c>
      <c r="F450" t="s">
        <v>8218</v>
      </c>
      <c r="G450" t="s">
        <v>8223</v>
      </c>
      <c r="H450" t="s">
        <v>8245</v>
      </c>
      <c r="I450" s="19">
        <f t="shared" si="18"/>
        <v>41749.108344907407</v>
      </c>
      <c r="J450">
        <v>1397961361</v>
      </c>
      <c r="K450" s="19">
        <f t="shared" si="19"/>
        <v>41689.150011574071</v>
      </c>
      <c r="L450">
        <v>1392780961</v>
      </c>
      <c r="M450" t="b">
        <v>1</v>
      </c>
      <c r="N450">
        <v>70</v>
      </c>
      <c r="O450" t="b">
        <v>1</v>
      </c>
      <c r="P450" t="s">
        <v>8293</v>
      </c>
      <c r="Q450" s="15" t="s">
        <v>8307</v>
      </c>
      <c r="R450" s="12" t="s">
        <v>8308</v>
      </c>
      <c r="S450">
        <f t="shared" si="20"/>
        <v>160.44</v>
      </c>
    </row>
    <row r="451" spans="1:19" ht="45" x14ac:dyDescent="0.25">
      <c r="A451" s="10">
        <v>3470</v>
      </c>
      <c r="B451" s="3" t="s">
        <v>3469</v>
      </c>
      <c r="C451" s="3" t="s">
        <v>7580</v>
      </c>
      <c r="D451" s="6">
        <v>250</v>
      </c>
      <c r="E451" s="8">
        <v>375</v>
      </c>
      <c r="F451" t="s">
        <v>8218</v>
      </c>
      <c r="G451" t="s">
        <v>8223</v>
      </c>
      <c r="H451" t="s">
        <v>8245</v>
      </c>
      <c r="I451" s="19">
        <f t="shared" ref="I451:I514" si="21">(((J451/60)/60)/24)+DATE(1970,1,1)</f>
        <v>42566.901388888888</v>
      </c>
      <c r="J451">
        <v>1468618680</v>
      </c>
      <c r="K451" s="19">
        <f t="shared" ref="K451:K514" si="22">(((L451/60)/60)/24)+DATE(1970,1,1)</f>
        <v>42529.022013888884</v>
      </c>
      <c r="L451">
        <v>1465345902</v>
      </c>
      <c r="M451" t="b">
        <v>0</v>
      </c>
      <c r="N451">
        <v>9</v>
      </c>
      <c r="O451" t="b">
        <v>1</v>
      </c>
      <c r="P451" t="s">
        <v>8269</v>
      </c>
      <c r="Q451" s="15" t="s">
        <v>8314</v>
      </c>
      <c r="R451" s="12" t="s">
        <v>8315</v>
      </c>
      <c r="S451">
        <f t="shared" ref="S451:S514" si="23">IFERROR(ROUND(E451/N451,2),0)</f>
        <v>41.67</v>
      </c>
    </row>
    <row r="452" spans="1:19" ht="60" x14ac:dyDescent="0.25">
      <c r="A452" s="10">
        <v>2794</v>
      </c>
      <c r="B452" s="3" t="s">
        <v>2794</v>
      </c>
      <c r="C452" s="3" t="s">
        <v>6904</v>
      </c>
      <c r="D452" s="6">
        <v>50</v>
      </c>
      <c r="E452" s="8">
        <v>75</v>
      </c>
      <c r="F452" t="s">
        <v>8218</v>
      </c>
      <c r="G452" t="s">
        <v>8224</v>
      </c>
      <c r="H452" t="s">
        <v>8246</v>
      </c>
      <c r="I452" s="19">
        <f t="shared" si="21"/>
        <v>42432.791666666672</v>
      </c>
      <c r="J452">
        <v>1457031600</v>
      </c>
      <c r="K452" s="19">
        <f t="shared" si="22"/>
        <v>42416.691655092596</v>
      </c>
      <c r="L452">
        <v>1455640559</v>
      </c>
      <c r="M452" t="b">
        <v>0</v>
      </c>
      <c r="N452">
        <v>3</v>
      </c>
      <c r="O452" t="b">
        <v>1</v>
      </c>
      <c r="P452" t="s">
        <v>8269</v>
      </c>
      <c r="Q452" s="15" t="s">
        <v>8314</v>
      </c>
      <c r="R452" s="12" t="s">
        <v>8315</v>
      </c>
      <c r="S452">
        <f t="shared" si="23"/>
        <v>25</v>
      </c>
    </row>
    <row r="453" spans="1:19" ht="45" x14ac:dyDescent="0.25">
      <c r="A453" s="10">
        <v>2296</v>
      </c>
      <c r="B453" s="3" t="s">
        <v>2297</v>
      </c>
      <c r="C453" s="3" t="s">
        <v>6406</v>
      </c>
      <c r="D453" s="6">
        <v>7000</v>
      </c>
      <c r="E453" s="8">
        <v>10435</v>
      </c>
      <c r="F453" t="s">
        <v>8218</v>
      </c>
      <c r="G453" t="s">
        <v>8223</v>
      </c>
      <c r="H453" t="s">
        <v>8245</v>
      </c>
      <c r="I453" s="19">
        <f t="shared" si="21"/>
        <v>40962.731782407405</v>
      </c>
      <c r="J453">
        <v>1330018426</v>
      </c>
      <c r="K453" s="19">
        <f t="shared" si="22"/>
        <v>40927.731782407405</v>
      </c>
      <c r="L453">
        <v>1326994426</v>
      </c>
      <c r="M453" t="b">
        <v>0</v>
      </c>
      <c r="N453">
        <v>145</v>
      </c>
      <c r="O453" t="b">
        <v>1</v>
      </c>
      <c r="P453" t="s">
        <v>8274</v>
      </c>
      <c r="Q453" s="15" t="s">
        <v>8311</v>
      </c>
      <c r="R453" s="12" t="s">
        <v>8312</v>
      </c>
      <c r="S453">
        <f t="shared" si="23"/>
        <v>71.97</v>
      </c>
    </row>
    <row r="454" spans="1:19" ht="45" x14ac:dyDescent="0.25">
      <c r="A454" s="10">
        <v>3047</v>
      </c>
      <c r="B454" s="3" t="s">
        <v>3047</v>
      </c>
      <c r="C454" s="3" t="s">
        <v>7157</v>
      </c>
      <c r="D454" s="6">
        <v>500</v>
      </c>
      <c r="E454" s="8">
        <v>745</v>
      </c>
      <c r="F454" t="s">
        <v>8218</v>
      </c>
      <c r="G454" t="s">
        <v>8223</v>
      </c>
      <c r="H454" t="s">
        <v>8245</v>
      </c>
      <c r="I454" s="19">
        <f t="shared" si="21"/>
        <v>42487.552777777775</v>
      </c>
      <c r="J454">
        <v>1461762960</v>
      </c>
      <c r="K454" s="19">
        <f t="shared" si="22"/>
        <v>42443.989050925928</v>
      </c>
      <c r="L454">
        <v>1457999054</v>
      </c>
      <c r="M454" t="b">
        <v>0</v>
      </c>
      <c r="N454">
        <v>20</v>
      </c>
      <c r="O454" t="b">
        <v>1</v>
      </c>
      <c r="P454" t="s">
        <v>8301</v>
      </c>
      <c r="Q454" s="15" t="s">
        <v>8314</v>
      </c>
      <c r="R454" s="12" t="s">
        <v>8327</v>
      </c>
      <c r="S454">
        <f t="shared" si="23"/>
        <v>37.25</v>
      </c>
    </row>
    <row r="455" spans="1:19" ht="60" x14ac:dyDescent="0.25">
      <c r="A455" s="10">
        <v>3562</v>
      </c>
      <c r="B455" s="3" t="s">
        <v>3561</v>
      </c>
      <c r="C455" s="3" t="s">
        <v>7672</v>
      </c>
      <c r="D455" s="6">
        <v>315</v>
      </c>
      <c r="E455" s="8">
        <v>469</v>
      </c>
      <c r="F455" t="s">
        <v>8218</v>
      </c>
      <c r="G455" t="s">
        <v>8224</v>
      </c>
      <c r="H455" t="s">
        <v>8246</v>
      </c>
      <c r="I455" s="19">
        <f t="shared" si="21"/>
        <v>42442.916666666672</v>
      </c>
      <c r="J455">
        <v>1457906400</v>
      </c>
      <c r="K455" s="19">
        <f t="shared" si="22"/>
        <v>42433.761886574073</v>
      </c>
      <c r="L455">
        <v>1457115427</v>
      </c>
      <c r="M455" t="b">
        <v>0</v>
      </c>
      <c r="N455">
        <v>31</v>
      </c>
      <c r="O455" t="b">
        <v>1</v>
      </c>
      <c r="P455" t="s">
        <v>8269</v>
      </c>
      <c r="Q455" s="15" t="s">
        <v>8314</v>
      </c>
      <c r="R455" s="12" t="s">
        <v>8315</v>
      </c>
      <c r="S455">
        <f t="shared" si="23"/>
        <v>15.13</v>
      </c>
    </row>
    <row r="456" spans="1:19" ht="60" x14ac:dyDescent="0.25">
      <c r="A456" s="10">
        <v>2048</v>
      </c>
      <c r="B456" s="3" t="s">
        <v>2049</v>
      </c>
      <c r="C456" s="3" t="s">
        <v>6158</v>
      </c>
      <c r="D456" s="6">
        <v>85000</v>
      </c>
      <c r="E456" s="8">
        <v>126082.45</v>
      </c>
      <c r="F456" t="s">
        <v>8218</v>
      </c>
      <c r="G456" t="s">
        <v>8223</v>
      </c>
      <c r="H456" t="s">
        <v>8245</v>
      </c>
      <c r="I456" s="19">
        <f t="shared" si="21"/>
        <v>41417.651516203703</v>
      </c>
      <c r="J456">
        <v>1369323491</v>
      </c>
      <c r="K456" s="19">
        <f t="shared" si="22"/>
        <v>41387.651516203703</v>
      </c>
      <c r="L456">
        <v>1366731491</v>
      </c>
      <c r="M456" t="b">
        <v>0</v>
      </c>
      <c r="N456">
        <v>1373</v>
      </c>
      <c r="O456" t="b">
        <v>1</v>
      </c>
      <c r="P456" t="s">
        <v>8293</v>
      </c>
      <c r="Q456" s="15" t="s">
        <v>8307</v>
      </c>
      <c r="R456" s="12" t="s">
        <v>8308</v>
      </c>
      <c r="S456">
        <f t="shared" si="23"/>
        <v>91.83</v>
      </c>
    </row>
    <row r="457" spans="1:19" ht="60" x14ac:dyDescent="0.25">
      <c r="A457" s="10">
        <v>1746</v>
      </c>
      <c r="B457" s="3" t="s">
        <v>1747</v>
      </c>
      <c r="C457" s="3" t="s">
        <v>5856</v>
      </c>
      <c r="D457" s="6">
        <v>15000</v>
      </c>
      <c r="E457" s="8">
        <v>22215</v>
      </c>
      <c r="F457" t="s">
        <v>8218</v>
      </c>
      <c r="G457" t="s">
        <v>8223</v>
      </c>
      <c r="H457" t="s">
        <v>8245</v>
      </c>
      <c r="I457" s="19">
        <f t="shared" si="21"/>
        <v>42698.083333333328</v>
      </c>
      <c r="J457">
        <v>1479952800</v>
      </c>
      <c r="K457" s="19">
        <f t="shared" si="22"/>
        <v>42668.176701388889</v>
      </c>
      <c r="L457">
        <v>1477368867</v>
      </c>
      <c r="M457" t="b">
        <v>0</v>
      </c>
      <c r="N457">
        <v>107</v>
      </c>
      <c r="O457" t="b">
        <v>1</v>
      </c>
      <c r="P457" t="s">
        <v>8283</v>
      </c>
      <c r="Q457" s="15" t="s">
        <v>8322</v>
      </c>
      <c r="R457" s="12" t="s">
        <v>8323</v>
      </c>
      <c r="S457">
        <f t="shared" si="23"/>
        <v>207.62</v>
      </c>
    </row>
    <row r="458" spans="1:19" ht="60" x14ac:dyDescent="0.25">
      <c r="A458" s="10">
        <v>61</v>
      </c>
      <c r="B458" s="3" t="s">
        <v>63</v>
      </c>
      <c r="C458" s="3" t="s">
        <v>4172</v>
      </c>
      <c r="D458" s="6">
        <v>5000</v>
      </c>
      <c r="E458" s="8">
        <v>7415</v>
      </c>
      <c r="F458" t="s">
        <v>8218</v>
      </c>
      <c r="G458" t="s">
        <v>8223</v>
      </c>
      <c r="H458" t="s">
        <v>8245</v>
      </c>
      <c r="I458" s="19">
        <f t="shared" si="21"/>
        <v>41431.814317129632</v>
      </c>
      <c r="J458">
        <v>1370547157</v>
      </c>
      <c r="K458" s="19">
        <f t="shared" si="22"/>
        <v>41409.814317129632</v>
      </c>
      <c r="L458">
        <v>1368646357</v>
      </c>
      <c r="M458" t="b">
        <v>0</v>
      </c>
      <c r="N458">
        <v>23</v>
      </c>
      <c r="O458" t="b">
        <v>1</v>
      </c>
      <c r="P458" t="s">
        <v>8264</v>
      </c>
      <c r="Q458" s="15" t="s">
        <v>8317</v>
      </c>
      <c r="R458" s="12" t="s">
        <v>8318</v>
      </c>
      <c r="S458">
        <f t="shared" si="23"/>
        <v>322.39</v>
      </c>
    </row>
    <row r="459" spans="1:19" ht="45" x14ac:dyDescent="0.25">
      <c r="A459" s="10">
        <v>2738</v>
      </c>
      <c r="B459" s="3" t="s">
        <v>2738</v>
      </c>
      <c r="C459" s="3" t="s">
        <v>6848</v>
      </c>
      <c r="D459" s="6">
        <v>5000</v>
      </c>
      <c r="E459" s="8">
        <v>7397</v>
      </c>
      <c r="F459" t="s">
        <v>8218</v>
      </c>
      <c r="G459" t="s">
        <v>8223</v>
      </c>
      <c r="H459" t="s">
        <v>8245</v>
      </c>
      <c r="I459" s="19">
        <f t="shared" si="21"/>
        <v>42680.143564814818</v>
      </c>
      <c r="J459">
        <v>1478402804</v>
      </c>
      <c r="K459" s="19">
        <f t="shared" si="22"/>
        <v>42620.143564814818</v>
      </c>
      <c r="L459">
        <v>1473218804</v>
      </c>
      <c r="M459" t="b">
        <v>0</v>
      </c>
      <c r="N459">
        <v>15</v>
      </c>
      <c r="O459" t="b">
        <v>1</v>
      </c>
      <c r="P459" t="s">
        <v>8293</v>
      </c>
      <c r="Q459" s="15" t="s">
        <v>8307</v>
      </c>
      <c r="R459" s="12" t="s">
        <v>8308</v>
      </c>
      <c r="S459">
        <f t="shared" si="23"/>
        <v>493.13</v>
      </c>
    </row>
    <row r="460" spans="1:19" ht="45" x14ac:dyDescent="0.25">
      <c r="A460" s="10">
        <v>2063</v>
      </c>
      <c r="B460" s="3" t="s">
        <v>2064</v>
      </c>
      <c r="C460" s="3" t="s">
        <v>6173</v>
      </c>
      <c r="D460" s="6">
        <v>4000</v>
      </c>
      <c r="E460" s="8">
        <v>5922</v>
      </c>
      <c r="F460" t="s">
        <v>8218</v>
      </c>
      <c r="G460" t="s">
        <v>8235</v>
      </c>
      <c r="H460" t="s">
        <v>8248</v>
      </c>
      <c r="I460" s="19">
        <f t="shared" si="21"/>
        <v>42505.73265046296</v>
      </c>
      <c r="J460">
        <v>1463333701</v>
      </c>
      <c r="K460" s="19">
        <f t="shared" si="22"/>
        <v>42472.73265046296</v>
      </c>
      <c r="L460">
        <v>1460482501</v>
      </c>
      <c r="M460" t="b">
        <v>0</v>
      </c>
      <c r="N460">
        <v>49</v>
      </c>
      <c r="O460" t="b">
        <v>1</v>
      </c>
      <c r="P460" t="s">
        <v>8293</v>
      </c>
      <c r="Q460" s="15" t="s">
        <v>8307</v>
      </c>
      <c r="R460" s="12" t="s">
        <v>8308</v>
      </c>
      <c r="S460">
        <f t="shared" si="23"/>
        <v>120.86</v>
      </c>
    </row>
    <row r="461" spans="1:19" ht="60" x14ac:dyDescent="0.25">
      <c r="A461" s="10">
        <v>276</v>
      </c>
      <c r="B461" s="3" t="s">
        <v>277</v>
      </c>
      <c r="C461" s="3" t="s">
        <v>4386</v>
      </c>
      <c r="D461" s="6">
        <v>4000</v>
      </c>
      <c r="E461" s="8">
        <v>5904</v>
      </c>
      <c r="F461" t="s">
        <v>8218</v>
      </c>
      <c r="G461" t="s">
        <v>8223</v>
      </c>
      <c r="H461" t="s">
        <v>8245</v>
      </c>
      <c r="I461" s="19">
        <f t="shared" si="21"/>
        <v>41027.040208333332</v>
      </c>
      <c r="J461">
        <v>1335574674</v>
      </c>
      <c r="K461" s="19">
        <f t="shared" si="22"/>
        <v>40967.081874999996</v>
      </c>
      <c r="L461">
        <v>1330394274</v>
      </c>
      <c r="M461" t="b">
        <v>1</v>
      </c>
      <c r="N461">
        <v>62</v>
      </c>
      <c r="O461" t="b">
        <v>1</v>
      </c>
      <c r="P461" t="s">
        <v>8267</v>
      </c>
      <c r="Q461" s="15" t="s">
        <v>8317</v>
      </c>
      <c r="R461" s="12" t="s">
        <v>8329</v>
      </c>
      <c r="S461">
        <f t="shared" si="23"/>
        <v>95.23</v>
      </c>
    </row>
    <row r="462" spans="1:19" ht="60" x14ac:dyDescent="0.25">
      <c r="A462" s="10">
        <v>783</v>
      </c>
      <c r="B462" s="3" t="s">
        <v>784</v>
      </c>
      <c r="C462" s="3" t="s">
        <v>4893</v>
      </c>
      <c r="D462" s="6">
        <v>1500</v>
      </c>
      <c r="E462" s="8">
        <v>2222</v>
      </c>
      <c r="F462" t="s">
        <v>8218</v>
      </c>
      <c r="G462" t="s">
        <v>8223</v>
      </c>
      <c r="H462" t="s">
        <v>8245</v>
      </c>
      <c r="I462" s="19">
        <f t="shared" si="21"/>
        <v>41026.916666666664</v>
      </c>
      <c r="J462">
        <v>1335564000</v>
      </c>
      <c r="K462" s="19">
        <f t="shared" si="22"/>
        <v>40987.773715277777</v>
      </c>
      <c r="L462">
        <v>1332182049</v>
      </c>
      <c r="M462" t="b">
        <v>0</v>
      </c>
      <c r="N462">
        <v>35</v>
      </c>
      <c r="O462" t="b">
        <v>1</v>
      </c>
      <c r="P462" t="s">
        <v>8274</v>
      </c>
      <c r="Q462" s="15" t="s">
        <v>8311</v>
      </c>
      <c r="R462" s="12" t="s">
        <v>8312</v>
      </c>
      <c r="S462">
        <f t="shared" si="23"/>
        <v>63.49</v>
      </c>
    </row>
    <row r="463" spans="1:19" ht="60" x14ac:dyDescent="0.25">
      <c r="A463" s="10">
        <v>2117</v>
      </c>
      <c r="B463" s="3" t="s">
        <v>2118</v>
      </c>
      <c r="C463" s="3" t="s">
        <v>6227</v>
      </c>
      <c r="D463" s="6">
        <v>1200</v>
      </c>
      <c r="E463" s="8">
        <v>1773</v>
      </c>
      <c r="F463" t="s">
        <v>8218</v>
      </c>
      <c r="G463" t="s">
        <v>8223</v>
      </c>
      <c r="H463" t="s">
        <v>8245</v>
      </c>
      <c r="I463" s="19">
        <f t="shared" si="21"/>
        <v>42304.207638888889</v>
      </c>
      <c r="J463">
        <v>1445921940</v>
      </c>
      <c r="K463" s="19">
        <f t="shared" si="22"/>
        <v>42290.059594907405</v>
      </c>
      <c r="L463">
        <v>1444699549</v>
      </c>
      <c r="M463" t="b">
        <v>0</v>
      </c>
      <c r="N463">
        <v>35</v>
      </c>
      <c r="O463" t="b">
        <v>1</v>
      </c>
      <c r="P463" t="s">
        <v>8277</v>
      </c>
      <c r="Q463" s="15" t="s">
        <v>8311</v>
      </c>
      <c r="R463" s="12" t="s">
        <v>8328</v>
      </c>
      <c r="S463">
        <f t="shared" si="23"/>
        <v>50.66</v>
      </c>
    </row>
    <row r="464" spans="1:19" ht="60" x14ac:dyDescent="0.25">
      <c r="A464" s="10">
        <v>1463</v>
      </c>
      <c r="B464" s="3" t="s">
        <v>1464</v>
      </c>
      <c r="C464" s="3" t="s">
        <v>5573</v>
      </c>
      <c r="D464" s="6">
        <v>600</v>
      </c>
      <c r="E464" s="8">
        <v>886</v>
      </c>
      <c r="F464" t="s">
        <v>8218</v>
      </c>
      <c r="G464" t="s">
        <v>8223</v>
      </c>
      <c r="H464" t="s">
        <v>8245</v>
      </c>
      <c r="I464" s="19">
        <f t="shared" si="21"/>
        <v>41371.869652777779</v>
      </c>
      <c r="J464">
        <v>1365367938</v>
      </c>
      <c r="K464" s="19">
        <f t="shared" si="22"/>
        <v>41326.911319444444</v>
      </c>
      <c r="L464">
        <v>1361483538</v>
      </c>
      <c r="M464" t="b">
        <v>1</v>
      </c>
      <c r="N464">
        <v>25</v>
      </c>
      <c r="O464" t="b">
        <v>1</v>
      </c>
      <c r="P464" t="s">
        <v>8286</v>
      </c>
      <c r="Q464" s="15" t="s">
        <v>8320</v>
      </c>
      <c r="R464" s="12" t="s">
        <v>8321</v>
      </c>
      <c r="S464">
        <f t="shared" si="23"/>
        <v>35.44</v>
      </c>
    </row>
    <row r="465" spans="1:19" ht="60" x14ac:dyDescent="0.25">
      <c r="A465" s="10">
        <v>743</v>
      </c>
      <c r="B465" s="3" t="s">
        <v>744</v>
      </c>
      <c r="C465" s="3" t="s">
        <v>4853</v>
      </c>
      <c r="D465" s="6">
        <v>550</v>
      </c>
      <c r="E465" s="8">
        <v>814</v>
      </c>
      <c r="F465" t="s">
        <v>8218</v>
      </c>
      <c r="G465" t="s">
        <v>8223</v>
      </c>
      <c r="H465" t="s">
        <v>8245</v>
      </c>
      <c r="I465" s="19">
        <f t="shared" si="21"/>
        <v>41015.875</v>
      </c>
      <c r="J465">
        <v>1334610000</v>
      </c>
      <c r="K465" s="19">
        <f t="shared" si="22"/>
        <v>40990.709317129629</v>
      </c>
      <c r="L465">
        <v>1332435685</v>
      </c>
      <c r="M465" t="b">
        <v>0</v>
      </c>
      <c r="N465">
        <v>15</v>
      </c>
      <c r="O465" t="b">
        <v>1</v>
      </c>
      <c r="P465" t="s">
        <v>8272</v>
      </c>
      <c r="Q465" s="15" t="s">
        <v>8320</v>
      </c>
      <c r="R465" s="12" t="s">
        <v>8330</v>
      </c>
      <c r="S465">
        <f t="shared" si="23"/>
        <v>54.27</v>
      </c>
    </row>
    <row r="466" spans="1:19" ht="45" x14ac:dyDescent="0.25">
      <c r="A466" s="10">
        <v>2983</v>
      </c>
      <c r="B466" s="3" t="s">
        <v>2983</v>
      </c>
      <c r="C466" s="3" t="s">
        <v>7093</v>
      </c>
      <c r="D466" s="6">
        <v>116000</v>
      </c>
      <c r="E466" s="8">
        <v>169985.91</v>
      </c>
      <c r="F466" t="s">
        <v>8218</v>
      </c>
      <c r="G466" t="s">
        <v>8223</v>
      </c>
      <c r="H466" t="s">
        <v>8245</v>
      </c>
      <c r="I466" s="19">
        <f t="shared" si="21"/>
        <v>41954.674027777779</v>
      </c>
      <c r="J466">
        <v>1415722236</v>
      </c>
      <c r="K466" s="19">
        <f t="shared" si="22"/>
        <v>41894.632361111115</v>
      </c>
      <c r="L466">
        <v>1410534636</v>
      </c>
      <c r="M466" t="b">
        <v>1</v>
      </c>
      <c r="N466">
        <v>1095</v>
      </c>
      <c r="O466" t="b">
        <v>1</v>
      </c>
      <c r="P466" t="s">
        <v>8301</v>
      </c>
      <c r="Q466" s="15" t="s">
        <v>8314</v>
      </c>
      <c r="R466" s="12" t="s">
        <v>8327</v>
      </c>
      <c r="S466">
        <f t="shared" si="23"/>
        <v>155.24</v>
      </c>
    </row>
    <row r="467" spans="1:19" ht="60" x14ac:dyDescent="0.25">
      <c r="A467" s="10">
        <v>269</v>
      </c>
      <c r="B467" s="3" t="s">
        <v>270</v>
      </c>
      <c r="C467" s="3" t="s">
        <v>4379</v>
      </c>
      <c r="D467" s="6">
        <v>100000</v>
      </c>
      <c r="E467" s="8">
        <v>147233.76999999999</v>
      </c>
      <c r="F467" t="s">
        <v>8218</v>
      </c>
      <c r="G467" t="s">
        <v>8225</v>
      </c>
      <c r="H467" t="s">
        <v>8247</v>
      </c>
      <c r="I467" s="19">
        <f t="shared" si="21"/>
        <v>42788.197013888886</v>
      </c>
      <c r="J467">
        <v>1487738622</v>
      </c>
      <c r="K467" s="19">
        <f t="shared" si="22"/>
        <v>42758.197013888886</v>
      </c>
      <c r="L467">
        <v>1485146622</v>
      </c>
      <c r="M467" t="b">
        <v>1</v>
      </c>
      <c r="N467">
        <v>1596</v>
      </c>
      <c r="O467" t="b">
        <v>1</v>
      </c>
      <c r="P467" t="s">
        <v>8267</v>
      </c>
      <c r="Q467" s="15" t="s">
        <v>8317</v>
      </c>
      <c r="R467" s="12" t="s">
        <v>8329</v>
      </c>
      <c r="S467">
        <f t="shared" si="23"/>
        <v>92.25</v>
      </c>
    </row>
    <row r="468" spans="1:19" ht="30" x14ac:dyDescent="0.25">
      <c r="A468" s="10">
        <v>2199</v>
      </c>
      <c r="B468" s="3" t="s">
        <v>2200</v>
      </c>
      <c r="C468" s="3" t="s">
        <v>6309</v>
      </c>
      <c r="D468" s="6">
        <v>9000</v>
      </c>
      <c r="E468" s="8">
        <v>13228</v>
      </c>
      <c r="F468" t="s">
        <v>8218</v>
      </c>
      <c r="G468" t="s">
        <v>8240</v>
      </c>
      <c r="H468" t="s">
        <v>8248</v>
      </c>
      <c r="I468" s="19">
        <f t="shared" si="21"/>
        <v>42292.416643518518</v>
      </c>
      <c r="J468">
        <v>1444903198</v>
      </c>
      <c r="K468" s="19">
        <f t="shared" si="22"/>
        <v>42262.416643518518</v>
      </c>
      <c r="L468">
        <v>1442311198</v>
      </c>
      <c r="M468" t="b">
        <v>1</v>
      </c>
      <c r="N468">
        <v>251</v>
      </c>
      <c r="O468" t="b">
        <v>1</v>
      </c>
      <c r="P468" t="s">
        <v>8295</v>
      </c>
      <c r="Q468" s="15" t="s">
        <v>8309</v>
      </c>
      <c r="R468" s="12" t="s">
        <v>8310</v>
      </c>
      <c r="S468">
        <f t="shared" si="23"/>
        <v>52.7</v>
      </c>
    </row>
    <row r="469" spans="1:19" ht="45" x14ac:dyDescent="0.25">
      <c r="A469" s="10">
        <v>655</v>
      </c>
      <c r="B469" s="3" t="s">
        <v>656</v>
      </c>
      <c r="C469" s="3" t="s">
        <v>4765</v>
      </c>
      <c r="D469" s="6">
        <v>8000</v>
      </c>
      <c r="E469" s="8">
        <v>11751</v>
      </c>
      <c r="F469" t="s">
        <v>8218</v>
      </c>
      <c r="G469" t="s">
        <v>8223</v>
      </c>
      <c r="H469" t="s">
        <v>8245</v>
      </c>
      <c r="I469" s="19">
        <f t="shared" si="21"/>
        <v>42075.915648148148</v>
      </c>
      <c r="J469">
        <v>1426197512</v>
      </c>
      <c r="K469" s="19">
        <f t="shared" si="22"/>
        <v>42045.957314814819</v>
      </c>
      <c r="L469">
        <v>1423609112</v>
      </c>
      <c r="M469" t="b">
        <v>0</v>
      </c>
      <c r="N469">
        <v>274</v>
      </c>
      <c r="O469" t="b">
        <v>1</v>
      </c>
      <c r="P469" t="s">
        <v>8271</v>
      </c>
      <c r="Q469" s="15" t="s">
        <v>8307</v>
      </c>
      <c r="R469" s="12" t="s">
        <v>8313</v>
      </c>
      <c r="S469">
        <f t="shared" si="23"/>
        <v>42.89</v>
      </c>
    </row>
    <row r="470" spans="1:19" ht="45" x14ac:dyDescent="0.25">
      <c r="A470" s="10">
        <v>1346</v>
      </c>
      <c r="B470" s="3" t="s">
        <v>1347</v>
      </c>
      <c r="C470" s="3" t="s">
        <v>5456</v>
      </c>
      <c r="D470" s="6">
        <v>4900</v>
      </c>
      <c r="E470" s="8">
        <v>7219</v>
      </c>
      <c r="F470" t="s">
        <v>8218</v>
      </c>
      <c r="G470" t="s">
        <v>8223</v>
      </c>
      <c r="H470" t="s">
        <v>8245</v>
      </c>
      <c r="I470" s="19">
        <f t="shared" si="21"/>
        <v>41452.075821759259</v>
      </c>
      <c r="J470">
        <v>1372297751</v>
      </c>
      <c r="K470" s="19">
        <f t="shared" si="22"/>
        <v>41422.075821759259</v>
      </c>
      <c r="L470">
        <v>1369705751</v>
      </c>
      <c r="M470" t="b">
        <v>0</v>
      </c>
      <c r="N470">
        <v>149</v>
      </c>
      <c r="O470" t="b">
        <v>1</v>
      </c>
      <c r="P470" t="s">
        <v>8272</v>
      </c>
      <c r="Q470" s="15" t="s">
        <v>8320</v>
      </c>
      <c r="R470" s="12" t="s">
        <v>8330</v>
      </c>
      <c r="S470">
        <f t="shared" si="23"/>
        <v>48.45</v>
      </c>
    </row>
    <row r="471" spans="1:19" ht="45" x14ac:dyDescent="0.25">
      <c r="A471" s="10">
        <v>3033</v>
      </c>
      <c r="B471" s="3" t="s">
        <v>3033</v>
      </c>
      <c r="C471" s="3" t="s">
        <v>7143</v>
      </c>
      <c r="D471" s="6">
        <v>3000</v>
      </c>
      <c r="E471" s="8">
        <v>4396</v>
      </c>
      <c r="F471" t="s">
        <v>8218</v>
      </c>
      <c r="G471" t="s">
        <v>8223</v>
      </c>
      <c r="H471" t="s">
        <v>8245</v>
      </c>
      <c r="I471" s="19">
        <f t="shared" si="21"/>
        <v>42600.110243055555</v>
      </c>
      <c r="J471">
        <v>1471487925</v>
      </c>
      <c r="K471" s="19">
        <f t="shared" si="22"/>
        <v>42570.110243055555</v>
      </c>
      <c r="L471">
        <v>1468895925</v>
      </c>
      <c r="M471" t="b">
        <v>0</v>
      </c>
      <c r="N471">
        <v>23</v>
      </c>
      <c r="O471" t="b">
        <v>1</v>
      </c>
      <c r="P471" t="s">
        <v>8301</v>
      </c>
      <c r="Q471" s="15" t="s">
        <v>8314</v>
      </c>
      <c r="R471" s="12" t="s">
        <v>8327</v>
      </c>
      <c r="S471">
        <f t="shared" si="23"/>
        <v>191.13</v>
      </c>
    </row>
    <row r="472" spans="1:19" ht="30" x14ac:dyDescent="0.25">
      <c r="A472" s="10">
        <v>2258</v>
      </c>
      <c r="B472" s="3" t="s">
        <v>2259</v>
      </c>
      <c r="C472" s="3" t="s">
        <v>6368</v>
      </c>
      <c r="D472" s="6">
        <v>2200</v>
      </c>
      <c r="E472" s="8">
        <v>3223</v>
      </c>
      <c r="F472" t="s">
        <v>8218</v>
      </c>
      <c r="G472" t="s">
        <v>8223</v>
      </c>
      <c r="H472" t="s">
        <v>8245</v>
      </c>
      <c r="I472" s="19">
        <f t="shared" si="21"/>
        <v>42166.75100694444</v>
      </c>
      <c r="J472">
        <v>1434045687</v>
      </c>
      <c r="K472" s="19">
        <f t="shared" si="22"/>
        <v>42136.75100694444</v>
      </c>
      <c r="L472">
        <v>1431453687</v>
      </c>
      <c r="M472" t="b">
        <v>0</v>
      </c>
      <c r="N472">
        <v>205</v>
      </c>
      <c r="O472" t="b">
        <v>1</v>
      </c>
      <c r="P472" t="s">
        <v>8295</v>
      </c>
      <c r="Q472" s="15" t="s">
        <v>8309</v>
      </c>
      <c r="R472" s="12" t="s">
        <v>8310</v>
      </c>
      <c r="S472">
        <f t="shared" si="23"/>
        <v>15.72</v>
      </c>
    </row>
    <row r="473" spans="1:19" ht="60" x14ac:dyDescent="0.25">
      <c r="A473" s="10">
        <v>2166</v>
      </c>
      <c r="B473" s="3" t="s">
        <v>2167</v>
      </c>
      <c r="C473" s="3" t="s">
        <v>6276</v>
      </c>
      <c r="D473" s="6">
        <v>2000</v>
      </c>
      <c r="E473" s="8">
        <v>2932</v>
      </c>
      <c r="F473" t="s">
        <v>8218</v>
      </c>
      <c r="G473" t="s">
        <v>8223</v>
      </c>
      <c r="H473" t="s">
        <v>8245</v>
      </c>
      <c r="I473" s="19">
        <f t="shared" si="21"/>
        <v>41978.879837962959</v>
      </c>
      <c r="J473">
        <v>1417813618</v>
      </c>
      <c r="K473" s="19">
        <f t="shared" si="22"/>
        <v>41933.838171296295</v>
      </c>
      <c r="L473">
        <v>1413922018</v>
      </c>
      <c r="M473" t="b">
        <v>0</v>
      </c>
      <c r="N473">
        <v>32</v>
      </c>
      <c r="O473" t="b">
        <v>1</v>
      </c>
      <c r="P473" t="s">
        <v>8274</v>
      </c>
      <c r="Q473" s="15" t="s">
        <v>8311</v>
      </c>
      <c r="R473" s="12" t="s">
        <v>8312</v>
      </c>
      <c r="S473">
        <f t="shared" si="23"/>
        <v>91.63</v>
      </c>
    </row>
    <row r="474" spans="1:19" ht="60" x14ac:dyDescent="0.25">
      <c r="A474" s="10">
        <v>2621</v>
      </c>
      <c r="B474" s="3" t="s">
        <v>2621</v>
      </c>
      <c r="C474" s="3" t="s">
        <v>6731</v>
      </c>
      <c r="D474" s="6">
        <v>15000</v>
      </c>
      <c r="E474" s="8">
        <v>21882</v>
      </c>
      <c r="F474" t="s">
        <v>8218</v>
      </c>
      <c r="G474" t="s">
        <v>8223</v>
      </c>
      <c r="H474" t="s">
        <v>8245</v>
      </c>
      <c r="I474" s="19">
        <f t="shared" si="21"/>
        <v>42145.74754629629</v>
      </c>
      <c r="J474">
        <v>1432230988</v>
      </c>
      <c r="K474" s="19">
        <f t="shared" si="22"/>
        <v>42115.74754629629</v>
      </c>
      <c r="L474">
        <v>1429638988</v>
      </c>
      <c r="M474" t="b">
        <v>1</v>
      </c>
      <c r="N474">
        <v>465</v>
      </c>
      <c r="O474" t="b">
        <v>1</v>
      </c>
      <c r="P474" t="s">
        <v>8299</v>
      </c>
      <c r="Q474" s="15" t="s">
        <v>8307</v>
      </c>
      <c r="R474" s="12" t="s">
        <v>8316</v>
      </c>
      <c r="S474">
        <f t="shared" si="23"/>
        <v>47.06</v>
      </c>
    </row>
    <row r="475" spans="1:19" ht="30" x14ac:dyDescent="0.25">
      <c r="A475" s="10">
        <v>1216</v>
      </c>
      <c r="B475" s="3" t="s">
        <v>1217</v>
      </c>
      <c r="C475" s="3" t="s">
        <v>5326</v>
      </c>
      <c r="D475" s="6">
        <v>14000</v>
      </c>
      <c r="E475" s="8">
        <v>20398</v>
      </c>
      <c r="F475" t="s">
        <v>8218</v>
      </c>
      <c r="G475" t="s">
        <v>8223</v>
      </c>
      <c r="H475" t="s">
        <v>8245</v>
      </c>
      <c r="I475" s="19">
        <f t="shared" si="21"/>
        <v>42279.960416666669</v>
      </c>
      <c r="J475">
        <v>1443826980</v>
      </c>
      <c r="K475" s="19">
        <f t="shared" si="22"/>
        <v>42247.616400462968</v>
      </c>
      <c r="L475">
        <v>1441032457</v>
      </c>
      <c r="M475" t="b">
        <v>0</v>
      </c>
      <c r="N475">
        <v>222</v>
      </c>
      <c r="O475" t="b">
        <v>1</v>
      </c>
      <c r="P475" t="s">
        <v>8283</v>
      </c>
      <c r="Q475" s="15" t="s">
        <v>8322</v>
      </c>
      <c r="R475" s="12" t="s">
        <v>8323</v>
      </c>
      <c r="S475">
        <f t="shared" si="23"/>
        <v>91.88</v>
      </c>
    </row>
    <row r="476" spans="1:19" ht="30" x14ac:dyDescent="0.25">
      <c r="A476" s="10">
        <v>2103</v>
      </c>
      <c r="B476" s="3" t="s">
        <v>2104</v>
      </c>
      <c r="C476" s="3" t="s">
        <v>6213</v>
      </c>
      <c r="D476" s="6">
        <v>7777</v>
      </c>
      <c r="E476" s="8">
        <v>11364</v>
      </c>
      <c r="F476" t="s">
        <v>8218</v>
      </c>
      <c r="G476" t="s">
        <v>8223</v>
      </c>
      <c r="H476" t="s">
        <v>8245</v>
      </c>
      <c r="I476" s="19">
        <f t="shared" si="21"/>
        <v>41222.7966087963</v>
      </c>
      <c r="J476">
        <v>1352488027</v>
      </c>
      <c r="K476" s="19">
        <f t="shared" si="22"/>
        <v>41192.754942129628</v>
      </c>
      <c r="L476">
        <v>1349892427</v>
      </c>
      <c r="M476" t="b">
        <v>0</v>
      </c>
      <c r="N476">
        <v>115</v>
      </c>
      <c r="O476" t="b">
        <v>1</v>
      </c>
      <c r="P476" t="s">
        <v>8277</v>
      </c>
      <c r="Q476" s="15" t="s">
        <v>8311</v>
      </c>
      <c r="R476" s="12" t="s">
        <v>8328</v>
      </c>
      <c r="S476">
        <f t="shared" si="23"/>
        <v>98.82</v>
      </c>
    </row>
    <row r="477" spans="1:19" ht="45" x14ac:dyDescent="0.25">
      <c r="A477" s="10">
        <v>1617</v>
      </c>
      <c r="B477" s="3" t="s">
        <v>1618</v>
      </c>
      <c r="C477" s="3" t="s">
        <v>5727</v>
      </c>
      <c r="D477" s="6">
        <v>7000</v>
      </c>
      <c r="E477" s="8">
        <v>10210</v>
      </c>
      <c r="F477" t="s">
        <v>8218</v>
      </c>
      <c r="G477" t="s">
        <v>8223</v>
      </c>
      <c r="H477" t="s">
        <v>8245</v>
      </c>
      <c r="I477" s="19">
        <f t="shared" si="21"/>
        <v>41579.791666666664</v>
      </c>
      <c r="J477">
        <v>1383332400</v>
      </c>
      <c r="K477" s="19">
        <f t="shared" si="22"/>
        <v>41546.664212962962</v>
      </c>
      <c r="L477">
        <v>1380470188</v>
      </c>
      <c r="M477" t="b">
        <v>0</v>
      </c>
      <c r="N477">
        <v>158</v>
      </c>
      <c r="O477" t="b">
        <v>1</v>
      </c>
      <c r="P477" t="s">
        <v>8274</v>
      </c>
      <c r="Q477" s="15" t="s">
        <v>8311</v>
      </c>
      <c r="R477" s="12" t="s">
        <v>8312</v>
      </c>
      <c r="S477">
        <f t="shared" si="23"/>
        <v>64.62</v>
      </c>
    </row>
    <row r="478" spans="1:19" ht="60" x14ac:dyDescent="0.25">
      <c r="A478" s="10">
        <v>2294</v>
      </c>
      <c r="B478" s="3" t="s">
        <v>2295</v>
      </c>
      <c r="C478" s="3" t="s">
        <v>6404</v>
      </c>
      <c r="D478" s="6">
        <v>5000</v>
      </c>
      <c r="E478" s="8">
        <v>7304.04</v>
      </c>
      <c r="F478" t="s">
        <v>8218</v>
      </c>
      <c r="G478" t="s">
        <v>8223</v>
      </c>
      <c r="H478" t="s">
        <v>8245</v>
      </c>
      <c r="I478" s="19">
        <f t="shared" si="21"/>
        <v>41294.72314814815</v>
      </c>
      <c r="J478">
        <v>1358702480</v>
      </c>
      <c r="K478" s="19">
        <f t="shared" si="22"/>
        <v>41264.72314814815</v>
      </c>
      <c r="L478">
        <v>1356110480</v>
      </c>
      <c r="M478" t="b">
        <v>0</v>
      </c>
      <c r="N478">
        <v>112</v>
      </c>
      <c r="O478" t="b">
        <v>1</v>
      </c>
      <c r="P478" t="s">
        <v>8274</v>
      </c>
      <c r="Q478" s="15" t="s">
        <v>8311</v>
      </c>
      <c r="R478" s="12" t="s">
        <v>8312</v>
      </c>
      <c r="S478">
        <f t="shared" si="23"/>
        <v>65.209999999999994</v>
      </c>
    </row>
    <row r="479" spans="1:19" ht="60" x14ac:dyDescent="0.25">
      <c r="A479" s="10">
        <v>1291</v>
      </c>
      <c r="B479" s="3" t="s">
        <v>1292</v>
      </c>
      <c r="C479" s="3" t="s">
        <v>5401</v>
      </c>
      <c r="D479" s="6">
        <v>3000</v>
      </c>
      <c r="E479" s="8">
        <v>4371</v>
      </c>
      <c r="F479" t="s">
        <v>8218</v>
      </c>
      <c r="G479" t="s">
        <v>8223</v>
      </c>
      <c r="H479" t="s">
        <v>8245</v>
      </c>
      <c r="I479" s="19">
        <f t="shared" si="21"/>
        <v>42101.291666666672</v>
      </c>
      <c r="J479">
        <v>1428390000</v>
      </c>
      <c r="K479" s="19">
        <f t="shared" si="22"/>
        <v>42064.652673611112</v>
      </c>
      <c r="L479">
        <v>1425224391</v>
      </c>
      <c r="M479" t="b">
        <v>0</v>
      </c>
      <c r="N479">
        <v>42</v>
      </c>
      <c r="O479" t="b">
        <v>1</v>
      </c>
      <c r="P479" t="s">
        <v>8269</v>
      </c>
      <c r="Q479" s="15" t="s">
        <v>8314</v>
      </c>
      <c r="R479" s="12" t="s">
        <v>8315</v>
      </c>
      <c r="S479">
        <f t="shared" si="23"/>
        <v>104.07</v>
      </c>
    </row>
    <row r="480" spans="1:19" ht="45" x14ac:dyDescent="0.25">
      <c r="A480" s="10">
        <v>3328</v>
      </c>
      <c r="B480" s="3" t="s">
        <v>3328</v>
      </c>
      <c r="C480" s="3" t="s">
        <v>7438</v>
      </c>
      <c r="D480" s="6">
        <v>1800</v>
      </c>
      <c r="E480" s="8">
        <v>2635</v>
      </c>
      <c r="F480" t="s">
        <v>8218</v>
      </c>
      <c r="G480" t="s">
        <v>8223</v>
      </c>
      <c r="H480" t="s">
        <v>8245</v>
      </c>
      <c r="I480" s="19">
        <f t="shared" si="21"/>
        <v>41825.041666666664</v>
      </c>
      <c r="J480">
        <v>1404522000</v>
      </c>
      <c r="K480" s="19">
        <f t="shared" si="22"/>
        <v>41822.57503472222</v>
      </c>
      <c r="L480">
        <v>1404308883</v>
      </c>
      <c r="M480" t="b">
        <v>0</v>
      </c>
      <c r="N480">
        <v>9</v>
      </c>
      <c r="O480" t="b">
        <v>1</v>
      </c>
      <c r="P480" t="s">
        <v>8269</v>
      </c>
      <c r="Q480" s="15" t="s">
        <v>8314</v>
      </c>
      <c r="R480" s="12" t="s">
        <v>8315</v>
      </c>
      <c r="S480">
        <f t="shared" si="23"/>
        <v>292.77999999999997</v>
      </c>
    </row>
    <row r="481" spans="1:19" ht="30" x14ac:dyDescent="0.25">
      <c r="A481" s="10">
        <v>3771</v>
      </c>
      <c r="B481" s="3" t="s">
        <v>3768</v>
      </c>
      <c r="C481" s="3" t="s">
        <v>7881</v>
      </c>
      <c r="D481" s="6">
        <v>1000</v>
      </c>
      <c r="E481" s="8">
        <v>1460</v>
      </c>
      <c r="F481" t="s">
        <v>8218</v>
      </c>
      <c r="G481" t="s">
        <v>8223</v>
      </c>
      <c r="H481" t="s">
        <v>8245</v>
      </c>
      <c r="I481" s="19">
        <f t="shared" si="21"/>
        <v>42508</v>
      </c>
      <c r="J481">
        <v>1463529600</v>
      </c>
      <c r="K481" s="19">
        <f t="shared" si="22"/>
        <v>42493.857083333336</v>
      </c>
      <c r="L481">
        <v>1462307652</v>
      </c>
      <c r="M481" t="b">
        <v>0</v>
      </c>
      <c r="N481">
        <v>38</v>
      </c>
      <c r="O481" t="b">
        <v>1</v>
      </c>
      <c r="P481" t="s">
        <v>8303</v>
      </c>
      <c r="Q481" s="15" t="s">
        <v>8314</v>
      </c>
      <c r="R481" s="12" t="s">
        <v>8335</v>
      </c>
      <c r="S481">
        <f t="shared" si="23"/>
        <v>38.42</v>
      </c>
    </row>
    <row r="482" spans="1:19" ht="60" x14ac:dyDescent="0.25">
      <c r="A482" s="10">
        <v>266</v>
      </c>
      <c r="B482" s="3" t="s">
        <v>267</v>
      </c>
      <c r="C482" s="3" t="s">
        <v>4376</v>
      </c>
      <c r="D482" s="6">
        <v>1000</v>
      </c>
      <c r="E482" s="8">
        <v>1455</v>
      </c>
      <c r="F482" t="s">
        <v>8218</v>
      </c>
      <c r="G482" t="s">
        <v>8223</v>
      </c>
      <c r="H482" t="s">
        <v>8245</v>
      </c>
      <c r="I482" s="19">
        <f t="shared" si="21"/>
        <v>40291.160416666666</v>
      </c>
      <c r="J482">
        <v>1271994660</v>
      </c>
      <c r="K482" s="19">
        <f t="shared" si="22"/>
        <v>40205.174849537041</v>
      </c>
      <c r="L482">
        <v>1264565507</v>
      </c>
      <c r="M482" t="b">
        <v>1</v>
      </c>
      <c r="N482">
        <v>36</v>
      </c>
      <c r="O482" t="b">
        <v>1</v>
      </c>
      <c r="P482" t="s">
        <v>8267</v>
      </c>
      <c r="Q482" s="15" t="s">
        <v>8317</v>
      </c>
      <c r="R482" s="12" t="s">
        <v>8329</v>
      </c>
      <c r="S482">
        <f t="shared" si="23"/>
        <v>40.42</v>
      </c>
    </row>
    <row r="483" spans="1:19" ht="45" x14ac:dyDescent="0.25">
      <c r="A483" s="10">
        <v>1533</v>
      </c>
      <c r="B483" s="3" t="s">
        <v>1534</v>
      </c>
      <c r="C483" s="3" t="s">
        <v>5643</v>
      </c>
      <c r="D483" s="6">
        <v>45000</v>
      </c>
      <c r="E483" s="8">
        <v>65313</v>
      </c>
      <c r="F483" t="s">
        <v>8218</v>
      </c>
      <c r="G483" t="s">
        <v>8223</v>
      </c>
      <c r="H483" t="s">
        <v>8245</v>
      </c>
      <c r="I483" s="19">
        <f t="shared" si="21"/>
        <v>42492.165972222225</v>
      </c>
      <c r="J483">
        <v>1462161540</v>
      </c>
      <c r="K483" s="19">
        <f t="shared" si="22"/>
        <v>42443.00204861111</v>
      </c>
      <c r="L483">
        <v>1457913777</v>
      </c>
      <c r="M483" t="b">
        <v>1</v>
      </c>
      <c r="N483">
        <v>740</v>
      </c>
      <c r="O483" t="b">
        <v>1</v>
      </c>
      <c r="P483" t="s">
        <v>8283</v>
      </c>
      <c r="Q483" s="15" t="s">
        <v>8322</v>
      </c>
      <c r="R483" s="12" t="s">
        <v>8323</v>
      </c>
      <c r="S483">
        <f t="shared" si="23"/>
        <v>88.26</v>
      </c>
    </row>
    <row r="484" spans="1:19" ht="45" x14ac:dyDescent="0.25">
      <c r="A484" s="10">
        <v>2725</v>
      </c>
      <c r="B484" s="3" t="s">
        <v>2725</v>
      </c>
      <c r="C484" s="3" t="s">
        <v>6835</v>
      </c>
      <c r="D484" s="6">
        <v>40000</v>
      </c>
      <c r="E484" s="8">
        <v>57817</v>
      </c>
      <c r="F484" t="s">
        <v>8218</v>
      </c>
      <c r="G484" t="s">
        <v>8228</v>
      </c>
      <c r="H484" t="s">
        <v>8250</v>
      </c>
      <c r="I484" s="19">
        <f t="shared" si="21"/>
        <v>42795.744618055556</v>
      </c>
      <c r="J484">
        <v>1488390735</v>
      </c>
      <c r="K484" s="19">
        <f t="shared" si="22"/>
        <v>42745.744618055556</v>
      </c>
      <c r="L484">
        <v>1484070735</v>
      </c>
      <c r="M484" t="b">
        <v>0</v>
      </c>
      <c r="N484">
        <v>113</v>
      </c>
      <c r="O484" t="b">
        <v>1</v>
      </c>
      <c r="P484" t="s">
        <v>8293</v>
      </c>
      <c r="Q484" s="15" t="s">
        <v>8307</v>
      </c>
      <c r="R484" s="12" t="s">
        <v>8308</v>
      </c>
      <c r="S484">
        <f t="shared" si="23"/>
        <v>511.65</v>
      </c>
    </row>
    <row r="485" spans="1:19" ht="45" x14ac:dyDescent="0.25">
      <c r="A485" s="10">
        <v>1890</v>
      </c>
      <c r="B485" s="3" t="s">
        <v>1891</v>
      </c>
      <c r="C485" s="3" t="s">
        <v>6000</v>
      </c>
      <c r="D485" s="6">
        <v>12000</v>
      </c>
      <c r="E485" s="8">
        <v>17350.13</v>
      </c>
      <c r="F485" t="s">
        <v>8218</v>
      </c>
      <c r="G485" t="s">
        <v>8223</v>
      </c>
      <c r="H485" t="s">
        <v>8245</v>
      </c>
      <c r="I485" s="19">
        <f t="shared" si="21"/>
        <v>41258.786203703705</v>
      </c>
      <c r="J485">
        <v>1355597528</v>
      </c>
      <c r="K485" s="19">
        <f t="shared" si="22"/>
        <v>41228.786203703705</v>
      </c>
      <c r="L485">
        <v>1353005528</v>
      </c>
      <c r="M485" t="b">
        <v>0</v>
      </c>
      <c r="N485">
        <v>246</v>
      </c>
      <c r="O485" t="b">
        <v>1</v>
      </c>
      <c r="P485" t="s">
        <v>8277</v>
      </c>
      <c r="Q485" s="15" t="s">
        <v>8311</v>
      </c>
      <c r="R485" s="12" t="s">
        <v>8328</v>
      </c>
      <c r="S485">
        <f t="shared" si="23"/>
        <v>70.53</v>
      </c>
    </row>
    <row r="486" spans="1:19" ht="45" x14ac:dyDescent="0.25">
      <c r="A486" s="10">
        <v>1607</v>
      </c>
      <c r="B486" s="3" t="s">
        <v>1608</v>
      </c>
      <c r="C486" s="3" t="s">
        <v>5717</v>
      </c>
      <c r="D486" s="6">
        <v>10000</v>
      </c>
      <c r="E486" s="8">
        <v>14511</v>
      </c>
      <c r="F486" t="s">
        <v>8218</v>
      </c>
      <c r="G486" t="s">
        <v>8223</v>
      </c>
      <c r="H486" t="s">
        <v>8245</v>
      </c>
      <c r="I486" s="19">
        <f t="shared" si="21"/>
        <v>41074.80846064815</v>
      </c>
      <c r="J486">
        <v>1339701851</v>
      </c>
      <c r="K486" s="19">
        <f t="shared" si="22"/>
        <v>41053.80846064815</v>
      </c>
      <c r="L486">
        <v>1337887451</v>
      </c>
      <c r="M486" t="b">
        <v>0</v>
      </c>
      <c r="N486">
        <v>205</v>
      </c>
      <c r="O486" t="b">
        <v>1</v>
      </c>
      <c r="P486" t="s">
        <v>8274</v>
      </c>
      <c r="Q486" s="15" t="s">
        <v>8311</v>
      </c>
      <c r="R486" s="12" t="s">
        <v>8312</v>
      </c>
      <c r="S486">
        <f t="shared" si="23"/>
        <v>70.790000000000006</v>
      </c>
    </row>
    <row r="487" spans="1:19" ht="60" x14ac:dyDescent="0.25">
      <c r="A487" s="10">
        <v>838</v>
      </c>
      <c r="B487" s="3" t="s">
        <v>839</v>
      </c>
      <c r="C487" s="3" t="s">
        <v>4948</v>
      </c>
      <c r="D487" s="6">
        <v>2000</v>
      </c>
      <c r="E487" s="8">
        <v>2908</v>
      </c>
      <c r="F487" t="s">
        <v>8218</v>
      </c>
      <c r="G487" t="s">
        <v>8223</v>
      </c>
      <c r="H487" t="s">
        <v>8245</v>
      </c>
      <c r="I487" s="19">
        <f t="shared" si="21"/>
        <v>40925.897974537038</v>
      </c>
      <c r="J487">
        <v>1326835985</v>
      </c>
      <c r="K487" s="19">
        <f t="shared" si="22"/>
        <v>40895.897974537038</v>
      </c>
      <c r="L487">
        <v>1324243985</v>
      </c>
      <c r="M487" t="b">
        <v>0</v>
      </c>
      <c r="N487">
        <v>61</v>
      </c>
      <c r="O487" t="b">
        <v>1</v>
      </c>
      <c r="P487" t="s">
        <v>8274</v>
      </c>
      <c r="Q487" s="15" t="s">
        <v>8311</v>
      </c>
      <c r="R487" s="12" t="s">
        <v>8312</v>
      </c>
      <c r="S487">
        <f t="shared" si="23"/>
        <v>47.67</v>
      </c>
    </row>
    <row r="488" spans="1:19" ht="45" x14ac:dyDescent="0.25">
      <c r="A488" s="10">
        <v>1038</v>
      </c>
      <c r="B488" s="3" t="s">
        <v>1039</v>
      </c>
      <c r="C488" s="3" t="s">
        <v>5148</v>
      </c>
      <c r="D488" s="6">
        <v>1500</v>
      </c>
      <c r="E488" s="8">
        <v>2180</v>
      </c>
      <c r="F488" t="s">
        <v>8218</v>
      </c>
      <c r="G488" t="s">
        <v>8223</v>
      </c>
      <c r="H488" t="s">
        <v>8245</v>
      </c>
      <c r="I488" s="19">
        <f t="shared" si="21"/>
        <v>42448.190081018518</v>
      </c>
      <c r="J488">
        <v>1458362023</v>
      </c>
      <c r="K488" s="19">
        <f t="shared" si="22"/>
        <v>42418.231747685189</v>
      </c>
      <c r="L488">
        <v>1455773623</v>
      </c>
      <c r="M488" t="b">
        <v>0</v>
      </c>
      <c r="N488">
        <v>61</v>
      </c>
      <c r="O488" t="b">
        <v>1</v>
      </c>
      <c r="P488" t="s">
        <v>8278</v>
      </c>
      <c r="Q488" s="15" t="s">
        <v>8311</v>
      </c>
      <c r="R488" s="12" t="s">
        <v>8324</v>
      </c>
      <c r="S488">
        <f t="shared" si="23"/>
        <v>35.74</v>
      </c>
    </row>
    <row r="489" spans="1:19" ht="45" x14ac:dyDescent="0.25">
      <c r="A489" s="10">
        <v>1898</v>
      </c>
      <c r="B489" s="3" t="s">
        <v>1899</v>
      </c>
      <c r="C489" s="3" t="s">
        <v>6008</v>
      </c>
      <c r="D489" s="6">
        <v>1000</v>
      </c>
      <c r="E489" s="8">
        <v>1445</v>
      </c>
      <c r="F489" t="s">
        <v>8218</v>
      </c>
      <c r="G489" t="s">
        <v>8223</v>
      </c>
      <c r="H489" t="s">
        <v>8245</v>
      </c>
      <c r="I489" s="19">
        <f t="shared" si="21"/>
        <v>42401.75</v>
      </c>
      <c r="J489">
        <v>1454349600</v>
      </c>
      <c r="K489" s="19">
        <f t="shared" si="22"/>
        <v>42366.192974537036</v>
      </c>
      <c r="L489">
        <v>1451277473</v>
      </c>
      <c r="M489" t="b">
        <v>0</v>
      </c>
      <c r="N489">
        <v>21</v>
      </c>
      <c r="O489" t="b">
        <v>1</v>
      </c>
      <c r="P489" t="s">
        <v>8277</v>
      </c>
      <c r="Q489" s="15" t="s">
        <v>8311</v>
      </c>
      <c r="R489" s="12" t="s">
        <v>8328</v>
      </c>
      <c r="S489">
        <f t="shared" si="23"/>
        <v>68.81</v>
      </c>
    </row>
    <row r="490" spans="1:19" ht="60" x14ac:dyDescent="0.25">
      <c r="A490" s="10">
        <v>19</v>
      </c>
      <c r="B490" s="3" t="s">
        <v>21</v>
      </c>
      <c r="C490" s="3" t="s">
        <v>4130</v>
      </c>
      <c r="D490" s="6">
        <v>850</v>
      </c>
      <c r="E490" s="8">
        <v>1235</v>
      </c>
      <c r="F490" t="s">
        <v>8218</v>
      </c>
      <c r="G490" t="s">
        <v>8223</v>
      </c>
      <c r="H490" t="s">
        <v>8245</v>
      </c>
      <c r="I490" s="19">
        <f t="shared" si="21"/>
        <v>42205.816365740742</v>
      </c>
      <c r="J490">
        <v>1437420934</v>
      </c>
      <c r="K490" s="19">
        <f t="shared" si="22"/>
        <v>42175.816365740742</v>
      </c>
      <c r="L490">
        <v>1434828934</v>
      </c>
      <c r="M490" t="b">
        <v>0</v>
      </c>
      <c r="N490">
        <v>22</v>
      </c>
      <c r="O490" t="b">
        <v>1</v>
      </c>
      <c r="P490" t="s">
        <v>8263</v>
      </c>
      <c r="Q490" s="15" t="s">
        <v>8317</v>
      </c>
      <c r="R490" s="12" t="s">
        <v>8331</v>
      </c>
      <c r="S490">
        <f t="shared" si="23"/>
        <v>56.14</v>
      </c>
    </row>
    <row r="491" spans="1:19" ht="30" x14ac:dyDescent="0.25">
      <c r="A491" s="10">
        <v>1389</v>
      </c>
      <c r="B491" s="3" t="s">
        <v>1390</v>
      </c>
      <c r="C491" s="3" t="s">
        <v>5499</v>
      </c>
      <c r="D491" s="6">
        <v>500</v>
      </c>
      <c r="E491" s="8">
        <v>727</v>
      </c>
      <c r="F491" t="s">
        <v>8218</v>
      </c>
      <c r="G491" t="s">
        <v>8224</v>
      </c>
      <c r="H491" t="s">
        <v>8246</v>
      </c>
      <c r="I491" s="19">
        <f t="shared" si="21"/>
        <v>42595.480983796297</v>
      </c>
      <c r="J491">
        <v>1471087957</v>
      </c>
      <c r="K491" s="19">
        <f t="shared" si="22"/>
        <v>42565.480983796297</v>
      </c>
      <c r="L491">
        <v>1468495957</v>
      </c>
      <c r="M491" t="b">
        <v>0</v>
      </c>
      <c r="N491">
        <v>34</v>
      </c>
      <c r="O491" t="b">
        <v>1</v>
      </c>
      <c r="P491" t="s">
        <v>8274</v>
      </c>
      <c r="Q491" s="15" t="s">
        <v>8311</v>
      </c>
      <c r="R491" s="12" t="s">
        <v>8312</v>
      </c>
      <c r="S491">
        <f t="shared" si="23"/>
        <v>21.38</v>
      </c>
    </row>
    <row r="492" spans="1:19" ht="60" x14ac:dyDescent="0.25">
      <c r="A492" s="10">
        <v>2620</v>
      </c>
      <c r="B492" s="3" t="s">
        <v>2620</v>
      </c>
      <c r="C492" s="3" t="s">
        <v>6730</v>
      </c>
      <c r="D492" s="6">
        <v>65000</v>
      </c>
      <c r="E492" s="8">
        <v>93374</v>
      </c>
      <c r="F492" t="s">
        <v>8218</v>
      </c>
      <c r="G492" t="s">
        <v>8225</v>
      </c>
      <c r="H492" t="s">
        <v>8247</v>
      </c>
      <c r="I492" s="19">
        <f t="shared" si="21"/>
        <v>42288.041666666672</v>
      </c>
      <c r="J492">
        <v>1444525200</v>
      </c>
      <c r="K492" s="19">
        <f t="shared" si="22"/>
        <v>42251.16715277778</v>
      </c>
      <c r="L492">
        <v>1441339242</v>
      </c>
      <c r="M492" t="b">
        <v>1</v>
      </c>
      <c r="N492">
        <v>1251</v>
      </c>
      <c r="O492" t="b">
        <v>1</v>
      </c>
      <c r="P492" t="s">
        <v>8299</v>
      </c>
      <c r="Q492" s="15" t="s">
        <v>8307</v>
      </c>
      <c r="R492" s="12" t="s">
        <v>8316</v>
      </c>
      <c r="S492">
        <f t="shared" si="23"/>
        <v>74.64</v>
      </c>
    </row>
    <row r="493" spans="1:19" ht="60" x14ac:dyDescent="0.25">
      <c r="A493" s="10">
        <v>790</v>
      </c>
      <c r="B493" s="3" t="s">
        <v>791</v>
      </c>
      <c r="C493" s="3" t="s">
        <v>4900</v>
      </c>
      <c r="D493" s="6">
        <v>10000</v>
      </c>
      <c r="E493" s="8">
        <v>14437.46</v>
      </c>
      <c r="F493" t="s">
        <v>8218</v>
      </c>
      <c r="G493" t="s">
        <v>8223</v>
      </c>
      <c r="H493" t="s">
        <v>8245</v>
      </c>
      <c r="I493" s="19">
        <f t="shared" si="21"/>
        <v>41306.047905092593</v>
      </c>
      <c r="J493">
        <v>1359680939</v>
      </c>
      <c r="K493" s="19">
        <f t="shared" si="22"/>
        <v>41276.047905092593</v>
      </c>
      <c r="L493">
        <v>1357088939</v>
      </c>
      <c r="M493" t="b">
        <v>0</v>
      </c>
      <c r="N493">
        <v>156</v>
      </c>
      <c r="O493" t="b">
        <v>1</v>
      </c>
      <c r="P493" t="s">
        <v>8274</v>
      </c>
      <c r="Q493" s="15" t="s">
        <v>8311</v>
      </c>
      <c r="R493" s="12" t="s">
        <v>8312</v>
      </c>
      <c r="S493">
        <f t="shared" si="23"/>
        <v>92.55</v>
      </c>
    </row>
    <row r="494" spans="1:19" ht="45" x14ac:dyDescent="0.25">
      <c r="A494" s="10">
        <v>2331</v>
      </c>
      <c r="B494" s="3" t="s">
        <v>2332</v>
      </c>
      <c r="C494" s="3" t="s">
        <v>6441</v>
      </c>
      <c r="D494" s="6">
        <v>8000</v>
      </c>
      <c r="E494" s="8">
        <v>11545.1</v>
      </c>
      <c r="F494" t="s">
        <v>8218</v>
      </c>
      <c r="G494" t="s">
        <v>8223</v>
      </c>
      <c r="H494" t="s">
        <v>8245</v>
      </c>
      <c r="I494" s="19">
        <f t="shared" si="21"/>
        <v>41869.005671296298</v>
      </c>
      <c r="J494">
        <v>1408320490</v>
      </c>
      <c r="K494" s="19">
        <f t="shared" si="22"/>
        <v>41839.005671296298</v>
      </c>
      <c r="L494">
        <v>1405728490</v>
      </c>
      <c r="M494" t="b">
        <v>1</v>
      </c>
      <c r="N494">
        <v>283</v>
      </c>
      <c r="O494" t="b">
        <v>1</v>
      </c>
      <c r="P494" t="s">
        <v>8296</v>
      </c>
      <c r="Q494" s="15" t="s">
        <v>8325</v>
      </c>
      <c r="R494" s="12" t="s">
        <v>8326</v>
      </c>
      <c r="S494">
        <f t="shared" si="23"/>
        <v>40.799999999999997</v>
      </c>
    </row>
    <row r="495" spans="1:19" ht="45" x14ac:dyDescent="0.25">
      <c r="A495" s="10">
        <v>3612</v>
      </c>
      <c r="B495" s="3" t="s">
        <v>3611</v>
      </c>
      <c r="C495" s="3" t="s">
        <v>7722</v>
      </c>
      <c r="D495" s="6">
        <v>5000</v>
      </c>
      <c r="E495" s="8">
        <v>7220</v>
      </c>
      <c r="F495" t="s">
        <v>8218</v>
      </c>
      <c r="G495" t="s">
        <v>8228</v>
      </c>
      <c r="H495" t="s">
        <v>8250</v>
      </c>
      <c r="I495" s="19">
        <f t="shared" si="21"/>
        <v>41799.726979166669</v>
      </c>
      <c r="J495">
        <v>1402334811</v>
      </c>
      <c r="K495" s="19">
        <f t="shared" si="22"/>
        <v>41789.726979166669</v>
      </c>
      <c r="L495">
        <v>1401470811</v>
      </c>
      <c r="M495" t="b">
        <v>0</v>
      </c>
      <c r="N495">
        <v>57</v>
      </c>
      <c r="O495" t="b">
        <v>1</v>
      </c>
      <c r="P495" t="s">
        <v>8269</v>
      </c>
      <c r="Q495" s="15" t="s">
        <v>8314</v>
      </c>
      <c r="R495" s="12" t="s">
        <v>8315</v>
      </c>
      <c r="S495">
        <f t="shared" si="23"/>
        <v>126.67</v>
      </c>
    </row>
    <row r="496" spans="1:19" ht="45" x14ac:dyDescent="0.25">
      <c r="A496" s="10">
        <v>720</v>
      </c>
      <c r="B496" s="3" t="s">
        <v>721</v>
      </c>
      <c r="C496" s="3" t="s">
        <v>4830</v>
      </c>
      <c r="D496" s="6">
        <v>1900</v>
      </c>
      <c r="E496" s="8">
        <v>2735</v>
      </c>
      <c r="F496" t="s">
        <v>8218</v>
      </c>
      <c r="G496" t="s">
        <v>8223</v>
      </c>
      <c r="H496" t="s">
        <v>8245</v>
      </c>
      <c r="I496" s="19">
        <f t="shared" si="21"/>
        <v>40937.649201388893</v>
      </c>
      <c r="J496">
        <v>1327851291</v>
      </c>
      <c r="K496" s="19">
        <f t="shared" si="22"/>
        <v>40909.649201388893</v>
      </c>
      <c r="L496">
        <v>1325432091</v>
      </c>
      <c r="M496" t="b">
        <v>0</v>
      </c>
      <c r="N496">
        <v>41</v>
      </c>
      <c r="O496" t="b">
        <v>1</v>
      </c>
      <c r="P496" t="s">
        <v>8272</v>
      </c>
      <c r="Q496" s="15" t="s">
        <v>8320</v>
      </c>
      <c r="R496" s="12" t="s">
        <v>8330</v>
      </c>
      <c r="S496">
        <f t="shared" si="23"/>
        <v>66.709999999999994</v>
      </c>
    </row>
    <row r="497" spans="1:19" ht="60" x14ac:dyDescent="0.25">
      <c r="A497" s="10">
        <v>3296</v>
      </c>
      <c r="B497" s="3" t="s">
        <v>3296</v>
      </c>
      <c r="C497" s="3" t="s">
        <v>7406</v>
      </c>
      <c r="D497" s="6">
        <v>1500</v>
      </c>
      <c r="E497" s="8">
        <v>2161</v>
      </c>
      <c r="F497" t="s">
        <v>8218</v>
      </c>
      <c r="G497" t="s">
        <v>8224</v>
      </c>
      <c r="H497" t="s">
        <v>8246</v>
      </c>
      <c r="I497" s="19">
        <f t="shared" si="21"/>
        <v>42330.916666666672</v>
      </c>
      <c r="J497">
        <v>1448229600</v>
      </c>
      <c r="K497" s="19">
        <f t="shared" si="22"/>
        <v>42309.756620370375</v>
      </c>
      <c r="L497">
        <v>1446401372</v>
      </c>
      <c r="M497" t="b">
        <v>0</v>
      </c>
      <c r="N497">
        <v>47</v>
      </c>
      <c r="O497" t="b">
        <v>1</v>
      </c>
      <c r="P497" t="s">
        <v>8269</v>
      </c>
      <c r="Q497" s="15" t="s">
        <v>8314</v>
      </c>
      <c r="R497" s="12" t="s">
        <v>8315</v>
      </c>
      <c r="S497">
        <f t="shared" si="23"/>
        <v>45.98</v>
      </c>
    </row>
    <row r="498" spans="1:19" ht="60" x14ac:dyDescent="0.25">
      <c r="A498" s="10">
        <v>858</v>
      </c>
      <c r="B498" s="3" t="s">
        <v>859</v>
      </c>
      <c r="C498" s="3" t="s">
        <v>4968</v>
      </c>
      <c r="D498" s="6">
        <v>1200</v>
      </c>
      <c r="E498" s="8">
        <v>1728.07</v>
      </c>
      <c r="F498" t="s">
        <v>8218</v>
      </c>
      <c r="G498" t="s">
        <v>8224</v>
      </c>
      <c r="H498" t="s">
        <v>8246</v>
      </c>
      <c r="I498" s="19">
        <f t="shared" si="21"/>
        <v>42109.957638888889</v>
      </c>
      <c r="J498">
        <v>1429138740</v>
      </c>
      <c r="K498" s="19">
        <f t="shared" si="22"/>
        <v>42079.745578703703</v>
      </c>
      <c r="L498">
        <v>1426528418</v>
      </c>
      <c r="M498" t="b">
        <v>0</v>
      </c>
      <c r="N498">
        <v>76</v>
      </c>
      <c r="O498" t="b">
        <v>1</v>
      </c>
      <c r="P498" t="s">
        <v>8275</v>
      </c>
      <c r="Q498" s="15" t="s">
        <v>8311</v>
      </c>
      <c r="R498" s="12" t="s">
        <v>8332</v>
      </c>
      <c r="S498">
        <f t="shared" si="23"/>
        <v>22.74</v>
      </c>
    </row>
    <row r="499" spans="1:19" ht="45" x14ac:dyDescent="0.25">
      <c r="A499" s="10">
        <v>3558</v>
      </c>
      <c r="B499" s="3" t="s">
        <v>3557</v>
      </c>
      <c r="C499" s="3" t="s">
        <v>7668</v>
      </c>
      <c r="D499" s="6">
        <v>350</v>
      </c>
      <c r="E499" s="8">
        <v>504</v>
      </c>
      <c r="F499" t="s">
        <v>8218</v>
      </c>
      <c r="G499" t="s">
        <v>8224</v>
      </c>
      <c r="H499" t="s">
        <v>8246</v>
      </c>
      <c r="I499" s="19">
        <f t="shared" si="21"/>
        <v>42181.875</v>
      </c>
      <c r="J499">
        <v>1435352400</v>
      </c>
      <c r="K499" s="19">
        <f t="shared" si="22"/>
        <v>42139.816840277781</v>
      </c>
      <c r="L499">
        <v>1431718575</v>
      </c>
      <c r="M499" t="b">
        <v>0</v>
      </c>
      <c r="N499">
        <v>22</v>
      </c>
      <c r="O499" t="b">
        <v>1</v>
      </c>
      <c r="P499" t="s">
        <v>8269</v>
      </c>
      <c r="Q499" s="15" t="s">
        <v>8314</v>
      </c>
      <c r="R499" s="12" t="s">
        <v>8315</v>
      </c>
      <c r="S499">
        <f t="shared" si="23"/>
        <v>22.91</v>
      </c>
    </row>
    <row r="500" spans="1:19" ht="60" x14ac:dyDescent="0.25">
      <c r="A500" s="10">
        <v>640</v>
      </c>
      <c r="B500" s="3" t="s">
        <v>641</v>
      </c>
      <c r="C500" s="3" t="s">
        <v>4750</v>
      </c>
      <c r="D500" s="6">
        <v>70</v>
      </c>
      <c r="E500" s="8">
        <v>101</v>
      </c>
      <c r="F500" t="s">
        <v>8218</v>
      </c>
      <c r="G500" t="s">
        <v>8229</v>
      </c>
      <c r="H500" t="s">
        <v>8248</v>
      </c>
      <c r="I500" s="19">
        <f t="shared" si="21"/>
        <v>42698.958333333328</v>
      </c>
      <c r="J500">
        <v>1480028400</v>
      </c>
      <c r="K500" s="19">
        <f t="shared" si="22"/>
        <v>42683.420312500006</v>
      </c>
      <c r="L500">
        <v>1478685915</v>
      </c>
      <c r="M500" t="b">
        <v>0</v>
      </c>
      <c r="N500">
        <v>2</v>
      </c>
      <c r="O500" t="b">
        <v>1</v>
      </c>
      <c r="P500" t="s">
        <v>8271</v>
      </c>
      <c r="Q500" s="15" t="s">
        <v>8307</v>
      </c>
      <c r="R500" s="12" t="s">
        <v>8313</v>
      </c>
      <c r="S500">
        <f t="shared" si="23"/>
        <v>50.5</v>
      </c>
    </row>
    <row r="501" spans="1:19" ht="60" x14ac:dyDescent="0.25">
      <c r="A501" s="10">
        <v>2059</v>
      </c>
      <c r="B501" s="3" t="s">
        <v>2060</v>
      </c>
      <c r="C501" s="3" t="s">
        <v>6169</v>
      </c>
      <c r="D501" s="6">
        <v>30000</v>
      </c>
      <c r="E501" s="8">
        <v>43037</v>
      </c>
      <c r="F501" t="s">
        <v>8218</v>
      </c>
      <c r="G501" t="s">
        <v>8223</v>
      </c>
      <c r="H501" t="s">
        <v>8245</v>
      </c>
      <c r="I501" s="19">
        <f t="shared" si="21"/>
        <v>42400.915972222225</v>
      </c>
      <c r="J501">
        <v>1454277540</v>
      </c>
      <c r="K501" s="19">
        <f t="shared" si="22"/>
        <v>42361.602476851855</v>
      </c>
      <c r="L501">
        <v>1450880854</v>
      </c>
      <c r="M501" t="b">
        <v>0</v>
      </c>
      <c r="N501">
        <v>375</v>
      </c>
      <c r="O501" t="b">
        <v>1</v>
      </c>
      <c r="P501" t="s">
        <v>8293</v>
      </c>
      <c r="Q501" s="15" t="s">
        <v>8307</v>
      </c>
      <c r="R501" s="12" t="s">
        <v>8308</v>
      </c>
      <c r="S501">
        <f t="shared" si="23"/>
        <v>114.77</v>
      </c>
    </row>
    <row r="502" spans="1:19" ht="30" x14ac:dyDescent="0.25">
      <c r="A502" s="10">
        <v>1</v>
      </c>
      <c r="B502" s="3" t="s">
        <v>3</v>
      </c>
      <c r="C502" s="3" t="s">
        <v>4112</v>
      </c>
      <c r="D502" s="6">
        <v>10275</v>
      </c>
      <c r="E502" s="8">
        <v>14653</v>
      </c>
      <c r="F502" t="s">
        <v>8218</v>
      </c>
      <c r="G502" t="s">
        <v>8223</v>
      </c>
      <c r="H502" t="s">
        <v>8245</v>
      </c>
      <c r="I502" s="19">
        <f t="shared" si="21"/>
        <v>42796.600497685184</v>
      </c>
      <c r="J502">
        <v>1488464683</v>
      </c>
      <c r="K502" s="19">
        <f t="shared" si="22"/>
        <v>42766.600497685184</v>
      </c>
      <c r="L502">
        <v>1485872683</v>
      </c>
      <c r="M502" t="b">
        <v>0</v>
      </c>
      <c r="N502">
        <v>79</v>
      </c>
      <c r="O502" t="b">
        <v>1</v>
      </c>
      <c r="P502" t="s">
        <v>8263</v>
      </c>
      <c r="Q502" s="15" t="s">
        <v>8317</v>
      </c>
      <c r="R502" s="12" t="s">
        <v>8331</v>
      </c>
      <c r="S502">
        <f t="shared" si="23"/>
        <v>185.48</v>
      </c>
    </row>
    <row r="503" spans="1:19" ht="45" x14ac:dyDescent="0.25">
      <c r="A503" s="10">
        <v>786</v>
      </c>
      <c r="B503" s="3" t="s">
        <v>787</v>
      </c>
      <c r="C503" s="3" t="s">
        <v>4896</v>
      </c>
      <c r="D503" s="6">
        <v>5000</v>
      </c>
      <c r="E503" s="8">
        <v>7140</v>
      </c>
      <c r="F503" t="s">
        <v>8218</v>
      </c>
      <c r="G503" t="s">
        <v>8223</v>
      </c>
      <c r="H503" t="s">
        <v>8245</v>
      </c>
      <c r="I503" s="19">
        <f t="shared" si="21"/>
        <v>41040.657638888886</v>
      </c>
      <c r="J503">
        <v>1336751220</v>
      </c>
      <c r="K503" s="19">
        <f t="shared" si="22"/>
        <v>40983.055949074071</v>
      </c>
      <c r="L503">
        <v>1331774434</v>
      </c>
      <c r="M503" t="b">
        <v>0</v>
      </c>
      <c r="N503">
        <v>44</v>
      </c>
      <c r="O503" t="b">
        <v>1</v>
      </c>
      <c r="P503" t="s">
        <v>8274</v>
      </c>
      <c r="Q503" s="15" t="s">
        <v>8311</v>
      </c>
      <c r="R503" s="12" t="s">
        <v>8312</v>
      </c>
      <c r="S503">
        <f t="shared" si="23"/>
        <v>162.27000000000001</v>
      </c>
    </row>
    <row r="504" spans="1:19" ht="45" x14ac:dyDescent="0.25">
      <c r="A504" s="10">
        <v>3777</v>
      </c>
      <c r="B504" s="3" t="s">
        <v>3774</v>
      </c>
      <c r="C504" s="3" t="s">
        <v>7887</v>
      </c>
      <c r="D504" s="6">
        <v>2000</v>
      </c>
      <c r="E504" s="8">
        <v>2864</v>
      </c>
      <c r="F504" t="s">
        <v>8218</v>
      </c>
      <c r="G504" t="s">
        <v>8223</v>
      </c>
      <c r="H504" t="s">
        <v>8245</v>
      </c>
      <c r="I504" s="19">
        <f t="shared" si="21"/>
        <v>41909.166666666664</v>
      </c>
      <c r="J504">
        <v>1411790400</v>
      </c>
      <c r="K504" s="19">
        <f t="shared" si="22"/>
        <v>41887.111354166671</v>
      </c>
      <c r="L504">
        <v>1409884821</v>
      </c>
      <c r="M504" t="b">
        <v>0</v>
      </c>
      <c r="N504">
        <v>59</v>
      </c>
      <c r="O504" t="b">
        <v>1</v>
      </c>
      <c r="P504" t="s">
        <v>8303</v>
      </c>
      <c r="Q504" s="15" t="s">
        <v>8314</v>
      </c>
      <c r="R504" s="12" t="s">
        <v>8335</v>
      </c>
      <c r="S504">
        <f t="shared" si="23"/>
        <v>48.54</v>
      </c>
    </row>
    <row r="505" spans="1:19" ht="45" x14ac:dyDescent="0.25">
      <c r="A505" s="10">
        <v>1655</v>
      </c>
      <c r="B505" s="3" t="s">
        <v>1656</v>
      </c>
      <c r="C505" s="3" t="s">
        <v>5765</v>
      </c>
      <c r="D505" s="6">
        <v>1500</v>
      </c>
      <c r="E505" s="8">
        <v>2143</v>
      </c>
      <c r="F505" t="s">
        <v>8218</v>
      </c>
      <c r="G505" t="s">
        <v>8223</v>
      </c>
      <c r="H505" t="s">
        <v>8245</v>
      </c>
      <c r="I505" s="19">
        <f t="shared" si="21"/>
        <v>41004.750231481477</v>
      </c>
      <c r="J505">
        <v>1333648820</v>
      </c>
      <c r="K505" s="19">
        <f t="shared" si="22"/>
        <v>40974.791898148149</v>
      </c>
      <c r="L505">
        <v>1331060420</v>
      </c>
      <c r="M505" t="b">
        <v>0</v>
      </c>
      <c r="N505">
        <v>48</v>
      </c>
      <c r="O505" t="b">
        <v>1</v>
      </c>
      <c r="P505" t="s">
        <v>8290</v>
      </c>
      <c r="Q505" s="15" t="s">
        <v>8311</v>
      </c>
      <c r="R505" s="12" t="s">
        <v>8319</v>
      </c>
      <c r="S505">
        <f t="shared" si="23"/>
        <v>44.65</v>
      </c>
    </row>
    <row r="506" spans="1:19" ht="45" x14ac:dyDescent="0.25">
      <c r="A506" s="10">
        <v>3480</v>
      </c>
      <c r="B506" s="3" t="s">
        <v>3479</v>
      </c>
      <c r="C506" s="3" t="s">
        <v>7590</v>
      </c>
      <c r="D506" s="6">
        <v>1500</v>
      </c>
      <c r="E506" s="8">
        <v>2140</v>
      </c>
      <c r="F506" t="s">
        <v>8218</v>
      </c>
      <c r="G506" t="s">
        <v>8223</v>
      </c>
      <c r="H506" t="s">
        <v>8245</v>
      </c>
      <c r="I506" s="19">
        <f t="shared" si="21"/>
        <v>42195.875</v>
      </c>
      <c r="J506">
        <v>1436562000</v>
      </c>
      <c r="K506" s="19">
        <f t="shared" si="22"/>
        <v>42171.317442129628</v>
      </c>
      <c r="L506">
        <v>1434440227</v>
      </c>
      <c r="M506" t="b">
        <v>0</v>
      </c>
      <c r="N506">
        <v>13</v>
      </c>
      <c r="O506" t="b">
        <v>1</v>
      </c>
      <c r="P506" t="s">
        <v>8269</v>
      </c>
      <c r="Q506" s="15" t="s">
        <v>8314</v>
      </c>
      <c r="R506" s="12" t="s">
        <v>8315</v>
      </c>
      <c r="S506">
        <f t="shared" si="23"/>
        <v>164.62</v>
      </c>
    </row>
    <row r="507" spans="1:19" ht="60" x14ac:dyDescent="0.25">
      <c r="A507" s="10">
        <v>3026</v>
      </c>
      <c r="B507" s="3" t="s">
        <v>3026</v>
      </c>
      <c r="C507" s="3" t="s">
        <v>7136</v>
      </c>
      <c r="D507" s="6">
        <v>900</v>
      </c>
      <c r="E507" s="8">
        <v>1290</v>
      </c>
      <c r="F507" t="s">
        <v>8218</v>
      </c>
      <c r="G507" t="s">
        <v>8224</v>
      </c>
      <c r="H507" t="s">
        <v>8246</v>
      </c>
      <c r="I507" s="19">
        <f t="shared" si="21"/>
        <v>42797.459398148145</v>
      </c>
      <c r="J507">
        <v>1488538892</v>
      </c>
      <c r="K507" s="19">
        <f t="shared" si="22"/>
        <v>42783.459398148145</v>
      </c>
      <c r="L507">
        <v>1487329292</v>
      </c>
      <c r="M507" t="b">
        <v>0</v>
      </c>
      <c r="N507">
        <v>25</v>
      </c>
      <c r="O507" t="b">
        <v>1</v>
      </c>
      <c r="P507" t="s">
        <v>8301</v>
      </c>
      <c r="Q507" s="15" t="s">
        <v>8314</v>
      </c>
      <c r="R507" s="12" t="s">
        <v>8327</v>
      </c>
      <c r="S507">
        <f t="shared" si="23"/>
        <v>51.6</v>
      </c>
    </row>
    <row r="508" spans="1:19" ht="60" x14ac:dyDescent="0.25">
      <c r="A508" s="10">
        <v>1832</v>
      </c>
      <c r="B508" s="3" t="s">
        <v>1833</v>
      </c>
      <c r="C508" s="3" t="s">
        <v>5942</v>
      </c>
      <c r="D508" s="6">
        <v>350</v>
      </c>
      <c r="E508" s="8">
        <v>500</v>
      </c>
      <c r="F508" t="s">
        <v>8218</v>
      </c>
      <c r="G508" t="s">
        <v>8223</v>
      </c>
      <c r="H508" t="s">
        <v>8245</v>
      </c>
      <c r="I508" s="19">
        <f t="shared" si="21"/>
        <v>40606.539664351854</v>
      </c>
      <c r="J508">
        <v>1299243427</v>
      </c>
      <c r="K508" s="19">
        <f t="shared" si="22"/>
        <v>40576.539664351854</v>
      </c>
      <c r="L508">
        <v>1296651427</v>
      </c>
      <c r="M508" t="b">
        <v>0</v>
      </c>
      <c r="N508">
        <v>20</v>
      </c>
      <c r="O508" t="b">
        <v>1</v>
      </c>
      <c r="P508" t="s">
        <v>8274</v>
      </c>
      <c r="Q508" s="15" t="s">
        <v>8311</v>
      </c>
      <c r="R508" s="12" t="s">
        <v>8312</v>
      </c>
      <c r="S508">
        <f t="shared" si="23"/>
        <v>25</v>
      </c>
    </row>
    <row r="509" spans="1:19" ht="45" x14ac:dyDescent="0.25">
      <c r="A509" s="10">
        <v>3820</v>
      </c>
      <c r="B509" s="3" t="s">
        <v>3817</v>
      </c>
      <c r="C509" s="3" t="s">
        <v>7929</v>
      </c>
      <c r="D509" s="6">
        <v>300</v>
      </c>
      <c r="E509" s="8">
        <v>430</v>
      </c>
      <c r="F509" t="s">
        <v>8218</v>
      </c>
      <c r="G509" t="s">
        <v>8224</v>
      </c>
      <c r="H509" t="s">
        <v>8246</v>
      </c>
      <c r="I509" s="19">
        <f t="shared" si="21"/>
        <v>42190.651817129634</v>
      </c>
      <c r="J509">
        <v>1436110717</v>
      </c>
      <c r="K509" s="19">
        <f t="shared" si="22"/>
        <v>42160.651817129634</v>
      </c>
      <c r="L509">
        <v>1433518717</v>
      </c>
      <c r="M509" t="b">
        <v>0</v>
      </c>
      <c r="N509">
        <v>20</v>
      </c>
      <c r="O509" t="b">
        <v>1</v>
      </c>
      <c r="P509" t="s">
        <v>8269</v>
      </c>
      <c r="Q509" s="15" t="s">
        <v>8314</v>
      </c>
      <c r="R509" s="12" t="s">
        <v>8315</v>
      </c>
      <c r="S509">
        <f t="shared" si="23"/>
        <v>21.5</v>
      </c>
    </row>
    <row r="510" spans="1:19" ht="60" x14ac:dyDescent="0.25">
      <c r="A510" s="10">
        <v>42</v>
      </c>
      <c r="B510" s="3" t="s">
        <v>44</v>
      </c>
      <c r="C510" s="3" t="s">
        <v>4153</v>
      </c>
      <c r="D510" s="6">
        <v>14000</v>
      </c>
      <c r="E510" s="8">
        <v>19860</v>
      </c>
      <c r="F510" t="s">
        <v>8218</v>
      </c>
      <c r="G510" t="s">
        <v>8223</v>
      </c>
      <c r="H510" t="s">
        <v>8245</v>
      </c>
      <c r="I510" s="19">
        <f t="shared" si="21"/>
        <v>42001.639189814814</v>
      </c>
      <c r="J510">
        <v>1419780026</v>
      </c>
      <c r="K510" s="19">
        <f t="shared" si="22"/>
        <v>41971.639189814814</v>
      </c>
      <c r="L510">
        <v>1417188026</v>
      </c>
      <c r="M510" t="b">
        <v>0</v>
      </c>
      <c r="N510">
        <v>169</v>
      </c>
      <c r="O510" t="b">
        <v>1</v>
      </c>
      <c r="P510" t="s">
        <v>8263</v>
      </c>
      <c r="Q510" s="15" t="s">
        <v>8317</v>
      </c>
      <c r="R510" s="12" t="s">
        <v>8331</v>
      </c>
      <c r="S510">
        <f t="shared" si="23"/>
        <v>117.51</v>
      </c>
    </row>
    <row r="511" spans="1:19" ht="30" x14ac:dyDescent="0.25">
      <c r="A511" s="10">
        <v>36</v>
      </c>
      <c r="B511" s="3" t="s">
        <v>38</v>
      </c>
      <c r="C511" s="3" t="s">
        <v>4147</v>
      </c>
      <c r="D511" s="6">
        <v>6000</v>
      </c>
      <c r="E511" s="8">
        <v>8529</v>
      </c>
      <c r="F511" t="s">
        <v>8218</v>
      </c>
      <c r="G511" t="s">
        <v>8223</v>
      </c>
      <c r="H511" t="s">
        <v>8245</v>
      </c>
      <c r="I511" s="19">
        <f t="shared" si="21"/>
        <v>42098.265335648146</v>
      </c>
      <c r="J511">
        <v>1428128525</v>
      </c>
      <c r="K511" s="19">
        <f t="shared" si="22"/>
        <v>42068.307002314818</v>
      </c>
      <c r="L511">
        <v>1425540125</v>
      </c>
      <c r="M511" t="b">
        <v>0</v>
      </c>
      <c r="N511">
        <v>44</v>
      </c>
      <c r="O511" t="b">
        <v>1</v>
      </c>
      <c r="P511" t="s">
        <v>8263</v>
      </c>
      <c r="Q511" s="15" t="s">
        <v>8317</v>
      </c>
      <c r="R511" s="12" t="s">
        <v>8331</v>
      </c>
      <c r="S511">
        <f t="shared" si="23"/>
        <v>193.84</v>
      </c>
    </row>
    <row r="512" spans="1:19" ht="60" x14ac:dyDescent="0.25">
      <c r="A512" s="10">
        <v>380</v>
      </c>
      <c r="B512" s="3" t="s">
        <v>381</v>
      </c>
      <c r="C512" s="3" t="s">
        <v>4490</v>
      </c>
      <c r="D512" s="6">
        <v>4000</v>
      </c>
      <c r="E512" s="8">
        <v>5660</v>
      </c>
      <c r="F512" t="s">
        <v>8218</v>
      </c>
      <c r="G512" t="s">
        <v>8223</v>
      </c>
      <c r="H512" t="s">
        <v>8245</v>
      </c>
      <c r="I512" s="19">
        <f t="shared" si="21"/>
        <v>42392.719814814816</v>
      </c>
      <c r="J512">
        <v>1453569392</v>
      </c>
      <c r="K512" s="19">
        <f t="shared" si="22"/>
        <v>42367.719814814816</v>
      </c>
      <c r="L512">
        <v>1451409392</v>
      </c>
      <c r="M512" t="b">
        <v>0</v>
      </c>
      <c r="N512">
        <v>49</v>
      </c>
      <c r="O512" t="b">
        <v>1</v>
      </c>
      <c r="P512" t="s">
        <v>8267</v>
      </c>
      <c r="Q512" s="15" t="s">
        <v>8317</v>
      </c>
      <c r="R512" s="12" t="s">
        <v>8329</v>
      </c>
      <c r="S512">
        <f t="shared" si="23"/>
        <v>115.51</v>
      </c>
    </row>
    <row r="513" spans="1:19" ht="45" x14ac:dyDescent="0.25">
      <c r="A513" s="10">
        <v>2816</v>
      </c>
      <c r="B513" s="3" t="s">
        <v>2816</v>
      </c>
      <c r="C513" s="3" t="s">
        <v>6926</v>
      </c>
      <c r="D513" s="6">
        <v>3000</v>
      </c>
      <c r="E513" s="8">
        <v>4247</v>
      </c>
      <c r="F513" t="s">
        <v>8218</v>
      </c>
      <c r="G513" t="s">
        <v>8224</v>
      </c>
      <c r="H513" t="s">
        <v>8246</v>
      </c>
      <c r="I513" s="19">
        <f t="shared" si="21"/>
        <v>42218.666666666672</v>
      </c>
      <c r="J513">
        <v>1438531200</v>
      </c>
      <c r="K513" s="19">
        <f t="shared" si="22"/>
        <v>42188.467499999999</v>
      </c>
      <c r="L513">
        <v>1435921992</v>
      </c>
      <c r="M513" t="b">
        <v>0</v>
      </c>
      <c r="N513">
        <v>169</v>
      </c>
      <c r="O513" t="b">
        <v>1</v>
      </c>
      <c r="P513" t="s">
        <v>8269</v>
      </c>
      <c r="Q513" s="15" t="s">
        <v>8314</v>
      </c>
      <c r="R513" s="12" t="s">
        <v>8315</v>
      </c>
      <c r="S513">
        <f t="shared" si="23"/>
        <v>25.13</v>
      </c>
    </row>
    <row r="514" spans="1:19" ht="60" x14ac:dyDescent="0.25">
      <c r="A514" s="10">
        <v>402</v>
      </c>
      <c r="B514" s="3" t="s">
        <v>403</v>
      </c>
      <c r="C514" s="3" t="s">
        <v>4512</v>
      </c>
      <c r="D514" s="6">
        <v>2000</v>
      </c>
      <c r="E514" s="8">
        <v>2833</v>
      </c>
      <c r="F514" t="s">
        <v>8218</v>
      </c>
      <c r="G514" t="s">
        <v>8223</v>
      </c>
      <c r="H514" t="s">
        <v>8245</v>
      </c>
      <c r="I514" s="19">
        <f t="shared" si="21"/>
        <v>42313.58121527778</v>
      </c>
      <c r="J514">
        <v>1446731817</v>
      </c>
      <c r="K514" s="19">
        <f t="shared" si="22"/>
        <v>42292.539548611108</v>
      </c>
      <c r="L514">
        <v>1444913817</v>
      </c>
      <c r="M514" t="b">
        <v>0</v>
      </c>
      <c r="N514">
        <v>43</v>
      </c>
      <c r="O514" t="b">
        <v>1</v>
      </c>
      <c r="P514" t="s">
        <v>8267</v>
      </c>
      <c r="Q514" s="15" t="s">
        <v>8317</v>
      </c>
      <c r="R514" s="12" t="s">
        <v>8329</v>
      </c>
      <c r="S514">
        <f t="shared" si="23"/>
        <v>65.88</v>
      </c>
    </row>
    <row r="515" spans="1:19" ht="45" x14ac:dyDescent="0.25">
      <c r="A515" s="10">
        <v>1650</v>
      </c>
      <c r="B515" s="3" t="s">
        <v>1651</v>
      </c>
      <c r="C515" s="3" t="s">
        <v>5760</v>
      </c>
      <c r="D515" s="6">
        <v>2000</v>
      </c>
      <c r="E515" s="8">
        <v>2831</v>
      </c>
      <c r="F515" t="s">
        <v>8218</v>
      </c>
      <c r="G515" t="s">
        <v>8223</v>
      </c>
      <c r="H515" t="s">
        <v>8245</v>
      </c>
      <c r="I515" s="19">
        <f t="shared" ref="I515:I578" si="24">(((J515/60)/60)/24)+DATE(1970,1,1)</f>
        <v>41556.435613425929</v>
      </c>
      <c r="J515">
        <v>1381314437</v>
      </c>
      <c r="K515" s="19">
        <f t="shared" ref="K515:K578" si="25">(((L515/60)/60)/24)+DATE(1970,1,1)</f>
        <v>41526.435613425929</v>
      </c>
      <c r="L515">
        <v>1378722437</v>
      </c>
      <c r="M515" t="b">
        <v>0</v>
      </c>
      <c r="N515">
        <v>32</v>
      </c>
      <c r="O515" t="b">
        <v>1</v>
      </c>
      <c r="P515" t="s">
        <v>8290</v>
      </c>
      <c r="Q515" s="15" t="s">
        <v>8311</v>
      </c>
      <c r="R515" s="12" t="s">
        <v>8319</v>
      </c>
      <c r="S515">
        <f t="shared" ref="S515:S578" si="26">IFERROR(ROUND(E515/N515,2),0)</f>
        <v>88.47</v>
      </c>
    </row>
    <row r="516" spans="1:19" ht="60" x14ac:dyDescent="0.25">
      <c r="A516" s="10">
        <v>3394</v>
      </c>
      <c r="B516" s="3" t="s">
        <v>3393</v>
      </c>
      <c r="C516" s="3" t="s">
        <v>7504</v>
      </c>
      <c r="D516" s="6">
        <v>550</v>
      </c>
      <c r="E516" s="8">
        <v>783</v>
      </c>
      <c r="F516" t="s">
        <v>8218</v>
      </c>
      <c r="G516" t="s">
        <v>8224</v>
      </c>
      <c r="H516" t="s">
        <v>8246</v>
      </c>
      <c r="I516" s="19">
        <f t="shared" si="24"/>
        <v>41847.59542824074</v>
      </c>
      <c r="J516">
        <v>1406470645</v>
      </c>
      <c r="K516" s="19">
        <f t="shared" si="25"/>
        <v>41817.59542824074</v>
      </c>
      <c r="L516">
        <v>1403878645</v>
      </c>
      <c r="M516" t="b">
        <v>0</v>
      </c>
      <c r="N516">
        <v>27</v>
      </c>
      <c r="O516" t="b">
        <v>1</v>
      </c>
      <c r="P516" t="s">
        <v>8269</v>
      </c>
      <c r="Q516" s="15" t="s">
        <v>8314</v>
      </c>
      <c r="R516" s="12" t="s">
        <v>8315</v>
      </c>
      <c r="S516">
        <f t="shared" si="26"/>
        <v>29</v>
      </c>
    </row>
    <row r="517" spans="1:19" ht="60" x14ac:dyDescent="0.25">
      <c r="A517" s="10">
        <v>653</v>
      </c>
      <c r="B517" s="3" t="s">
        <v>654</v>
      </c>
      <c r="C517" s="3" t="s">
        <v>4763</v>
      </c>
      <c r="D517" s="6">
        <v>75000</v>
      </c>
      <c r="E517" s="8">
        <v>106084.5</v>
      </c>
      <c r="F517" t="s">
        <v>8218</v>
      </c>
      <c r="G517" t="s">
        <v>8223</v>
      </c>
      <c r="H517" t="s">
        <v>8245</v>
      </c>
      <c r="I517" s="19">
        <f t="shared" si="24"/>
        <v>42236.618518518517</v>
      </c>
      <c r="J517">
        <v>1440082240</v>
      </c>
      <c r="K517" s="19">
        <f t="shared" si="25"/>
        <v>42199.618518518517</v>
      </c>
      <c r="L517">
        <v>1436885440</v>
      </c>
      <c r="M517" t="b">
        <v>0</v>
      </c>
      <c r="N517">
        <v>1107</v>
      </c>
      <c r="O517" t="b">
        <v>1</v>
      </c>
      <c r="P517" t="s">
        <v>8271</v>
      </c>
      <c r="Q517" s="15" t="s">
        <v>8307</v>
      </c>
      <c r="R517" s="12" t="s">
        <v>8313</v>
      </c>
      <c r="S517">
        <f t="shared" si="26"/>
        <v>95.83</v>
      </c>
    </row>
    <row r="518" spans="1:19" ht="45" x14ac:dyDescent="0.25">
      <c r="A518" s="10">
        <v>2610</v>
      </c>
      <c r="B518" s="3" t="s">
        <v>2610</v>
      </c>
      <c r="C518" s="3" t="s">
        <v>6720</v>
      </c>
      <c r="D518" s="6">
        <v>22765</v>
      </c>
      <c r="E518" s="8">
        <v>32172.66</v>
      </c>
      <c r="F518" t="s">
        <v>8218</v>
      </c>
      <c r="G518" t="s">
        <v>8223</v>
      </c>
      <c r="H518" t="s">
        <v>8245</v>
      </c>
      <c r="I518" s="19">
        <f t="shared" si="24"/>
        <v>42604.290972222225</v>
      </c>
      <c r="J518">
        <v>1471849140</v>
      </c>
      <c r="K518" s="19">
        <f t="shared" si="25"/>
        <v>42564.881076388891</v>
      </c>
      <c r="L518">
        <v>1468444125</v>
      </c>
      <c r="M518" t="b">
        <v>1</v>
      </c>
      <c r="N518">
        <v>577</v>
      </c>
      <c r="O518" t="b">
        <v>1</v>
      </c>
      <c r="P518" t="s">
        <v>8299</v>
      </c>
      <c r="Q518" s="15" t="s">
        <v>8307</v>
      </c>
      <c r="R518" s="12" t="s">
        <v>8316</v>
      </c>
      <c r="S518">
        <f t="shared" si="26"/>
        <v>55.76</v>
      </c>
    </row>
    <row r="519" spans="1:19" ht="60" x14ac:dyDescent="0.25">
      <c r="A519" s="10">
        <v>2277</v>
      </c>
      <c r="B519" s="3" t="s">
        <v>2278</v>
      </c>
      <c r="C519" s="3" t="s">
        <v>6387</v>
      </c>
      <c r="D519" s="6">
        <v>8500</v>
      </c>
      <c r="E519" s="8">
        <v>11992</v>
      </c>
      <c r="F519" t="s">
        <v>8218</v>
      </c>
      <c r="G519" t="s">
        <v>8223</v>
      </c>
      <c r="H519" t="s">
        <v>8245</v>
      </c>
      <c r="I519" s="19">
        <f t="shared" si="24"/>
        <v>40966.678506944445</v>
      </c>
      <c r="J519">
        <v>1330359423</v>
      </c>
      <c r="K519" s="19">
        <f t="shared" si="25"/>
        <v>40936.678506944445</v>
      </c>
      <c r="L519">
        <v>1327767423</v>
      </c>
      <c r="M519" t="b">
        <v>0</v>
      </c>
      <c r="N519">
        <v>207</v>
      </c>
      <c r="O519" t="b">
        <v>1</v>
      </c>
      <c r="P519" t="s">
        <v>8295</v>
      </c>
      <c r="Q519" s="15" t="s">
        <v>8309</v>
      </c>
      <c r="R519" s="12" t="s">
        <v>8310</v>
      </c>
      <c r="S519">
        <f t="shared" si="26"/>
        <v>57.93</v>
      </c>
    </row>
    <row r="520" spans="1:19" ht="30" x14ac:dyDescent="0.25">
      <c r="A520" s="10">
        <v>113</v>
      </c>
      <c r="B520" s="3" t="s">
        <v>115</v>
      </c>
      <c r="C520" s="3" t="s">
        <v>4224</v>
      </c>
      <c r="D520" s="6">
        <v>5000</v>
      </c>
      <c r="E520" s="8">
        <v>7050</v>
      </c>
      <c r="F520" t="s">
        <v>8218</v>
      </c>
      <c r="G520" t="s">
        <v>8223</v>
      </c>
      <c r="H520" t="s">
        <v>8245</v>
      </c>
      <c r="I520" s="19">
        <f t="shared" si="24"/>
        <v>40761.625</v>
      </c>
      <c r="J520">
        <v>1312642800</v>
      </c>
      <c r="K520" s="19">
        <f t="shared" si="25"/>
        <v>40753.758425925924</v>
      </c>
      <c r="L520">
        <v>1311963128</v>
      </c>
      <c r="M520" t="b">
        <v>0</v>
      </c>
      <c r="N520">
        <v>78</v>
      </c>
      <c r="O520" t="b">
        <v>1</v>
      </c>
      <c r="P520" t="s">
        <v>8264</v>
      </c>
      <c r="Q520" s="15" t="s">
        <v>8317</v>
      </c>
      <c r="R520" s="12" t="s">
        <v>8318</v>
      </c>
      <c r="S520">
        <f t="shared" si="26"/>
        <v>90.38</v>
      </c>
    </row>
    <row r="521" spans="1:19" ht="30" x14ac:dyDescent="0.25">
      <c r="A521" s="10">
        <v>3710</v>
      </c>
      <c r="B521" s="3" t="s">
        <v>3707</v>
      </c>
      <c r="C521" s="3" t="s">
        <v>7820</v>
      </c>
      <c r="D521" s="6">
        <v>1300</v>
      </c>
      <c r="E521" s="8">
        <v>1835</v>
      </c>
      <c r="F521" t="s">
        <v>8218</v>
      </c>
      <c r="G521" t="s">
        <v>8223</v>
      </c>
      <c r="H521" t="s">
        <v>8245</v>
      </c>
      <c r="I521" s="19">
        <f t="shared" si="24"/>
        <v>42097.576249999998</v>
      </c>
      <c r="J521">
        <v>1428068988</v>
      </c>
      <c r="K521" s="19">
        <f t="shared" si="25"/>
        <v>42072.576249999998</v>
      </c>
      <c r="L521">
        <v>1425908988</v>
      </c>
      <c r="M521" t="b">
        <v>0</v>
      </c>
      <c r="N521">
        <v>27</v>
      </c>
      <c r="O521" t="b">
        <v>1</v>
      </c>
      <c r="P521" t="s">
        <v>8269</v>
      </c>
      <c r="Q521" s="15" t="s">
        <v>8314</v>
      </c>
      <c r="R521" s="12" t="s">
        <v>8315</v>
      </c>
      <c r="S521">
        <f t="shared" si="26"/>
        <v>67.959999999999994</v>
      </c>
    </row>
    <row r="522" spans="1:19" ht="60" x14ac:dyDescent="0.25">
      <c r="A522" s="10">
        <v>1296</v>
      </c>
      <c r="B522" s="3" t="s">
        <v>1297</v>
      </c>
      <c r="C522" s="3" t="s">
        <v>5406</v>
      </c>
      <c r="D522" s="6">
        <v>850</v>
      </c>
      <c r="E522" s="8">
        <v>1200</v>
      </c>
      <c r="F522" t="s">
        <v>8218</v>
      </c>
      <c r="G522" t="s">
        <v>8224</v>
      </c>
      <c r="H522" t="s">
        <v>8246</v>
      </c>
      <c r="I522" s="19">
        <f t="shared" si="24"/>
        <v>42443.008946759262</v>
      </c>
      <c r="J522">
        <v>1457914373</v>
      </c>
      <c r="K522" s="19">
        <f t="shared" si="25"/>
        <v>42423.050613425927</v>
      </c>
      <c r="L522">
        <v>1456189973</v>
      </c>
      <c r="M522" t="b">
        <v>0</v>
      </c>
      <c r="N522">
        <v>23</v>
      </c>
      <c r="O522" t="b">
        <v>1</v>
      </c>
      <c r="P522" t="s">
        <v>8269</v>
      </c>
      <c r="Q522" s="15" t="s">
        <v>8314</v>
      </c>
      <c r="R522" s="12" t="s">
        <v>8315</v>
      </c>
      <c r="S522">
        <f t="shared" si="26"/>
        <v>52.17</v>
      </c>
    </row>
    <row r="523" spans="1:19" ht="60" x14ac:dyDescent="0.25">
      <c r="A523" s="10">
        <v>2723</v>
      </c>
      <c r="B523" s="3" t="s">
        <v>2723</v>
      </c>
      <c r="C523" s="3" t="s">
        <v>6833</v>
      </c>
      <c r="D523" s="6">
        <v>12000</v>
      </c>
      <c r="E523" s="8">
        <v>16806</v>
      </c>
      <c r="F523" t="s">
        <v>8218</v>
      </c>
      <c r="G523" t="s">
        <v>8223</v>
      </c>
      <c r="H523" t="s">
        <v>8245</v>
      </c>
      <c r="I523" s="19">
        <f t="shared" si="24"/>
        <v>42004.880648148144</v>
      </c>
      <c r="J523">
        <v>1420060088</v>
      </c>
      <c r="K523" s="19">
        <f t="shared" si="25"/>
        <v>41944.83898148148</v>
      </c>
      <c r="L523">
        <v>1414872488</v>
      </c>
      <c r="M523" t="b">
        <v>0</v>
      </c>
      <c r="N523">
        <v>176</v>
      </c>
      <c r="O523" t="b">
        <v>1</v>
      </c>
      <c r="P523" t="s">
        <v>8293</v>
      </c>
      <c r="Q523" s="15" t="s">
        <v>8307</v>
      </c>
      <c r="R523" s="12" t="s">
        <v>8308</v>
      </c>
      <c r="S523">
        <f t="shared" si="26"/>
        <v>95.49</v>
      </c>
    </row>
    <row r="524" spans="1:19" ht="60" x14ac:dyDescent="0.25">
      <c r="A524" s="10">
        <v>649</v>
      </c>
      <c r="B524" s="3" t="s">
        <v>650</v>
      </c>
      <c r="C524" s="3" t="s">
        <v>4759</v>
      </c>
      <c r="D524" s="6">
        <v>2500</v>
      </c>
      <c r="E524" s="8">
        <v>3499</v>
      </c>
      <c r="F524" t="s">
        <v>8218</v>
      </c>
      <c r="G524" t="s">
        <v>8223</v>
      </c>
      <c r="H524" t="s">
        <v>8245</v>
      </c>
      <c r="I524" s="19">
        <f t="shared" si="24"/>
        <v>41898.912187499998</v>
      </c>
      <c r="J524">
        <v>1410904413</v>
      </c>
      <c r="K524" s="19">
        <f t="shared" si="25"/>
        <v>41877.912187499998</v>
      </c>
      <c r="L524">
        <v>1409090013</v>
      </c>
      <c r="M524" t="b">
        <v>0</v>
      </c>
      <c r="N524">
        <v>82</v>
      </c>
      <c r="O524" t="b">
        <v>1</v>
      </c>
      <c r="P524" t="s">
        <v>8271</v>
      </c>
      <c r="Q524" s="15" t="s">
        <v>8307</v>
      </c>
      <c r="R524" s="12" t="s">
        <v>8313</v>
      </c>
      <c r="S524">
        <f t="shared" si="26"/>
        <v>42.67</v>
      </c>
    </row>
    <row r="525" spans="1:19" ht="30" x14ac:dyDescent="0.25">
      <c r="A525" s="10">
        <v>3457</v>
      </c>
      <c r="B525" s="3" t="s">
        <v>3456</v>
      </c>
      <c r="C525" s="3" t="s">
        <v>7567</v>
      </c>
      <c r="D525" s="6">
        <v>2000</v>
      </c>
      <c r="E525" s="8">
        <v>2804</v>
      </c>
      <c r="F525" t="s">
        <v>8218</v>
      </c>
      <c r="G525" t="s">
        <v>8223</v>
      </c>
      <c r="H525" t="s">
        <v>8245</v>
      </c>
      <c r="I525" s="19">
        <f t="shared" si="24"/>
        <v>42047.249305555553</v>
      </c>
      <c r="J525">
        <v>1423720740</v>
      </c>
      <c r="K525" s="19">
        <f t="shared" si="25"/>
        <v>42016.706678240742</v>
      </c>
      <c r="L525">
        <v>1421081857</v>
      </c>
      <c r="M525" t="b">
        <v>0</v>
      </c>
      <c r="N525">
        <v>55</v>
      </c>
      <c r="O525" t="b">
        <v>1</v>
      </c>
      <c r="P525" t="s">
        <v>8269</v>
      </c>
      <c r="Q525" s="15" t="s">
        <v>8314</v>
      </c>
      <c r="R525" s="12" t="s">
        <v>8315</v>
      </c>
      <c r="S525">
        <f t="shared" si="26"/>
        <v>50.98</v>
      </c>
    </row>
    <row r="526" spans="1:19" ht="60" x14ac:dyDescent="0.25">
      <c r="A526" s="10">
        <v>1669</v>
      </c>
      <c r="B526" s="3" t="s">
        <v>1670</v>
      </c>
      <c r="C526" s="3" t="s">
        <v>5779</v>
      </c>
      <c r="D526" s="6">
        <v>2000</v>
      </c>
      <c r="E526" s="8">
        <v>2795</v>
      </c>
      <c r="F526" t="s">
        <v>8218</v>
      </c>
      <c r="G526" t="s">
        <v>8223</v>
      </c>
      <c r="H526" t="s">
        <v>8245</v>
      </c>
      <c r="I526" s="19">
        <f t="shared" si="24"/>
        <v>42521.885138888887</v>
      </c>
      <c r="J526">
        <v>1464729276</v>
      </c>
      <c r="K526" s="19">
        <f t="shared" si="25"/>
        <v>42461.885138888887</v>
      </c>
      <c r="L526">
        <v>1459545276</v>
      </c>
      <c r="M526" t="b">
        <v>0</v>
      </c>
      <c r="N526">
        <v>52</v>
      </c>
      <c r="O526" t="b">
        <v>1</v>
      </c>
      <c r="P526" t="s">
        <v>8290</v>
      </c>
      <c r="Q526" s="15" t="s">
        <v>8311</v>
      </c>
      <c r="R526" s="12" t="s">
        <v>8319</v>
      </c>
      <c r="S526">
        <f t="shared" si="26"/>
        <v>53.75</v>
      </c>
    </row>
    <row r="527" spans="1:19" ht="60" x14ac:dyDescent="0.25">
      <c r="A527" s="10">
        <v>3814</v>
      </c>
      <c r="B527" s="3" t="s">
        <v>3811</v>
      </c>
      <c r="C527" s="3" t="s">
        <v>7924</v>
      </c>
      <c r="D527" s="6">
        <v>1500</v>
      </c>
      <c r="E527" s="8">
        <v>2102</v>
      </c>
      <c r="F527" t="s">
        <v>8218</v>
      </c>
      <c r="G527" t="s">
        <v>8223</v>
      </c>
      <c r="H527" t="s">
        <v>8245</v>
      </c>
      <c r="I527" s="19">
        <f t="shared" si="24"/>
        <v>42095.165972222225</v>
      </c>
      <c r="J527">
        <v>1427860740</v>
      </c>
      <c r="K527" s="19">
        <f t="shared" si="25"/>
        <v>42058.904074074075</v>
      </c>
      <c r="L527">
        <v>1424727712</v>
      </c>
      <c r="M527" t="b">
        <v>0</v>
      </c>
      <c r="N527">
        <v>34</v>
      </c>
      <c r="O527" t="b">
        <v>1</v>
      </c>
      <c r="P527" t="s">
        <v>8269</v>
      </c>
      <c r="Q527" s="15" t="s">
        <v>8314</v>
      </c>
      <c r="R527" s="12" t="s">
        <v>8315</v>
      </c>
      <c r="S527">
        <f t="shared" si="26"/>
        <v>61.82</v>
      </c>
    </row>
    <row r="528" spans="1:19" ht="30" x14ac:dyDescent="0.25">
      <c r="A528" s="10">
        <v>115</v>
      </c>
      <c r="B528" s="3" t="s">
        <v>117</v>
      </c>
      <c r="C528" s="3" t="s">
        <v>4226</v>
      </c>
      <c r="D528" s="6">
        <v>450</v>
      </c>
      <c r="E528" s="8">
        <v>632</v>
      </c>
      <c r="F528" t="s">
        <v>8218</v>
      </c>
      <c r="G528" t="s">
        <v>8223</v>
      </c>
      <c r="H528" t="s">
        <v>8245</v>
      </c>
      <c r="I528" s="19">
        <f t="shared" si="24"/>
        <v>40943.738935185182</v>
      </c>
      <c r="J528">
        <v>1328377444</v>
      </c>
      <c r="K528" s="19">
        <f t="shared" si="25"/>
        <v>40918.738935185182</v>
      </c>
      <c r="L528">
        <v>1326217444</v>
      </c>
      <c r="M528" t="b">
        <v>0</v>
      </c>
      <c r="N528">
        <v>22</v>
      </c>
      <c r="O528" t="b">
        <v>1</v>
      </c>
      <c r="P528" t="s">
        <v>8264</v>
      </c>
      <c r="Q528" s="15" t="s">
        <v>8317</v>
      </c>
      <c r="R528" s="12" t="s">
        <v>8318</v>
      </c>
      <c r="S528">
        <f t="shared" si="26"/>
        <v>28.73</v>
      </c>
    </row>
    <row r="529" spans="1:19" ht="45" x14ac:dyDescent="0.25">
      <c r="A529" s="10">
        <v>3423</v>
      </c>
      <c r="B529" s="3" t="s">
        <v>3422</v>
      </c>
      <c r="C529" s="3" t="s">
        <v>7533</v>
      </c>
      <c r="D529" s="6">
        <v>250</v>
      </c>
      <c r="E529" s="8">
        <v>350</v>
      </c>
      <c r="F529" t="s">
        <v>8218</v>
      </c>
      <c r="G529" t="s">
        <v>8223</v>
      </c>
      <c r="H529" t="s">
        <v>8245</v>
      </c>
      <c r="I529" s="19">
        <f t="shared" si="24"/>
        <v>42118.911354166667</v>
      </c>
      <c r="J529">
        <v>1429912341</v>
      </c>
      <c r="K529" s="19">
        <f t="shared" si="25"/>
        <v>42088.911354166667</v>
      </c>
      <c r="L529">
        <v>1427320341</v>
      </c>
      <c r="M529" t="b">
        <v>0</v>
      </c>
      <c r="N529">
        <v>10</v>
      </c>
      <c r="O529" t="b">
        <v>1</v>
      </c>
      <c r="P529" t="s">
        <v>8269</v>
      </c>
      <c r="Q529" s="15" t="s">
        <v>8314</v>
      </c>
      <c r="R529" s="12" t="s">
        <v>8315</v>
      </c>
      <c r="S529">
        <f t="shared" si="26"/>
        <v>35</v>
      </c>
    </row>
    <row r="530" spans="1:19" ht="60" x14ac:dyDescent="0.25">
      <c r="A530" s="10">
        <v>3675</v>
      </c>
      <c r="B530" s="3" t="s">
        <v>3672</v>
      </c>
      <c r="C530" s="3" t="s">
        <v>7785</v>
      </c>
      <c r="D530" s="6">
        <v>50</v>
      </c>
      <c r="E530" s="8">
        <v>70</v>
      </c>
      <c r="F530" t="s">
        <v>8218</v>
      </c>
      <c r="G530" t="s">
        <v>8224</v>
      </c>
      <c r="H530" t="s">
        <v>8246</v>
      </c>
      <c r="I530" s="19">
        <f t="shared" si="24"/>
        <v>42505.958333333328</v>
      </c>
      <c r="J530">
        <v>1463353200</v>
      </c>
      <c r="K530" s="19">
        <f t="shared" si="25"/>
        <v>42493.597013888888</v>
      </c>
      <c r="L530">
        <v>1462285182</v>
      </c>
      <c r="M530" t="b">
        <v>0</v>
      </c>
      <c r="N530">
        <v>3</v>
      </c>
      <c r="O530" t="b">
        <v>1</v>
      </c>
      <c r="P530" t="s">
        <v>8269</v>
      </c>
      <c r="Q530" s="15" t="s">
        <v>8314</v>
      </c>
      <c r="R530" s="12" t="s">
        <v>8315</v>
      </c>
      <c r="S530">
        <f t="shared" si="26"/>
        <v>23.33</v>
      </c>
    </row>
    <row r="531" spans="1:19" ht="60" x14ac:dyDescent="0.25">
      <c r="A531" s="10">
        <v>1522</v>
      </c>
      <c r="B531" s="3" t="s">
        <v>1523</v>
      </c>
      <c r="C531" s="3" t="s">
        <v>5632</v>
      </c>
      <c r="D531" s="6">
        <v>43500</v>
      </c>
      <c r="E531" s="8">
        <v>60450.1</v>
      </c>
      <c r="F531" t="s">
        <v>8218</v>
      </c>
      <c r="G531" t="s">
        <v>8223</v>
      </c>
      <c r="H531" t="s">
        <v>8245</v>
      </c>
      <c r="I531" s="19">
        <f t="shared" si="24"/>
        <v>41929.830312500002</v>
      </c>
      <c r="J531">
        <v>1413575739</v>
      </c>
      <c r="K531" s="19">
        <f t="shared" si="25"/>
        <v>41899.830312500002</v>
      </c>
      <c r="L531">
        <v>1410983739</v>
      </c>
      <c r="M531" t="b">
        <v>1</v>
      </c>
      <c r="N531">
        <v>452</v>
      </c>
      <c r="O531" t="b">
        <v>1</v>
      </c>
      <c r="P531" t="s">
        <v>8283</v>
      </c>
      <c r="Q531" s="15" t="s">
        <v>8322</v>
      </c>
      <c r="R531" s="12" t="s">
        <v>8323</v>
      </c>
      <c r="S531">
        <f t="shared" si="26"/>
        <v>133.74</v>
      </c>
    </row>
    <row r="532" spans="1:19" ht="60" x14ac:dyDescent="0.25">
      <c r="A532" s="10">
        <v>1472</v>
      </c>
      <c r="B532" s="3" t="s">
        <v>1473</v>
      </c>
      <c r="C532" s="3" t="s">
        <v>5582</v>
      </c>
      <c r="D532" s="6">
        <v>25000</v>
      </c>
      <c r="E532" s="8">
        <v>34676</v>
      </c>
      <c r="F532" t="s">
        <v>8218</v>
      </c>
      <c r="G532" t="s">
        <v>8223</v>
      </c>
      <c r="H532" t="s">
        <v>8245</v>
      </c>
      <c r="I532" s="19">
        <f t="shared" si="24"/>
        <v>41563.542858796296</v>
      </c>
      <c r="J532">
        <v>1381928503</v>
      </c>
      <c r="K532" s="19">
        <f t="shared" si="25"/>
        <v>41533.542858796296</v>
      </c>
      <c r="L532">
        <v>1379336503</v>
      </c>
      <c r="M532" t="b">
        <v>1</v>
      </c>
      <c r="N532">
        <v>336</v>
      </c>
      <c r="O532" t="b">
        <v>1</v>
      </c>
      <c r="P532" t="s">
        <v>8286</v>
      </c>
      <c r="Q532" s="15" t="s">
        <v>8320</v>
      </c>
      <c r="R532" s="12" t="s">
        <v>8321</v>
      </c>
      <c r="S532">
        <f t="shared" si="26"/>
        <v>103.2</v>
      </c>
    </row>
    <row r="533" spans="1:19" ht="45" x14ac:dyDescent="0.25">
      <c r="A533" s="10">
        <v>2178</v>
      </c>
      <c r="B533" s="3" t="s">
        <v>2179</v>
      </c>
      <c r="C533" s="3" t="s">
        <v>6288</v>
      </c>
      <c r="D533" s="6">
        <v>25000</v>
      </c>
      <c r="E533" s="8">
        <v>34660</v>
      </c>
      <c r="F533" t="s">
        <v>8218</v>
      </c>
      <c r="G533" t="s">
        <v>8223</v>
      </c>
      <c r="H533" t="s">
        <v>8245</v>
      </c>
      <c r="I533" s="19">
        <f t="shared" si="24"/>
        <v>42753.63653935185</v>
      </c>
      <c r="J533">
        <v>1484752597</v>
      </c>
      <c r="K533" s="19">
        <f t="shared" si="25"/>
        <v>42723.63653935185</v>
      </c>
      <c r="L533">
        <v>1482160597</v>
      </c>
      <c r="M533" t="b">
        <v>0</v>
      </c>
      <c r="N533">
        <v>859</v>
      </c>
      <c r="O533" t="b">
        <v>1</v>
      </c>
      <c r="P533" t="s">
        <v>8274</v>
      </c>
      <c r="Q533" s="15" t="s">
        <v>8311</v>
      </c>
      <c r="R533" s="12" t="s">
        <v>8312</v>
      </c>
      <c r="S533">
        <f t="shared" si="26"/>
        <v>40.35</v>
      </c>
    </row>
    <row r="534" spans="1:19" ht="60" x14ac:dyDescent="0.25">
      <c r="A534" s="10">
        <v>256</v>
      </c>
      <c r="B534" s="3" t="s">
        <v>257</v>
      </c>
      <c r="C534" s="3" t="s">
        <v>4366</v>
      </c>
      <c r="D534" s="6">
        <v>13000</v>
      </c>
      <c r="E534" s="8">
        <v>18083</v>
      </c>
      <c r="F534" t="s">
        <v>8218</v>
      </c>
      <c r="G534" t="s">
        <v>8223</v>
      </c>
      <c r="H534" t="s">
        <v>8245</v>
      </c>
      <c r="I534" s="19">
        <f t="shared" si="24"/>
        <v>41349.769293981481</v>
      </c>
      <c r="J534">
        <v>1363458467</v>
      </c>
      <c r="K534" s="19">
        <f t="shared" si="25"/>
        <v>41319.769293981481</v>
      </c>
      <c r="L534">
        <v>1360866467</v>
      </c>
      <c r="M534" t="b">
        <v>1</v>
      </c>
      <c r="N534">
        <v>275</v>
      </c>
      <c r="O534" t="b">
        <v>1</v>
      </c>
      <c r="P534" t="s">
        <v>8267</v>
      </c>
      <c r="Q534" s="15" t="s">
        <v>8317</v>
      </c>
      <c r="R534" s="12" t="s">
        <v>8329</v>
      </c>
      <c r="S534">
        <f t="shared" si="26"/>
        <v>65.760000000000005</v>
      </c>
    </row>
    <row r="535" spans="1:19" ht="45" x14ac:dyDescent="0.25">
      <c r="A535" s="10">
        <v>3334</v>
      </c>
      <c r="B535" s="3" t="s">
        <v>3334</v>
      </c>
      <c r="C535" s="3" t="s">
        <v>7444</v>
      </c>
      <c r="D535" s="6">
        <v>3871</v>
      </c>
      <c r="E535" s="8">
        <v>5366</v>
      </c>
      <c r="F535" t="s">
        <v>8218</v>
      </c>
      <c r="G535" t="s">
        <v>8223</v>
      </c>
      <c r="H535" t="s">
        <v>8245</v>
      </c>
      <c r="I535" s="19">
        <f t="shared" si="24"/>
        <v>42215.521087962959</v>
      </c>
      <c r="J535">
        <v>1438259422</v>
      </c>
      <c r="K535" s="19">
        <f t="shared" si="25"/>
        <v>42185.521087962959</v>
      </c>
      <c r="L535">
        <v>1435667422</v>
      </c>
      <c r="M535" t="b">
        <v>0</v>
      </c>
      <c r="N535">
        <v>46</v>
      </c>
      <c r="O535" t="b">
        <v>1</v>
      </c>
      <c r="P535" t="s">
        <v>8269</v>
      </c>
      <c r="Q535" s="15" t="s">
        <v>8314</v>
      </c>
      <c r="R535" s="12" t="s">
        <v>8315</v>
      </c>
      <c r="S535">
        <f t="shared" si="26"/>
        <v>116.65</v>
      </c>
    </row>
    <row r="536" spans="1:19" ht="45" x14ac:dyDescent="0.25">
      <c r="A536" s="10">
        <v>3682</v>
      </c>
      <c r="B536" s="3" t="s">
        <v>3679</v>
      </c>
      <c r="C536" s="3" t="s">
        <v>7792</v>
      </c>
      <c r="D536" s="6">
        <v>3000</v>
      </c>
      <c r="E536" s="8">
        <v>4176</v>
      </c>
      <c r="F536" t="s">
        <v>8218</v>
      </c>
      <c r="G536" t="s">
        <v>8223</v>
      </c>
      <c r="H536" t="s">
        <v>8245</v>
      </c>
      <c r="I536" s="19">
        <f t="shared" si="24"/>
        <v>41806.290972222225</v>
      </c>
      <c r="J536">
        <v>1402901940</v>
      </c>
      <c r="K536" s="19">
        <f t="shared" si="25"/>
        <v>41772.685393518521</v>
      </c>
      <c r="L536">
        <v>1399998418</v>
      </c>
      <c r="M536" t="b">
        <v>0</v>
      </c>
      <c r="N536">
        <v>67</v>
      </c>
      <c r="O536" t="b">
        <v>1</v>
      </c>
      <c r="P536" t="s">
        <v>8269</v>
      </c>
      <c r="Q536" s="15" t="s">
        <v>8314</v>
      </c>
      <c r="R536" s="12" t="s">
        <v>8315</v>
      </c>
      <c r="S536">
        <f t="shared" si="26"/>
        <v>62.33</v>
      </c>
    </row>
    <row r="537" spans="1:19" ht="60" x14ac:dyDescent="0.25">
      <c r="A537" s="10">
        <v>2165</v>
      </c>
      <c r="B537" s="3" t="s">
        <v>2166</v>
      </c>
      <c r="C537" s="3" t="s">
        <v>6275</v>
      </c>
      <c r="D537" s="6">
        <v>2500</v>
      </c>
      <c r="E537" s="8">
        <v>3466</v>
      </c>
      <c r="F537" t="s">
        <v>8218</v>
      </c>
      <c r="G537" t="s">
        <v>8229</v>
      </c>
      <c r="H537" t="s">
        <v>8248</v>
      </c>
      <c r="I537" s="19">
        <f t="shared" si="24"/>
        <v>42468.625405092593</v>
      </c>
      <c r="J537">
        <v>1460127635</v>
      </c>
      <c r="K537" s="19">
        <f t="shared" si="25"/>
        <v>42438.667071759264</v>
      </c>
      <c r="L537">
        <v>1457539235</v>
      </c>
      <c r="M537" t="b">
        <v>0</v>
      </c>
      <c r="N537">
        <v>117</v>
      </c>
      <c r="O537" t="b">
        <v>1</v>
      </c>
      <c r="P537" t="s">
        <v>8274</v>
      </c>
      <c r="Q537" s="15" t="s">
        <v>8311</v>
      </c>
      <c r="R537" s="12" t="s">
        <v>8312</v>
      </c>
      <c r="S537">
        <f t="shared" si="26"/>
        <v>29.62</v>
      </c>
    </row>
    <row r="538" spans="1:19" ht="60" x14ac:dyDescent="0.25">
      <c r="A538" s="10">
        <v>3684</v>
      </c>
      <c r="B538" s="3" t="s">
        <v>3681</v>
      </c>
      <c r="C538" s="3" t="s">
        <v>7794</v>
      </c>
      <c r="D538" s="6">
        <v>750</v>
      </c>
      <c r="E538" s="8">
        <v>1043</v>
      </c>
      <c r="F538" t="s">
        <v>8218</v>
      </c>
      <c r="G538" t="s">
        <v>8223</v>
      </c>
      <c r="H538" t="s">
        <v>8245</v>
      </c>
      <c r="I538" s="19">
        <f t="shared" si="24"/>
        <v>42249.180393518516</v>
      </c>
      <c r="J538">
        <v>1441167586</v>
      </c>
      <c r="K538" s="19">
        <f t="shared" si="25"/>
        <v>42219.180393518516</v>
      </c>
      <c r="L538">
        <v>1438575586</v>
      </c>
      <c r="M538" t="b">
        <v>0</v>
      </c>
      <c r="N538">
        <v>23</v>
      </c>
      <c r="O538" t="b">
        <v>1</v>
      </c>
      <c r="P538" t="s">
        <v>8269</v>
      </c>
      <c r="Q538" s="15" t="s">
        <v>8314</v>
      </c>
      <c r="R538" s="12" t="s">
        <v>8315</v>
      </c>
      <c r="S538">
        <f t="shared" si="26"/>
        <v>45.35</v>
      </c>
    </row>
    <row r="539" spans="1:19" ht="60" x14ac:dyDescent="0.25">
      <c r="A539" s="10">
        <v>3461</v>
      </c>
      <c r="B539" s="3" t="s">
        <v>3460</v>
      </c>
      <c r="C539" s="3" t="s">
        <v>7571</v>
      </c>
      <c r="D539" s="6">
        <v>500</v>
      </c>
      <c r="E539" s="8">
        <v>695</v>
      </c>
      <c r="F539" t="s">
        <v>8218</v>
      </c>
      <c r="G539" t="s">
        <v>8223</v>
      </c>
      <c r="H539" t="s">
        <v>8245</v>
      </c>
      <c r="I539" s="19">
        <f t="shared" si="24"/>
        <v>42672.125</v>
      </c>
      <c r="J539">
        <v>1477710000</v>
      </c>
      <c r="K539" s="19">
        <f t="shared" si="25"/>
        <v>42643.632858796293</v>
      </c>
      <c r="L539">
        <v>1475248279</v>
      </c>
      <c r="M539" t="b">
        <v>0</v>
      </c>
      <c r="N539">
        <v>12</v>
      </c>
      <c r="O539" t="b">
        <v>1</v>
      </c>
      <c r="P539" t="s">
        <v>8269</v>
      </c>
      <c r="Q539" s="15" t="s">
        <v>8314</v>
      </c>
      <c r="R539" s="12" t="s">
        <v>8315</v>
      </c>
      <c r="S539">
        <f t="shared" si="26"/>
        <v>57.92</v>
      </c>
    </row>
    <row r="540" spans="1:19" ht="45" x14ac:dyDescent="0.25">
      <c r="A540" s="10">
        <v>3371</v>
      </c>
      <c r="B540" s="3" t="s">
        <v>3370</v>
      </c>
      <c r="C540" s="3" t="s">
        <v>7481</v>
      </c>
      <c r="D540" s="6">
        <v>200</v>
      </c>
      <c r="E540" s="8">
        <v>277</v>
      </c>
      <c r="F540" t="s">
        <v>8218</v>
      </c>
      <c r="G540" t="s">
        <v>8223</v>
      </c>
      <c r="H540" t="s">
        <v>8245</v>
      </c>
      <c r="I540" s="19">
        <f t="shared" si="24"/>
        <v>42340.874594907407</v>
      </c>
      <c r="J540">
        <v>1449089965</v>
      </c>
      <c r="K540" s="19">
        <f t="shared" si="25"/>
        <v>42312.874594907407</v>
      </c>
      <c r="L540">
        <v>1446670765</v>
      </c>
      <c r="M540" t="b">
        <v>0</v>
      </c>
      <c r="N540">
        <v>9</v>
      </c>
      <c r="O540" t="b">
        <v>1</v>
      </c>
      <c r="P540" t="s">
        <v>8269</v>
      </c>
      <c r="Q540" s="15" t="s">
        <v>8314</v>
      </c>
      <c r="R540" s="12" t="s">
        <v>8315</v>
      </c>
      <c r="S540">
        <f t="shared" si="26"/>
        <v>30.78</v>
      </c>
    </row>
    <row r="541" spans="1:19" ht="60" x14ac:dyDescent="0.25">
      <c r="A541" s="10">
        <v>1846</v>
      </c>
      <c r="B541" s="3" t="s">
        <v>1847</v>
      </c>
      <c r="C541" s="3" t="s">
        <v>5956</v>
      </c>
      <c r="D541" s="6">
        <v>15000</v>
      </c>
      <c r="E541" s="8">
        <v>20689</v>
      </c>
      <c r="F541" t="s">
        <v>8218</v>
      </c>
      <c r="G541" t="s">
        <v>8223</v>
      </c>
      <c r="H541" t="s">
        <v>8245</v>
      </c>
      <c r="I541" s="19">
        <f t="shared" si="24"/>
        <v>41258.650196759263</v>
      </c>
      <c r="J541">
        <v>1355585777</v>
      </c>
      <c r="K541" s="19">
        <f t="shared" si="25"/>
        <v>41228.650196759263</v>
      </c>
      <c r="L541">
        <v>1352993777</v>
      </c>
      <c r="M541" t="b">
        <v>0</v>
      </c>
      <c r="N541">
        <v>209</v>
      </c>
      <c r="O541" t="b">
        <v>1</v>
      </c>
      <c r="P541" t="s">
        <v>8274</v>
      </c>
      <c r="Q541" s="15" t="s">
        <v>8311</v>
      </c>
      <c r="R541" s="12" t="s">
        <v>8312</v>
      </c>
      <c r="S541">
        <f t="shared" si="26"/>
        <v>98.99</v>
      </c>
    </row>
    <row r="542" spans="1:19" ht="60" x14ac:dyDescent="0.25">
      <c r="A542" s="10">
        <v>1942</v>
      </c>
      <c r="B542" s="3" t="s">
        <v>1943</v>
      </c>
      <c r="C542" s="3" t="s">
        <v>6052</v>
      </c>
      <c r="D542" s="6">
        <v>6000</v>
      </c>
      <c r="E542" s="8">
        <v>8306.42</v>
      </c>
      <c r="F542" t="s">
        <v>8218</v>
      </c>
      <c r="G542" t="s">
        <v>8223</v>
      </c>
      <c r="H542" t="s">
        <v>8245</v>
      </c>
      <c r="I542" s="19">
        <f t="shared" si="24"/>
        <v>40728.828009259261</v>
      </c>
      <c r="J542">
        <v>1309809140</v>
      </c>
      <c r="K542" s="19">
        <f t="shared" si="25"/>
        <v>40638.828009259261</v>
      </c>
      <c r="L542">
        <v>1302033140</v>
      </c>
      <c r="M542" t="b">
        <v>1</v>
      </c>
      <c r="N542">
        <v>95</v>
      </c>
      <c r="O542" t="b">
        <v>1</v>
      </c>
      <c r="P542" t="s">
        <v>8293</v>
      </c>
      <c r="Q542" s="15" t="s">
        <v>8307</v>
      </c>
      <c r="R542" s="12" t="s">
        <v>8308</v>
      </c>
      <c r="S542">
        <f t="shared" si="26"/>
        <v>87.44</v>
      </c>
    </row>
    <row r="543" spans="1:19" ht="45" x14ac:dyDescent="0.25">
      <c r="A543" s="10">
        <v>1252</v>
      </c>
      <c r="B543" s="3" t="s">
        <v>1253</v>
      </c>
      <c r="C543" s="3" t="s">
        <v>5362</v>
      </c>
      <c r="D543" s="6">
        <v>3500</v>
      </c>
      <c r="E543" s="8">
        <v>4818</v>
      </c>
      <c r="F543" t="s">
        <v>8218</v>
      </c>
      <c r="G543" t="s">
        <v>8223</v>
      </c>
      <c r="H543" t="s">
        <v>8245</v>
      </c>
      <c r="I543" s="19">
        <f t="shared" si="24"/>
        <v>41571.988067129627</v>
      </c>
      <c r="J543">
        <v>1382658169</v>
      </c>
      <c r="K543" s="19">
        <f t="shared" si="25"/>
        <v>41543.988067129627</v>
      </c>
      <c r="L543">
        <v>1380238969</v>
      </c>
      <c r="M543" t="b">
        <v>1</v>
      </c>
      <c r="N543">
        <v>141</v>
      </c>
      <c r="O543" t="b">
        <v>1</v>
      </c>
      <c r="P543" t="s">
        <v>8274</v>
      </c>
      <c r="Q543" s="15" t="s">
        <v>8311</v>
      </c>
      <c r="R543" s="12" t="s">
        <v>8312</v>
      </c>
      <c r="S543">
        <f t="shared" si="26"/>
        <v>34.17</v>
      </c>
    </row>
    <row r="544" spans="1:19" ht="45" x14ac:dyDescent="0.25">
      <c r="A544" s="10">
        <v>3482</v>
      </c>
      <c r="B544" s="3" t="s">
        <v>3481</v>
      </c>
      <c r="C544" s="3" t="s">
        <v>7592</v>
      </c>
      <c r="D544" s="6">
        <v>3000</v>
      </c>
      <c r="E544" s="8">
        <v>4150</v>
      </c>
      <c r="F544" t="s">
        <v>8218</v>
      </c>
      <c r="G544" t="s">
        <v>8224</v>
      </c>
      <c r="H544" t="s">
        <v>8246</v>
      </c>
      <c r="I544" s="19">
        <f t="shared" si="24"/>
        <v>41826.771597222221</v>
      </c>
      <c r="J544">
        <v>1404671466</v>
      </c>
      <c r="K544" s="19">
        <f t="shared" si="25"/>
        <v>41796.771597222221</v>
      </c>
      <c r="L544">
        <v>1402079466</v>
      </c>
      <c r="M544" t="b">
        <v>0</v>
      </c>
      <c r="N544">
        <v>80</v>
      </c>
      <c r="O544" t="b">
        <v>1</v>
      </c>
      <c r="P544" t="s">
        <v>8269</v>
      </c>
      <c r="Q544" s="15" t="s">
        <v>8314</v>
      </c>
      <c r="R544" s="12" t="s">
        <v>8315</v>
      </c>
      <c r="S544">
        <f t="shared" si="26"/>
        <v>51.88</v>
      </c>
    </row>
    <row r="545" spans="1:19" ht="60" x14ac:dyDescent="0.25">
      <c r="A545" s="10">
        <v>3340</v>
      </c>
      <c r="B545" s="3" t="s">
        <v>3340</v>
      </c>
      <c r="C545" s="3" t="s">
        <v>7450</v>
      </c>
      <c r="D545" s="6">
        <v>3000</v>
      </c>
      <c r="E545" s="8">
        <v>4145</v>
      </c>
      <c r="F545" t="s">
        <v>8218</v>
      </c>
      <c r="G545" t="s">
        <v>8223</v>
      </c>
      <c r="H545" t="s">
        <v>8245</v>
      </c>
      <c r="I545" s="19">
        <f t="shared" si="24"/>
        <v>42710.974004629628</v>
      </c>
      <c r="J545">
        <v>1481066554</v>
      </c>
      <c r="K545" s="19">
        <f t="shared" si="25"/>
        <v>42685.974004629628</v>
      </c>
      <c r="L545">
        <v>1478906554</v>
      </c>
      <c r="M545" t="b">
        <v>0</v>
      </c>
      <c r="N545">
        <v>38</v>
      </c>
      <c r="O545" t="b">
        <v>1</v>
      </c>
      <c r="P545" t="s">
        <v>8269</v>
      </c>
      <c r="Q545" s="15" t="s">
        <v>8314</v>
      </c>
      <c r="R545" s="12" t="s">
        <v>8315</v>
      </c>
      <c r="S545">
        <f t="shared" si="26"/>
        <v>109.08</v>
      </c>
    </row>
    <row r="546" spans="1:19" ht="60" x14ac:dyDescent="0.25">
      <c r="A546" s="10">
        <v>3669</v>
      </c>
      <c r="B546" s="3" t="s">
        <v>3666</v>
      </c>
      <c r="C546" s="3" t="s">
        <v>7779</v>
      </c>
      <c r="D546" s="6">
        <v>1000</v>
      </c>
      <c r="E546" s="8">
        <v>1382</v>
      </c>
      <c r="F546" t="s">
        <v>8218</v>
      </c>
      <c r="G546" t="s">
        <v>8224</v>
      </c>
      <c r="H546" t="s">
        <v>8246</v>
      </c>
      <c r="I546" s="19">
        <f t="shared" si="24"/>
        <v>42166.675196759257</v>
      </c>
      <c r="J546">
        <v>1434039137</v>
      </c>
      <c r="K546" s="19">
        <f t="shared" si="25"/>
        <v>42136.675196759257</v>
      </c>
      <c r="L546">
        <v>1431447137</v>
      </c>
      <c r="M546" t="b">
        <v>0</v>
      </c>
      <c r="N546">
        <v>17</v>
      </c>
      <c r="O546" t="b">
        <v>1</v>
      </c>
      <c r="P546" t="s">
        <v>8269</v>
      </c>
      <c r="Q546" s="15" t="s">
        <v>8314</v>
      </c>
      <c r="R546" s="12" t="s">
        <v>8315</v>
      </c>
      <c r="S546">
        <f t="shared" si="26"/>
        <v>81.290000000000006</v>
      </c>
    </row>
    <row r="547" spans="1:19" ht="45" x14ac:dyDescent="0.25">
      <c r="A547" s="10">
        <v>3420</v>
      </c>
      <c r="B547" s="3" t="s">
        <v>3419</v>
      </c>
      <c r="C547" s="3" t="s">
        <v>7530</v>
      </c>
      <c r="D547" s="6">
        <v>700</v>
      </c>
      <c r="E547" s="8">
        <v>966</v>
      </c>
      <c r="F547" t="s">
        <v>8218</v>
      </c>
      <c r="G547" t="s">
        <v>8224</v>
      </c>
      <c r="H547" t="s">
        <v>8246</v>
      </c>
      <c r="I547" s="19">
        <f t="shared" si="24"/>
        <v>42414</v>
      </c>
      <c r="J547">
        <v>1455408000</v>
      </c>
      <c r="K547" s="19">
        <f t="shared" si="25"/>
        <v>42405.090300925927</v>
      </c>
      <c r="L547">
        <v>1454638202</v>
      </c>
      <c r="M547" t="b">
        <v>0</v>
      </c>
      <c r="N547">
        <v>34</v>
      </c>
      <c r="O547" t="b">
        <v>1</v>
      </c>
      <c r="P547" t="s">
        <v>8269</v>
      </c>
      <c r="Q547" s="15" t="s">
        <v>8314</v>
      </c>
      <c r="R547" s="12" t="s">
        <v>8315</v>
      </c>
      <c r="S547">
        <f t="shared" si="26"/>
        <v>28.41</v>
      </c>
    </row>
    <row r="548" spans="1:19" ht="45" x14ac:dyDescent="0.25">
      <c r="A548" s="10">
        <v>3405</v>
      </c>
      <c r="B548" s="3" t="s">
        <v>3404</v>
      </c>
      <c r="C548" s="3" t="s">
        <v>7515</v>
      </c>
      <c r="D548" s="6">
        <v>350</v>
      </c>
      <c r="E548" s="8">
        <v>481.5</v>
      </c>
      <c r="F548" t="s">
        <v>8218</v>
      </c>
      <c r="G548" t="s">
        <v>8224</v>
      </c>
      <c r="H548" t="s">
        <v>8246</v>
      </c>
      <c r="I548" s="19">
        <f t="shared" si="24"/>
        <v>42430.999305555553</v>
      </c>
      <c r="J548">
        <v>1456876740</v>
      </c>
      <c r="K548" s="19">
        <f t="shared" si="25"/>
        <v>42410.017199074078</v>
      </c>
      <c r="L548">
        <v>1455063886</v>
      </c>
      <c r="M548" t="b">
        <v>0</v>
      </c>
      <c r="N548">
        <v>17</v>
      </c>
      <c r="O548" t="b">
        <v>1</v>
      </c>
      <c r="P548" t="s">
        <v>8269</v>
      </c>
      <c r="Q548" s="15" t="s">
        <v>8314</v>
      </c>
      <c r="R548" s="12" t="s">
        <v>8315</v>
      </c>
      <c r="S548">
        <f t="shared" si="26"/>
        <v>28.32</v>
      </c>
    </row>
    <row r="549" spans="1:19" ht="60" x14ac:dyDescent="0.25">
      <c r="A549" s="10">
        <v>0</v>
      </c>
      <c r="B549" s="3" t="s">
        <v>2</v>
      </c>
      <c r="C549" s="3" t="s">
        <v>4111</v>
      </c>
      <c r="D549" s="6">
        <v>8500</v>
      </c>
      <c r="E549" s="8">
        <v>11633</v>
      </c>
      <c r="F549" t="s">
        <v>8218</v>
      </c>
      <c r="G549" t="s">
        <v>8223</v>
      </c>
      <c r="H549" t="s">
        <v>8245</v>
      </c>
      <c r="I549" s="19">
        <f t="shared" si="24"/>
        <v>42208.125</v>
      </c>
      <c r="J549">
        <v>1437620400</v>
      </c>
      <c r="K549" s="19">
        <f t="shared" si="25"/>
        <v>42177.007071759261</v>
      </c>
      <c r="L549">
        <v>1434931811</v>
      </c>
      <c r="M549" t="b">
        <v>0</v>
      </c>
      <c r="N549">
        <v>182</v>
      </c>
      <c r="O549" t="b">
        <v>1</v>
      </c>
      <c r="P549" t="s">
        <v>8263</v>
      </c>
      <c r="Q549" s="15" t="s">
        <v>8317</v>
      </c>
      <c r="R549" s="12" t="s">
        <v>8331</v>
      </c>
      <c r="S549">
        <f t="shared" si="26"/>
        <v>63.92</v>
      </c>
    </row>
    <row r="550" spans="1:19" ht="30" x14ac:dyDescent="0.25">
      <c r="A550" s="10">
        <v>2238</v>
      </c>
      <c r="B550" s="3" t="s">
        <v>2239</v>
      </c>
      <c r="C550" s="3" t="s">
        <v>6348</v>
      </c>
      <c r="D550" s="6">
        <v>4000</v>
      </c>
      <c r="E550" s="8">
        <v>5496</v>
      </c>
      <c r="F550" t="s">
        <v>8218</v>
      </c>
      <c r="G550" t="s">
        <v>8235</v>
      </c>
      <c r="H550" t="s">
        <v>8248</v>
      </c>
      <c r="I550" s="19">
        <f t="shared" si="24"/>
        <v>42804.621712962966</v>
      </c>
      <c r="J550">
        <v>1489157716</v>
      </c>
      <c r="K550" s="19">
        <f t="shared" si="25"/>
        <v>42774.621712962966</v>
      </c>
      <c r="L550">
        <v>1486565716</v>
      </c>
      <c r="M550" t="b">
        <v>0</v>
      </c>
      <c r="N550">
        <v>79</v>
      </c>
      <c r="O550" t="b">
        <v>1</v>
      </c>
      <c r="P550" t="s">
        <v>8295</v>
      </c>
      <c r="Q550" s="15" t="s">
        <v>8309</v>
      </c>
      <c r="R550" s="12" t="s">
        <v>8310</v>
      </c>
      <c r="S550">
        <f t="shared" si="26"/>
        <v>69.569999999999993</v>
      </c>
    </row>
    <row r="551" spans="1:19" ht="60" x14ac:dyDescent="0.25">
      <c r="A551" s="10">
        <v>1387</v>
      </c>
      <c r="B551" s="3" t="s">
        <v>1388</v>
      </c>
      <c r="C551" s="3" t="s">
        <v>5497</v>
      </c>
      <c r="D551" s="6">
        <v>4000</v>
      </c>
      <c r="E551" s="8">
        <v>5465</v>
      </c>
      <c r="F551" t="s">
        <v>8218</v>
      </c>
      <c r="G551" t="s">
        <v>8223</v>
      </c>
      <c r="H551" t="s">
        <v>8245</v>
      </c>
      <c r="I551" s="19">
        <f t="shared" si="24"/>
        <v>42158.1875</v>
      </c>
      <c r="J551">
        <v>1433305800</v>
      </c>
      <c r="K551" s="19">
        <f t="shared" si="25"/>
        <v>42126.92123842593</v>
      </c>
      <c r="L551">
        <v>1430604395</v>
      </c>
      <c r="M551" t="b">
        <v>0</v>
      </c>
      <c r="N551">
        <v>78</v>
      </c>
      <c r="O551" t="b">
        <v>1</v>
      </c>
      <c r="P551" t="s">
        <v>8274</v>
      </c>
      <c r="Q551" s="15" t="s">
        <v>8311</v>
      </c>
      <c r="R551" s="12" t="s">
        <v>8312</v>
      </c>
      <c r="S551">
        <f t="shared" si="26"/>
        <v>70.06</v>
      </c>
    </row>
    <row r="552" spans="1:19" ht="45" x14ac:dyDescent="0.25">
      <c r="A552" s="10">
        <v>303</v>
      </c>
      <c r="B552" s="3" t="s">
        <v>304</v>
      </c>
      <c r="C552" s="3" t="s">
        <v>4413</v>
      </c>
      <c r="D552" s="6">
        <v>3000</v>
      </c>
      <c r="E552" s="8">
        <v>4124</v>
      </c>
      <c r="F552" t="s">
        <v>8218</v>
      </c>
      <c r="G552" t="s">
        <v>8223</v>
      </c>
      <c r="H552" t="s">
        <v>8245</v>
      </c>
      <c r="I552" s="19">
        <f t="shared" si="24"/>
        <v>41062.071134259262</v>
      </c>
      <c r="J552">
        <v>1338601346</v>
      </c>
      <c r="K552" s="19">
        <f t="shared" si="25"/>
        <v>41032.071134259262</v>
      </c>
      <c r="L552">
        <v>1336009346</v>
      </c>
      <c r="M552" t="b">
        <v>1</v>
      </c>
      <c r="N552">
        <v>82</v>
      </c>
      <c r="O552" t="b">
        <v>1</v>
      </c>
      <c r="P552" t="s">
        <v>8267</v>
      </c>
      <c r="Q552" s="15" t="s">
        <v>8317</v>
      </c>
      <c r="R552" s="12" t="s">
        <v>8329</v>
      </c>
      <c r="S552">
        <f t="shared" si="26"/>
        <v>50.29</v>
      </c>
    </row>
    <row r="553" spans="1:19" ht="60" x14ac:dyDescent="0.25">
      <c r="A553" s="10">
        <v>1479</v>
      </c>
      <c r="B553" s="3" t="s">
        <v>1480</v>
      </c>
      <c r="C553" s="3" t="s">
        <v>5589</v>
      </c>
      <c r="D553" s="6">
        <v>1600</v>
      </c>
      <c r="E553" s="8">
        <v>2198</v>
      </c>
      <c r="F553" t="s">
        <v>8218</v>
      </c>
      <c r="G553" t="s">
        <v>8223</v>
      </c>
      <c r="H553" t="s">
        <v>8245</v>
      </c>
      <c r="I553" s="19">
        <f t="shared" si="24"/>
        <v>41769.165972222225</v>
      </c>
      <c r="J553">
        <v>1399694340</v>
      </c>
      <c r="K553" s="19">
        <f t="shared" si="25"/>
        <v>41754.745243055557</v>
      </c>
      <c r="L553">
        <v>1398448389</v>
      </c>
      <c r="M553" t="b">
        <v>1</v>
      </c>
      <c r="N553">
        <v>71</v>
      </c>
      <c r="O553" t="b">
        <v>1</v>
      </c>
      <c r="P553" t="s">
        <v>8286</v>
      </c>
      <c r="Q553" s="15" t="s">
        <v>8320</v>
      </c>
      <c r="R553" s="12" t="s">
        <v>8321</v>
      </c>
      <c r="S553">
        <f t="shared" si="26"/>
        <v>30.96</v>
      </c>
    </row>
    <row r="554" spans="1:19" ht="45" x14ac:dyDescent="0.25">
      <c r="A554" s="10">
        <v>817</v>
      </c>
      <c r="B554" s="3" t="s">
        <v>818</v>
      </c>
      <c r="C554" s="3" t="s">
        <v>4927</v>
      </c>
      <c r="D554" s="6">
        <v>1500</v>
      </c>
      <c r="E554" s="8">
        <v>2056.66</v>
      </c>
      <c r="F554" t="s">
        <v>8218</v>
      </c>
      <c r="G554" t="s">
        <v>8223</v>
      </c>
      <c r="H554" t="s">
        <v>8245</v>
      </c>
      <c r="I554" s="19">
        <f t="shared" si="24"/>
        <v>40979.207638888889</v>
      </c>
      <c r="J554">
        <v>1331441940</v>
      </c>
      <c r="K554" s="19">
        <f t="shared" si="25"/>
        <v>40925.599664351852</v>
      </c>
      <c r="L554">
        <v>1326810211</v>
      </c>
      <c r="M554" t="b">
        <v>0</v>
      </c>
      <c r="N554">
        <v>23</v>
      </c>
      <c r="O554" t="b">
        <v>1</v>
      </c>
      <c r="P554" t="s">
        <v>8274</v>
      </c>
      <c r="Q554" s="15" t="s">
        <v>8311</v>
      </c>
      <c r="R554" s="12" t="s">
        <v>8312</v>
      </c>
      <c r="S554">
        <f t="shared" si="26"/>
        <v>89.42</v>
      </c>
    </row>
    <row r="555" spans="1:19" ht="30" x14ac:dyDescent="0.25">
      <c r="A555" s="10">
        <v>1921</v>
      </c>
      <c r="B555" s="3" t="s">
        <v>1922</v>
      </c>
      <c r="C555" s="3" t="s">
        <v>6031</v>
      </c>
      <c r="D555" s="6">
        <v>1500</v>
      </c>
      <c r="E555" s="8">
        <v>2052</v>
      </c>
      <c r="F555" t="s">
        <v>8218</v>
      </c>
      <c r="G555" t="s">
        <v>8223</v>
      </c>
      <c r="H555" t="s">
        <v>8245</v>
      </c>
      <c r="I555" s="19">
        <f t="shared" si="24"/>
        <v>41104.221562500003</v>
      </c>
      <c r="J555">
        <v>1342243143</v>
      </c>
      <c r="K555" s="19">
        <f t="shared" si="25"/>
        <v>41074.221562500003</v>
      </c>
      <c r="L555">
        <v>1339651143</v>
      </c>
      <c r="M555" t="b">
        <v>0</v>
      </c>
      <c r="N555">
        <v>38</v>
      </c>
      <c r="O555" t="b">
        <v>1</v>
      </c>
      <c r="P555" t="s">
        <v>8277</v>
      </c>
      <c r="Q555" s="15" t="s">
        <v>8311</v>
      </c>
      <c r="R555" s="12" t="s">
        <v>8328</v>
      </c>
      <c r="S555">
        <f t="shared" si="26"/>
        <v>54</v>
      </c>
    </row>
    <row r="556" spans="1:19" ht="45" x14ac:dyDescent="0.25">
      <c r="A556" s="10">
        <v>2632</v>
      </c>
      <c r="B556" s="3" t="s">
        <v>2632</v>
      </c>
      <c r="C556" s="3" t="s">
        <v>6742</v>
      </c>
      <c r="D556" s="6">
        <v>1070</v>
      </c>
      <c r="E556" s="8">
        <v>1466</v>
      </c>
      <c r="F556" t="s">
        <v>8218</v>
      </c>
      <c r="G556" t="s">
        <v>8223</v>
      </c>
      <c r="H556" t="s">
        <v>8245</v>
      </c>
      <c r="I556" s="19">
        <f t="shared" si="24"/>
        <v>42519.061793981484</v>
      </c>
      <c r="J556">
        <v>1464485339</v>
      </c>
      <c r="K556" s="19">
        <f t="shared" si="25"/>
        <v>42494.061793981484</v>
      </c>
      <c r="L556">
        <v>1462325339</v>
      </c>
      <c r="M556" t="b">
        <v>0</v>
      </c>
      <c r="N556">
        <v>42</v>
      </c>
      <c r="O556" t="b">
        <v>1</v>
      </c>
      <c r="P556" t="s">
        <v>8299</v>
      </c>
      <c r="Q556" s="15" t="s">
        <v>8307</v>
      </c>
      <c r="R556" s="12" t="s">
        <v>8316</v>
      </c>
      <c r="S556">
        <f t="shared" si="26"/>
        <v>34.9</v>
      </c>
    </row>
    <row r="557" spans="1:19" ht="30" x14ac:dyDescent="0.25">
      <c r="A557" s="10">
        <v>1675</v>
      </c>
      <c r="B557" s="3" t="s">
        <v>1676</v>
      </c>
      <c r="C557" s="3" t="s">
        <v>5785</v>
      </c>
      <c r="D557" s="6">
        <v>1000</v>
      </c>
      <c r="E557" s="8">
        <v>1374.16</v>
      </c>
      <c r="F557" t="s">
        <v>8218</v>
      </c>
      <c r="G557" t="s">
        <v>8223</v>
      </c>
      <c r="H557" t="s">
        <v>8245</v>
      </c>
      <c r="I557" s="19">
        <f t="shared" si="24"/>
        <v>40832.918749999997</v>
      </c>
      <c r="J557">
        <v>1318802580</v>
      </c>
      <c r="K557" s="19">
        <f t="shared" si="25"/>
        <v>40802.733101851853</v>
      </c>
      <c r="L557">
        <v>1316194540</v>
      </c>
      <c r="M557" t="b">
        <v>0</v>
      </c>
      <c r="N557">
        <v>34</v>
      </c>
      <c r="O557" t="b">
        <v>1</v>
      </c>
      <c r="P557" t="s">
        <v>8290</v>
      </c>
      <c r="Q557" s="15" t="s">
        <v>8311</v>
      </c>
      <c r="R557" s="12" t="s">
        <v>8319</v>
      </c>
      <c r="S557">
        <f t="shared" si="26"/>
        <v>40.42</v>
      </c>
    </row>
    <row r="558" spans="1:19" ht="60" x14ac:dyDescent="0.25">
      <c r="A558" s="10">
        <v>2100</v>
      </c>
      <c r="B558" s="3" t="s">
        <v>2101</v>
      </c>
      <c r="C558" s="3" t="s">
        <v>6210</v>
      </c>
      <c r="D558" s="6">
        <v>600</v>
      </c>
      <c r="E558" s="8">
        <v>820</v>
      </c>
      <c r="F558" t="s">
        <v>8218</v>
      </c>
      <c r="G558" t="s">
        <v>8223</v>
      </c>
      <c r="H558" t="s">
        <v>8245</v>
      </c>
      <c r="I558" s="19">
        <f t="shared" si="24"/>
        <v>41090.165972222225</v>
      </c>
      <c r="J558">
        <v>1341028740</v>
      </c>
      <c r="K558" s="19">
        <f t="shared" si="25"/>
        <v>41074.834965277776</v>
      </c>
      <c r="L558">
        <v>1339704141</v>
      </c>
      <c r="M558" t="b">
        <v>0</v>
      </c>
      <c r="N558">
        <v>27</v>
      </c>
      <c r="O558" t="b">
        <v>1</v>
      </c>
      <c r="P558" t="s">
        <v>8277</v>
      </c>
      <c r="Q558" s="15" t="s">
        <v>8311</v>
      </c>
      <c r="R558" s="12" t="s">
        <v>8328</v>
      </c>
      <c r="S558">
        <f t="shared" si="26"/>
        <v>30.37</v>
      </c>
    </row>
    <row r="559" spans="1:19" ht="45" x14ac:dyDescent="0.25">
      <c r="A559" s="10">
        <v>409</v>
      </c>
      <c r="B559" s="3" t="s">
        <v>410</v>
      </c>
      <c r="C559" s="3" t="s">
        <v>4519</v>
      </c>
      <c r="D559" s="6">
        <v>500</v>
      </c>
      <c r="E559" s="8">
        <v>684</v>
      </c>
      <c r="F559" t="s">
        <v>8218</v>
      </c>
      <c r="G559" t="s">
        <v>8224</v>
      </c>
      <c r="H559" t="s">
        <v>8246</v>
      </c>
      <c r="I559" s="19">
        <f t="shared" si="24"/>
        <v>42573.862777777773</v>
      </c>
      <c r="J559">
        <v>1469220144</v>
      </c>
      <c r="K559" s="19">
        <f t="shared" si="25"/>
        <v>42543.862777777773</v>
      </c>
      <c r="L559">
        <v>1466628144</v>
      </c>
      <c r="M559" t="b">
        <v>0</v>
      </c>
      <c r="N559">
        <v>15</v>
      </c>
      <c r="O559" t="b">
        <v>1</v>
      </c>
      <c r="P559" t="s">
        <v>8267</v>
      </c>
      <c r="Q559" s="15" t="s">
        <v>8317</v>
      </c>
      <c r="R559" s="12" t="s">
        <v>8329</v>
      </c>
      <c r="S559">
        <f t="shared" si="26"/>
        <v>45.6</v>
      </c>
    </row>
    <row r="560" spans="1:19" ht="45" x14ac:dyDescent="0.25">
      <c r="A560" s="10">
        <v>1892</v>
      </c>
      <c r="B560" s="3" t="s">
        <v>1893</v>
      </c>
      <c r="C560" s="3" t="s">
        <v>6002</v>
      </c>
      <c r="D560" s="6">
        <v>500</v>
      </c>
      <c r="E560" s="8">
        <v>683</v>
      </c>
      <c r="F560" t="s">
        <v>8218</v>
      </c>
      <c r="G560" t="s">
        <v>8223</v>
      </c>
      <c r="H560" t="s">
        <v>8245</v>
      </c>
      <c r="I560" s="19">
        <f t="shared" si="24"/>
        <v>40701.637511574074</v>
      </c>
      <c r="J560">
        <v>1307459881</v>
      </c>
      <c r="K560" s="19">
        <f t="shared" si="25"/>
        <v>40671.637511574074</v>
      </c>
      <c r="L560">
        <v>1304867881</v>
      </c>
      <c r="M560" t="b">
        <v>0</v>
      </c>
      <c r="N560">
        <v>26</v>
      </c>
      <c r="O560" t="b">
        <v>1</v>
      </c>
      <c r="P560" t="s">
        <v>8277</v>
      </c>
      <c r="Q560" s="15" t="s">
        <v>8311</v>
      </c>
      <c r="R560" s="12" t="s">
        <v>8328</v>
      </c>
      <c r="S560">
        <f t="shared" si="26"/>
        <v>26.27</v>
      </c>
    </row>
    <row r="561" spans="1:19" ht="45" x14ac:dyDescent="0.25">
      <c r="A561" s="10">
        <v>2039</v>
      </c>
      <c r="B561" s="3" t="s">
        <v>2040</v>
      </c>
      <c r="C561" s="3" t="s">
        <v>6149</v>
      </c>
      <c r="D561" s="6">
        <v>125000</v>
      </c>
      <c r="E561" s="8">
        <v>170271</v>
      </c>
      <c r="F561" t="s">
        <v>8218</v>
      </c>
      <c r="G561" t="s">
        <v>8223</v>
      </c>
      <c r="H561" t="s">
        <v>8245</v>
      </c>
      <c r="I561" s="19">
        <f t="shared" si="24"/>
        <v>42705.207638888889</v>
      </c>
      <c r="J561">
        <v>1480568340</v>
      </c>
      <c r="K561" s="19">
        <f t="shared" si="25"/>
        <v>42675.438946759255</v>
      </c>
      <c r="L561">
        <v>1477996325</v>
      </c>
      <c r="M561" t="b">
        <v>1</v>
      </c>
      <c r="N561">
        <v>379</v>
      </c>
      <c r="O561" t="b">
        <v>1</v>
      </c>
      <c r="P561" t="s">
        <v>8293</v>
      </c>
      <c r="Q561" s="15" t="s">
        <v>8307</v>
      </c>
      <c r="R561" s="12" t="s">
        <v>8308</v>
      </c>
      <c r="S561">
        <f t="shared" si="26"/>
        <v>449.26</v>
      </c>
    </row>
    <row r="562" spans="1:19" ht="60" x14ac:dyDescent="0.25">
      <c r="A562" s="10">
        <v>1539</v>
      </c>
      <c r="B562" s="3" t="s">
        <v>1540</v>
      </c>
      <c r="C562" s="3" t="s">
        <v>5649</v>
      </c>
      <c r="D562" s="6">
        <v>20000</v>
      </c>
      <c r="E562" s="8">
        <v>27197.22</v>
      </c>
      <c r="F562" t="s">
        <v>8218</v>
      </c>
      <c r="G562" t="s">
        <v>8223</v>
      </c>
      <c r="H562" t="s">
        <v>8245</v>
      </c>
      <c r="I562" s="19">
        <f t="shared" si="24"/>
        <v>42738.919201388882</v>
      </c>
      <c r="J562">
        <v>1483481019</v>
      </c>
      <c r="K562" s="19">
        <f t="shared" si="25"/>
        <v>42705.919201388882</v>
      </c>
      <c r="L562">
        <v>1480629819</v>
      </c>
      <c r="M562" t="b">
        <v>0</v>
      </c>
      <c r="N562">
        <v>284</v>
      </c>
      <c r="O562" t="b">
        <v>1</v>
      </c>
      <c r="P562" t="s">
        <v>8283</v>
      </c>
      <c r="Q562" s="15" t="s">
        <v>8322</v>
      </c>
      <c r="R562" s="12" t="s">
        <v>8323</v>
      </c>
      <c r="S562">
        <f t="shared" si="26"/>
        <v>95.76</v>
      </c>
    </row>
    <row r="563" spans="1:19" ht="60" x14ac:dyDescent="0.25">
      <c r="A563" s="10">
        <v>1352</v>
      </c>
      <c r="B563" s="3" t="s">
        <v>1353</v>
      </c>
      <c r="C563" s="3" t="s">
        <v>5462</v>
      </c>
      <c r="D563" s="6">
        <v>10000</v>
      </c>
      <c r="E563" s="8">
        <v>13614</v>
      </c>
      <c r="F563" t="s">
        <v>8218</v>
      </c>
      <c r="G563" t="s">
        <v>8223</v>
      </c>
      <c r="H563" t="s">
        <v>8245</v>
      </c>
      <c r="I563" s="19">
        <f t="shared" si="24"/>
        <v>42252.165972222225</v>
      </c>
      <c r="J563">
        <v>1441425540</v>
      </c>
      <c r="K563" s="19">
        <f t="shared" si="25"/>
        <v>42200.578310185185</v>
      </c>
      <c r="L563">
        <v>1436968366</v>
      </c>
      <c r="M563" t="b">
        <v>0</v>
      </c>
      <c r="N563">
        <v>227</v>
      </c>
      <c r="O563" t="b">
        <v>1</v>
      </c>
      <c r="P563" t="s">
        <v>8272</v>
      </c>
      <c r="Q563" s="15" t="s">
        <v>8320</v>
      </c>
      <c r="R563" s="12" t="s">
        <v>8330</v>
      </c>
      <c r="S563">
        <f t="shared" si="26"/>
        <v>59.97</v>
      </c>
    </row>
    <row r="564" spans="1:19" ht="60" x14ac:dyDescent="0.25">
      <c r="A564" s="10">
        <v>2472</v>
      </c>
      <c r="B564" s="3" t="s">
        <v>2473</v>
      </c>
      <c r="C564" s="3" t="s">
        <v>6582</v>
      </c>
      <c r="D564" s="6">
        <v>7500</v>
      </c>
      <c r="E564" s="8">
        <v>10182.02</v>
      </c>
      <c r="F564" t="s">
        <v>8218</v>
      </c>
      <c r="G564" t="s">
        <v>8223</v>
      </c>
      <c r="H564" t="s">
        <v>8245</v>
      </c>
      <c r="I564" s="19">
        <f t="shared" si="24"/>
        <v>40425.043749999997</v>
      </c>
      <c r="J564">
        <v>1283562180</v>
      </c>
      <c r="K564" s="19">
        <f t="shared" si="25"/>
        <v>40354.11550925926</v>
      </c>
      <c r="L564">
        <v>1277433980</v>
      </c>
      <c r="M564" t="b">
        <v>0</v>
      </c>
      <c r="N564">
        <v>104</v>
      </c>
      <c r="O564" t="b">
        <v>1</v>
      </c>
      <c r="P564" t="s">
        <v>8277</v>
      </c>
      <c r="Q564" s="15" t="s">
        <v>8311</v>
      </c>
      <c r="R564" s="12" t="s">
        <v>8328</v>
      </c>
      <c r="S564">
        <f t="shared" si="26"/>
        <v>97.9</v>
      </c>
    </row>
    <row r="565" spans="1:19" ht="60" x14ac:dyDescent="0.25">
      <c r="A565" s="10">
        <v>327</v>
      </c>
      <c r="B565" s="3" t="s">
        <v>328</v>
      </c>
      <c r="C565" s="3" t="s">
        <v>4437</v>
      </c>
      <c r="D565" s="6">
        <v>4000</v>
      </c>
      <c r="E565" s="8">
        <v>5456</v>
      </c>
      <c r="F565" t="s">
        <v>8218</v>
      </c>
      <c r="G565" t="s">
        <v>8223</v>
      </c>
      <c r="H565" t="s">
        <v>8245</v>
      </c>
      <c r="I565" s="19">
        <f t="shared" si="24"/>
        <v>42085.333333333328</v>
      </c>
      <c r="J565">
        <v>1427011200</v>
      </c>
      <c r="K565" s="19">
        <f t="shared" si="25"/>
        <v>42058.235289351855</v>
      </c>
      <c r="L565">
        <v>1424669929</v>
      </c>
      <c r="M565" t="b">
        <v>1</v>
      </c>
      <c r="N565">
        <v>34</v>
      </c>
      <c r="O565" t="b">
        <v>1</v>
      </c>
      <c r="P565" t="s">
        <v>8267</v>
      </c>
      <c r="Q565" s="15" t="s">
        <v>8317</v>
      </c>
      <c r="R565" s="12" t="s">
        <v>8329</v>
      </c>
      <c r="S565">
        <f t="shared" si="26"/>
        <v>160.47</v>
      </c>
    </row>
    <row r="566" spans="1:19" ht="45" x14ac:dyDescent="0.25">
      <c r="A566" s="10">
        <v>3300</v>
      </c>
      <c r="B566" s="3" t="s">
        <v>3300</v>
      </c>
      <c r="C566" s="3" t="s">
        <v>7410</v>
      </c>
      <c r="D566" s="6">
        <v>3000</v>
      </c>
      <c r="E566" s="8">
        <v>4085</v>
      </c>
      <c r="F566" t="s">
        <v>8218</v>
      </c>
      <c r="G566" t="s">
        <v>8223</v>
      </c>
      <c r="H566" t="s">
        <v>8245</v>
      </c>
      <c r="I566" s="19">
        <f t="shared" si="24"/>
        <v>42123.743773148148</v>
      </c>
      <c r="J566">
        <v>1430329862</v>
      </c>
      <c r="K566" s="19">
        <f t="shared" si="25"/>
        <v>42102.743773148148</v>
      </c>
      <c r="L566">
        <v>1428515462</v>
      </c>
      <c r="M566" t="b">
        <v>0</v>
      </c>
      <c r="N566">
        <v>88</v>
      </c>
      <c r="O566" t="b">
        <v>1</v>
      </c>
      <c r="P566" t="s">
        <v>8269</v>
      </c>
      <c r="Q566" s="15" t="s">
        <v>8314</v>
      </c>
      <c r="R566" s="12" t="s">
        <v>8315</v>
      </c>
      <c r="S566">
        <f t="shared" si="26"/>
        <v>46.42</v>
      </c>
    </row>
    <row r="567" spans="1:19" ht="60" x14ac:dyDescent="0.25">
      <c r="A567" s="10">
        <v>3611</v>
      </c>
      <c r="B567" s="3" t="s">
        <v>3610</v>
      </c>
      <c r="C567" s="3" t="s">
        <v>7721</v>
      </c>
      <c r="D567" s="6">
        <v>2500</v>
      </c>
      <c r="E567" s="8">
        <v>3400</v>
      </c>
      <c r="F567" t="s">
        <v>8218</v>
      </c>
      <c r="G567" t="s">
        <v>8224</v>
      </c>
      <c r="H567" t="s">
        <v>8246</v>
      </c>
      <c r="I567" s="19">
        <f t="shared" si="24"/>
        <v>42102.370381944449</v>
      </c>
      <c r="J567">
        <v>1428483201</v>
      </c>
      <c r="K567" s="19">
        <f t="shared" si="25"/>
        <v>42072.370381944449</v>
      </c>
      <c r="L567">
        <v>1425891201</v>
      </c>
      <c r="M567" t="b">
        <v>0</v>
      </c>
      <c r="N567">
        <v>51</v>
      </c>
      <c r="O567" t="b">
        <v>1</v>
      </c>
      <c r="P567" t="s">
        <v>8269</v>
      </c>
      <c r="Q567" s="15" t="s">
        <v>8314</v>
      </c>
      <c r="R567" s="12" t="s">
        <v>8315</v>
      </c>
      <c r="S567">
        <f t="shared" si="26"/>
        <v>66.67</v>
      </c>
    </row>
    <row r="568" spans="1:19" ht="60" x14ac:dyDescent="0.25">
      <c r="A568" s="10">
        <v>2102</v>
      </c>
      <c r="B568" s="3" t="s">
        <v>2103</v>
      </c>
      <c r="C568" s="3" t="s">
        <v>6212</v>
      </c>
      <c r="D568" s="6">
        <v>1000</v>
      </c>
      <c r="E568" s="8">
        <v>1360</v>
      </c>
      <c r="F568" t="s">
        <v>8218</v>
      </c>
      <c r="G568" t="s">
        <v>8223</v>
      </c>
      <c r="H568" t="s">
        <v>8245</v>
      </c>
      <c r="I568" s="19">
        <f t="shared" si="24"/>
        <v>40668.868611111109</v>
      </c>
      <c r="J568">
        <v>1304628648</v>
      </c>
      <c r="K568" s="19">
        <f t="shared" si="25"/>
        <v>40638.868611111109</v>
      </c>
      <c r="L568">
        <v>1302036648</v>
      </c>
      <c r="M568" t="b">
        <v>0</v>
      </c>
      <c r="N568">
        <v>38</v>
      </c>
      <c r="O568" t="b">
        <v>1</v>
      </c>
      <c r="P568" t="s">
        <v>8277</v>
      </c>
      <c r="Q568" s="15" t="s">
        <v>8311</v>
      </c>
      <c r="R568" s="12" t="s">
        <v>8328</v>
      </c>
      <c r="S568">
        <f t="shared" si="26"/>
        <v>35.79</v>
      </c>
    </row>
    <row r="569" spans="1:19" ht="60" x14ac:dyDescent="0.25">
      <c r="A569" s="10">
        <v>3704</v>
      </c>
      <c r="B569" s="3" t="s">
        <v>3701</v>
      </c>
      <c r="C569" s="3" t="s">
        <v>7814</v>
      </c>
      <c r="D569" s="6">
        <v>300</v>
      </c>
      <c r="E569" s="8">
        <v>409.01</v>
      </c>
      <c r="F569" t="s">
        <v>8218</v>
      </c>
      <c r="G569" t="s">
        <v>8224</v>
      </c>
      <c r="H569" t="s">
        <v>8246</v>
      </c>
      <c r="I569" s="19">
        <f t="shared" si="24"/>
        <v>42521.689745370371</v>
      </c>
      <c r="J569">
        <v>1464712394</v>
      </c>
      <c r="K569" s="19">
        <f t="shared" si="25"/>
        <v>42461.689745370371</v>
      </c>
      <c r="L569">
        <v>1459528394</v>
      </c>
      <c r="M569" t="b">
        <v>0</v>
      </c>
      <c r="N569">
        <v>27</v>
      </c>
      <c r="O569" t="b">
        <v>1</v>
      </c>
      <c r="P569" t="s">
        <v>8269</v>
      </c>
      <c r="Q569" s="15" t="s">
        <v>8314</v>
      </c>
      <c r="R569" s="12" t="s">
        <v>8315</v>
      </c>
      <c r="S569">
        <f t="shared" si="26"/>
        <v>15.15</v>
      </c>
    </row>
    <row r="570" spans="1:19" ht="60" x14ac:dyDescent="0.25">
      <c r="A570" s="10">
        <v>2820</v>
      </c>
      <c r="B570" s="3" t="s">
        <v>2820</v>
      </c>
      <c r="C570" s="3" t="s">
        <v>6930</v>
      </c>
      <c r="D570" s="6">
        <v>200</v>
      </c>
      <c r="E570" s="8">
        <v>272</v>
      </c>
      <c r="F570" t="s">
        <v>8218</v>
      </c>
      <c r="G570" t="s">
        <v>8224</v>
      </c>
      <c r="H570" t="s">
        <v>8246</v>
      </c>
      <c r="I570" s="19">
        <f t="shared" si="24"/>
        <v>42426</v>
      </c>
      <c r="J570">
        <v>1456444800</v>
      </c>
      <c r="K570" s="19">
        <f t="shared" si="25"/>
        <v>42401.610983796301</v>
      </c>
      <c r="L570">
        <v>1454337589</v>
      </c>
      <c r="M570" t="b">
        <v>0</v>
      </c>
      <c r="N570">
        <v>20</v>
      </c>
      <c r="O570" t="b">
        <v>1</v>
      </c>
      <c r="P570" t="s">
        <v>8269</v>
      </c>
      <c r="Q570" s="15" t="s">
        <v>8314</v>
      </c>
      <c r="R570" s="12" t="s">
        <v>8315</v>
      </c>
      <c r="S570">
        <f t="shared" si="26"/>
        <v>13.6</v>
      </c>
    </row>
    <row r="571" spans="1:19" ht="60" x14ac:dyDescent="0.25">
      <c r="A571" s="10">
        <v>1530</v>
      </c>
      <c r="B571" s="3" t="s">
        <v>1531</v>
      </c>
      <c r="C571" s="3" t="s">
        <v>5640</v>
      </c>
      <c r="D571" s="6">
        <v>35000</v>
      </c>
      <c r="E571" s="8">
        <v>47189</v>
      </c>
      <c r="F571" t="s">
        <v>8218</v>
      </c>
      <c r="G571" t="s">
        <v>8223</v>
      </c>
      <c r="H571" t="s">
        <v>8245</v>
      </c>
      <c r="I571" s="19">
        <f t="shared" si="24"/>
        <v>42300.767303240747</v>
      </c>
      <c r="J571">
        <v>1445624695</v>
      </c>
      <c r="K571" s="19">
        <f t="shared" si="25"/>
        <v>42275.767303240747</v>
      </c>
      <c r="L571">
        <v>1443464695</v>
      </c>
      <c r="M571" t="b">
        <v>1</v>
      </c>
      <c r="N571">
        <v>874</v>
      </c>
      <c r="O571" t="b">
        <v>1</v>
      </c>
      <c r="P571" t="s">
        <v>8283</v>
      </c>
      <c r="Q571" s="15" t="s">
        <v>8322</v>
      </c>
      <c r="R571" s="12" t="s">
        <v>8323</v>
      </c>
      <c r="S571">
        <f t="shared" si="26"/>
        <v>53.99</v>
      </c>
    </row>
    <row r="572" spans="1:19" ht="60" x14ac:dyDescent="0.25">
      <c r="A572" s="10">
        <v>1195</v>
      </c>
      <c r="B572" s="3" t="s">
        <v>1196</v>
      </c>
      <c r="C572" s="3" t="s">
        <v>5305</v>
      </c>
      <c r="D572" s="6">
        <v>10000</v>
      </c>
      <c r="E572" s="8">
        <v>13500</v>
      </c>
      <c r="F572" t="s">
        <v>8218</v>
      </c>
      <c r="G572" t="s">
        <v>8236</v>
      </c>
      <c r="H572" t="s">
        <v>8248</v>
      </c>
      <c r="I572" s="19">
        <f t="shared" si="24"/>
        <v>42358.375</v>
      </c>
      <c r="J572">
        <v>1450602000</v>
      </c>
      <c r="K572" s="19">
        <f t="shared" si="25"/>
        <v>42298.34783564815</v>
      </c>
      <c r="L572">
        <v>1445415653</v>
      </c>
      <c r="M572" t="b">
        <v>0</v>
      </c>
      <c r="N572">
        <v>170</v>
      </c>
      <c r="O572" t="b">
        <v>1</v>
      </c>
      <c r="P572" t="s">
        <v>8283</v>
      </c>
      <c r="Q572" s="15" t="s">
        <v>8322</v>
      </c>
      <c r="R572" s="12" t="s">
        <v>8323</v>
      </c>
      <c r="S572">
        <f t="shared" si="26"/>
        <v>79.41</v>
      </c>
    </row>
    <row r="573" spans="1:19" ht="60" x14ac:dyDescent="0.25">
      <c r="A573" s="10">
        <v>1388</v>
      </c>
      <c r="B573" s="3" t="s">
        <v>1389</v>
      </c>
      <c r="C573" s="3" t="s">
        <v>5498</v>
      </c>
      <c r="D573" s="6">
        <v>5000</v>
      </c>
      <c r="E573" s="8">
        <v>6740.37</v>
      </c>
      <c r="F573" t="s">
        <v>8218</v>
      </c>
      <c r="G573" t="s">
        <v>8223</v>
      </c>
      <c r="H573" t="s">
        <v>8245</v>
      </c>
      <c r="I573" s="19">
        <f t="shared" si="24"/>
        <v>42660.676388888889</v>
      </c>
      <c r="J573">
        <v>1476720840</v>
      </c>
      <c r="K573" s="19">
        <f t="shared" si="25"/>
        <v>42634.614780092597</v>
      </c>
      <c r="L573">
        <v>1474469117</v>
      </c>
      <c r="M573" t="b">
        <v>0</v>
      </c>
      <c r="N573">
        <v>112</v>
      </c>
      <c r="O573" t="b">
        <v>1</v>
      </c>
      <c r="P573" t="s">
        <v>8274</v>
      </c>
      <c r="Q573" s="15" t="s">
        <v>8311</v>
      </c>
      <c r="R573" s="12" t="s">
        <v>8312</v>
      </c>
      <c r="S573">
        <f t="shared" si="26"/>
        <v>60.18</v>
      </c>
    </row>
    <row r="574" spans="1:19" ht="60" x14ac:dyDescent="0.25">
      <c r="A574" s="10">
        <v>1300</v>
      </c>
      <c r="B574" s="3" t="s">
        <v>1301</v>
      </c>
      <c r="C574" s="3" t="s">
        <v>5410</v>
      </c>
      <c r="D574" s="6">
        <v>3000</v>
      </c>
      <c r="E574" s="8">
        <v>4050</v>
      </c>
      <c r="F574" t="s">
        <v>8218</v>
      </c>
      <c r="G574" t="s">
        <v>8223</v>
      </c>
      <c r="H574" t="s">
        <v>8245</v>
      </c>
      <c r="I574" s="19">
        <f t="shared" si="24"/>
        <v>42522.789583333331</v>
      </c>
      <c r="J574">
        <v>1464807420</v>
      </c>
      <c r="K574" s="19">
        <f t="shared" si="25"/>
        <v>42483.675208333334</v>
      </c>
      <c r="L574">
        <v>1461427938</v>
      </c>
      <c r="M574" t="b">
        <v>0</v>
      </c>
      <c r="N574">
        <v>24</v>
      </c>
      <c r="O574" t="b">
        <v>1</v>
      </c>
      <c r="P574" t="s">
        <v>8269</v>
      </c>
      <c r="Q574" s="15" t="s">
        <v>8314</v>
      </c>
      <c r="R574" s="12" t="s">
        <v>8315</v>
      </c>
      <c r="S574">
        <f t="shared" si="26"/>
        <v>168.75</v>
      </c>
    </row>
    <row r="575" spans="1:19" ht="45" x14ac:dyDescent="0.25">
      <c r="A575" s="10">
        <v>1821</v>
      </c>
      <c r="B575" s="3" t="s">
        <v>1822</v>
      </c>
      <c r="C575" s="3" t="s">
        <v>5931</v>
      </c>
      <c r="D575" s="6">
        <v>2500</v>
      </c>
      <c r="E575" s="8">
        <v>3372.25</v>
      </c>
      <c r="F575" t="s">
        <v>8218</v>
      </c>
      <c r="G575" t="s">
        <v>8223</v>
      </c>
      <c r="H575" t="s">
        <v>8245</v>
      </c>
      <c r="I575" s="19">
        <f t="shared" si="24"/>
        <v>40971.319062499999</v>
      </c>
      <c r="J575">
        <v>1330760367</v>
      </c>
      <c r="K575" s="19">
        <f t="shared" si="25"/>
        <v>40926.319062499999</v>
      </c>
      <c r="L575">
        <v>1326872367</v>
      </c>
      <c r="M575" t="b">
        <v>0</v>
      </c>
      <c r="N575">
        <v>57</v>
      </c>
      <c r="O575" t="b">
        <v>1</v>
      </c>
      <c r="P575" t="s">
        <v>8274</v>
      </c>
      <c r="Q575" s="15" t="s">
        <v>8311</v>
      </c>
      <c r="R575" s="12" t="s">
        <v>8312</v>
      </c>
      <c r="S575">
        <f t="shared" si="26"/>
        <v>59.16</v>
      </c>
    </row>
    <row r="576" spans="1:19" ht="30" x14ac:dyDescent="0.25">
      <c r="A576" s="10">
        <v>3439</v>
      </c>
      <c r="B576" s="3" t="s">
        <v>3438</v>
      </c>
      <c r="C576" s="3" t="s">
        <v>7549</v>
      </c>
      <c r="D576" s="6">
        <v>1200</v>
      </c>
      <c r="E576" s="8">
        <v>1616.14</v>
      </c>
      <c r="F576" t="s">
        <v>8218</v>
      </c>
      <c r="G576" t="s">
        <v>8223</v>
      </c>
      <c r="H576" t="s">
        <v>8245</v>
      </c>
      <c r="I576" s="19">
        <f t="shared" si="24"/>
        <v>42388.207638888889</v>
      </c>
      <c r="J576">
        <v>1453179540</v>
      </c>
      <c r="K576" s="19">
        <f t="shared" si="25"/>
        <v>42374.911226851851</v>
      </c>
      <c r="L576">
        <v>1452030730</v>
      </c>
      <c r="M576" t="b">
        <v>0</v>
      </c>
      <c r="N576">
        <v>18</v>
      </c>
      <c r="O576" t="b">
        <v>1</v>
      </c>
      <c r="P576" t="s">
        <v>8269</v>
      </c>
      <c r="Q576" s="15" t="s">
        <v>8314</v>
      </c>
      <c r="R576" s="12" t="s">
        <v>8315</v>
      </c>
      <c r="S576">
        <f t="shared" si="26"/>
        <v>89.79</v>
      </c>
    </row>
    <row r="577" spans="1:19" ht="60" x14ac:dyDescent="0.25">
      <c r="A577" s="10">
        <v>1884</v>
      </c>
      <c r="B577" s="3" t="s">
        <v>1885</v>
      </c>
      <c r="C577" s="3" t="s">
        <v>5994</v>
      </c>
      <c r="D577" s="6">
        <v>1000</v>
      </c>
      <c r="E577" s="8">
        <v>1351</v>
      </c>
      <c r="F577" t="s">
        <v>8218</v>
      </c>
      <c r="G577" t="s">
        <v>8223</v>
      </c>
      <c r="H577" t="s">
        <v>8245</v>
      </c>
      <c r="I577" s="19">
        <f t="shared" si="24"/>
        <v>41240.5</v>
      </c>
      <c r="J577">
        <v>1354017600</v>
      </c>
      <c r="K577" s="19">
        <f t="shared" si="25"/>
        <v>41205.198321759257</v>
      </c>
      <c r="L577">
        <v>1350967535</v>
      </c>
      <c r="M577" t="b">
        <v>0</v>
      </c>
      <c r="N577">
        <v>26</v>
      </c>
      <c r="O577" t="b">
        <v>1</v>
      </c>
      <c r="P577" t="s">
        <v>8277</v>
      </c>
      <c r="Q577" s="15" t="s">
        <v>8311</v>
      </c>
      <c r="R577" s="12" t="s">
        <v>8328</v>
      </c>
      <c r="S577">
        <f t="shared" si="26"/>
        <v>51.96</v>
      </c>
    </row>
    <row r="578" spans="1:19" ht="30" x14ac:dyDescent="0.25">
      <c r="A578" s="10">
        <v>2118</v>
      </c>
      <c r="B578" s="3" t="s">
        <v>2119</v>
      </c>
      <c r="C578" s="3" t="s">
        <v>6228</v>
      </c>
      <c r="D578" s="6">
        <v>1000</v>
      </c>
      <c r="E578" s="8">
        <v>1346.11</v>
      </c>
      <c r="F578" t="s">
        <v>8218</v>
      </c>
      <c r="G578" t="s">
        <v>8223</v>
      </c>
      <c r="H578" t="s">
        <v>8245</v>
      </c>
      <c r="I578" s="19">
        <f t="shared" si="24"/>
        <v>40748.839537037034</v>
      </c>
      <c r="J578">
        <v>1311538136</v>
      </c>
      <c r="K578" s="19">
        <f t="shared" si="25"/>
        <v>40718.839537037034</v>
      </c>
      <c r="L578">
        <v>1308946136</v>
      </c>
      <c r="M578" t="b">
        <v>0</v>
      </c>
      <c r="N578">
        <v>17</v>
      </c>
      <c r="O578" t="b">
        <v>1</v>
      </c>
      <c r="P578" t="s">
        <v>8277</v>
      </c>
      <c r="Q578" s="15" t="s">
        <v>8311</v>
      </c>
      <c r="R578" s="12" t="s">
        <v>8328</v>
      </c>
      <c r="S578">
        <f t="shared" si="26"/>
        <v>79.180000000000007</v>
      </c>
    </row>
    <row r="579" spans="1:19" ht="45" x14ac:dyDescent="0.25">
      <c r="A579" s="10">
        <v>1190</v>
      </c>
      <c r="B579" s="3" t="s">
        <v>1191</v>
      </c>
      <c r="C579" s="3" t="s">
        <v>5300</v>
      </c>
      <c r="D579" s="6">
        <v>500</v>
      </c>
      <c r="E579" s="8">
        <v>675</v>
      </c>
      <c r="F579" t="s">
        <v>8218</v>
      </c>
      <c r="G579" t="s">
        <v>8223</v>
      </c>
      <c r="H579" t="s">
        <v>8245</v>
      </c>
      <c r="I579" s="19">
        <f t="shared" ref="I579:I642" si="27">(((J579/60)/60)/24)+DATE(1970,1,1)</f>
        <v>41882.665798611109</v>
      </c>
      <c r="J579">
        <v>1409500725</v>
      </c>
      <c r="K579" s="19">
        <f t="shared" ref="K579:K642" si="28">(((L579/60)/60)/24)+DATE(1970,1,1)</f>
        <v>41852.665798611109</v>
      </c>
      <c r="L579">
        <v>1406908725</v>
      </c>
      <c r="M579" t="b">
        <v>0</v>
      </c>
      <c r="N579">
        <v>13</v>
      </c>
      <c r="O579" t="b">
        <v>1</v>
      </c>
      <c r="P579" t="s">
        <v>8283</v>
      </c>
      <c r="Q579" s="15" t="s">
        <v>8322</v>
      </c>
      <c r="R579" s="12" t="s">
        <v>8323</v>
      </c>
      <c r="S579">
        <f t="shared" ref="S579:S642" si="29">IFERROR(ROUND(E579/N579,2),0)</f>
        <v>51.92</v>
      </c>
    </row>
    <row r="580" spans="1:19" ht="45" x14ac:dyDescent="0.25">
      <c r="A580" s="10">
        <v>2251</v>
      </c>
      <c r="B580" s="3" t="s">
        <v>2252</v>
      </c>
      <c r="C580" s="3" t="s">
        <v>6361</v>
      </c>
      <c r="D580" s="6">
        <v>8500</v>
      </c>
      <c r="E580" s="8">
        <v>11428.19</v>
      </c>
      <c r="F580" t="s">
        <v>8218</v>
      </c>
      <c r="G580" t="s">
        <v>8223</v>
      </c>
      <c r="H580" t="s">
        <v>8245</v>
      </c>
      <c r="I580" s="19">
        <f t="shared" si="27"/>
        <v>41867.34579861111</v>
      </c>
      <c r="J580">
        <v>1408177077</v>
      </c>
      <c r="K580" s="19">
        <f t="shared" si="28"/>
        <v>41846.34579861111</v>
      </c>
      <c r="L580">
        <v>1406362677</v>
      </c>
      <c r="M580" t="b">
        <v>0</v>
      </c>
      <c r="N580">
        <v>480</v>
      </c>
      <c r="O580" t="b">
        <v>1</v>
      </c>
      <c r="P580" t="s">
        <v>8295</v>
      </c>
      <c r="Q580" s="15" t="s">
        <v>8309</v>
      </c>
      <c r="R580" s="12" t="s">
        <v>8310</v>
      </c>
      <c r="S580">
        <f t="shared" si="29"/>
        <v>23.81</v>
      </c>
    </row>
    <row r="581" spans="1:19" ht="60" x14ac:dyDescent="0.25">
      <c r="A581" s="10">
        <v>247</v>
      </c>
      <c r="B581" s="3" t="s">
        <v>248</v>
      </c>
      <c r="C581" s="3" t="s">
        <v>4357</v>
      </c>
      <c r="D581" s="6">
        <v>5000</v>
      </c>
      <c r="E581" s="8">
        <v>6705</v>
      </c>
      <c r="F581" t="s">
        <v>8218</v>
      </c>
      <c r="G581" t="s">
        <v>8223</v>
      </c>
      <c r="H581" t="s">
        <v>8245</v>
      </c>
      <c r="I581" s="19">
        <f t="shared" si="27"/>
        <v>40467.152083333334</v>
      </c>
      <c r="J581">
        <v>1287200340</v>
      </c>
      <c r="K581" s="19">
        <f t="shared" si="28"/>
        <v>40430.604328703703</v>
      </c>
      <c r="L581">
        <v>1284042614</v>
      </c>
      <c r="M581" t="b">
        <v>1</v>
      </c>
      <c r="N581">
        <v>62</v>
      </c>
      <c r="O581" t="b">
        <v>1</v>
      </c>
      <c r="P581" t="s">
        <v>8267</v>
      </c>
      <c r="Q581" s="15" t="s">
        <v>8317</v>
      </c>
      <c r="R581" s="12" t="s">
        <v>8329</v>
      </c>
      <c r="S581">
        <f t="shared" si="29"/>
        <v>108.15</v>
      </c>
    </row>
    <row r="582" spans="1:19" ht="30" x14ac:dyDescent="0.25">
      <c r="A582" s="10">
        <v>2301</v>
      </c>
      <c r="B582" s="3" t="s">
        <v>2302</v>
      </c>
      <c r="C582" s="3" t="s">
        <v>6411</v>
      </c>
      <c r="D582" s="6">
        <v>5000</v>
      </c>
      <c r="E582" s="8">
        <v>6680.22</v>
      </c>
      <c r="F582" t="s">
        <v>8218</v>
      </c>
      <c r="G582" t="s">
        <v>8223</v>
      </c>
      <c r="H582" t="s">
        <v>8245</v>
      </c>
      <c r="I582" s="19">
        <f t="shared" si="27"/>
        <v>41446.146944444445</v>
      </c>
      <c r="J582">
        <v>1371785496</v>
      </c>
      <c r="K582" s="19">
        <f t="shared" si="28"/>
        <v>41416.146944444445</v>
      </c>
      <c r="L582">
        <v>1369193496</v>
      </c>
      <c r="M582" t="b">
        <v>1</v>
      </c>
      <c r="N582">
        <v>211</v>
      </c>
      <c r="O582" t="b">
        <v>1</v>
      </c>
      <c r="P582" t="s">
        <v>8277</v>
      </c>
      <c r="Q582" s="15" t="s">
        <v>8311</v>
      </c>
      <c r="R582" s="12" t="s">
        <v>8328</v>
      </c>
      <c r="S582">
        <f t="shared" si="29"/>
        <v>31.66</v>
      </c>
    </row>
    <row r="583" spans="1:19" ht="60" x14ac:dyDescent="0.25">
      <c r="A583" s="10">
        <v>2489</v>
      </c>
      <c r="B583" s="3" t="s">
        <v>2489</v>
      </c>
      <c r="C583" s="3" t="s">
        <v>6599</v>
      </c>
      <c r="D583" s="6">
        <v>3500</v>
      </c>
      <c r="E583" s="8">
        <v>4678.5</v>
      </c>
      <c r="F583" t="s">
        <v>8218</v>
      </c>
      <c r="G583" t="s">
        <v>8223</v>
      </c>
      <c r="H583" t="s">
        <v>8245</v>
      </c>
      <c r="I583" s="19">
        <f t="shared" si="27"/>
        <v>41403.690266203703</v>
      </c>
      <c r="J583">
        <v>1368117239</v>
      </c>
      <c r="K583" s="19">
        <f t="shared" si="28"/>
        <v>41373.690266203703</v>
      </c>
      <c r="L583">
        <v>1365525239</v>
      </c>
      <c r="M583" t="b">
        <v>0</v>
      </c>
      <c r="N583">
        <v>75</v>
      </c>
      <c r="O583" t="b">
        <v>1</v>
      </c>
      <c r="P583" t="s">
        <v>8277</v>
      </c>
      <c r="Q583" s="15" t="s">
        <v>8311</v>
      </c>
      <c r="R583" s="12" t="s">
        <v>8328</v>
      </c>
      <c r="S583">
        <f t="shared" si="29"/>
        <v>62.38</v>
      </c>
    </row>
    <row r="584" spans="1:19" ht="45" x14ac:dyDescent="0.25">
      <c r="A584" s="10">
        <v>820</v>
      </c>
      <c r="B584" s="3" t="s">
        <v>821</v>
      </c>
      <c r="C584" s="3" t="s">
        <v>4930</v>
      </c>
      <c r="D584" s="6">
        <v>2000</v>
      </c>
      <c r="E584" s="8">
        <v>2681</v>
      </c>
      <c r="F584" t="s">
        <v>8218</v>
      </c>
      <c r="G584" t="s">
        <v>8223</v>
      </c>
      <c r="H584" t="s">
        <v>8245</v>
      </c>
      <c r="I584" s="19">
        <f t="shared" si="27"/>
        <v>41799.208333333336</v>
      </c>
      <c r="J584">
        <v>1402290000</v>
      </c>
      <c r="K584" s="19">
        <f t="shared" si="28"/>
        <v>41768.841921296298</v>
      </c>
      <c r="L584">
        <v>1399666342</v>
      </c>
      <c r="M584" t="b">
        <v>0</v>
      </c>
      <c r="N584">
        <v>38</v>
      </c>
      <c r="O584" t="b">
        <v>1</v>
      </c>
      <c r="P584" t="s">
        <v>8274</v>
      </c>
      <c r="Q584" s="15" t="s">
        <v>8311</v>
      </c>
      <c r="R584" s="12" t="s">
        <v>8312</v>
      </c>
      <c r="S584">
        <f t="shared" si="29"/>
        <v>70.55</v>
      </c>
    </row>
    <row r="585" spans="1:19" ht="60" x14ac:dyDescent="0.25">
      <c r="A585" s="10">
        <v>824</v>
      </c>
      <c r="B585" s="3" t="s">
        <v>825</v>
      </c>
      <c r="C585" s="3" t="s">
        <v>4934</v>
      </c>
      <c r="D585" s="6">
        <v>1600</v>
      </c>
      <c r="E585" s="8">
        <v>2150.1</v>
      </c>
      <c r="F585" t="s">
        <v>8218</v>
      </c>
      <c r="G585" t="s">
        <v>8223</v>
      </c>
      <c r="H585" t="s">
        <v>8245</v>
      </c>
      <c r="I585" s="19">
        <f t="shared" si="27"/>
        <v>40286.290972222225</v>
      </c>
      <c r="J585">
        <v>1271573940</v>
      </c>
      <c r="K585" s="19">
        <f t="shared" si="28"/>
        <v>40250.242106481484</v>
      </c>
      <c r="L585">
        <v>1268459318</v>
      </c>
      <c r="M585" t="b">
        <v>0</v>
      </c>
      <c r="N585">
        <v>54</v>
      </c>
      <c r="O585" t="b">
        <v>1</v>
      </c>
      <c r="P585" t="s">
        <v>8274</v>
      </c>
      <c r="Q585" s="15" t="s">
        <v>8311</v>
      </c>
      <c r="R585" s="12" t="s">
        <v>8312</v>
      </c>
      <c r="S585">
        <f t="shared" si="29"/>
        <v>39.82</v>
      </c>
    </row>
    <row r="586" spans="1:19" ht="45" x14ac:dyDescent="0.25">
      <c r="A586" s="10">
        <v>1353</v>
      </c>
      <c r="B586" s="3" t="s">
        <v>1354</v>
      </c>
      <c r="C586" s="3" t="s">
        <v>5463</v>
      </c>
      <c r="D586" s="6">
        <v>1000</v>
      </c>
      <c r="E586" s="8">
        <v>1336</v>
      </c>
      <c r="F586" t="s">
        <v>8218</v>
      </c>
      <c r="G586" t="s">
        <v>8223</v>
      </c>
      <c r="H586" t="s">
        <v>8245</v>
      </c>
      <c r="I586" s="19">
        <f t="shared" si="27"/>
        <v>41344</v>
      </c>
      <c r="J586">
        <v>1362960000</v>
      </c>
      <c r="K586" s="19">
        <f t="shared" si="28"/>
        <v>41309.11791666667</v>
      </c>
      <c r="L586">
        <v>1359946188</v>
      </c>
      <c r="M586" t="b">
        <v>0</v>
      </c>
      <c r="N586">
        <v>42</v>
      </c>
      <c r="O586" t="b">
        <v>1</v>
      </c>
      <c r="P586" t="s">
        <v>8272</v>
      </c>
      <c r="Q586" s="15" t="s">
        <v>8320</v>
      </c>
      <c r="R586" s="12" t="s">
        <v>8330</v>
      </c>
      <c r="S586">
        <f t="shared" si="29"/>
        <v>31.81</v>
      </c>
    </row>
    <row r="587" spans="1:19" ht="60" x14ac:dyDescent="0.25">
      <c r="A587" s="10">
        <v>2452</v>
      </c>
      <c r="B587" s="3" t="s">
        <v>2453</v>
      </c>
      <c r="C587" s="3" t="s">
        <v>6562</v>
      </c>
      <c r="D587" s="6">
        <v>600</v>
      </c>
      <c r="E587" s="8">
        <v>801</v>
      </c>
      <c r="F587" t="s">
        <v>8218</v>
      </c>
      <c r="G587" t="s">
        <v>8223</v>
      </c>
      <c r="H587" t="s">
        <v>8245</v>
      </c>
      <c r="I587" s="19">
        <f t="shared" si="27"/>
        <v>42367.958333333328</v>
      </c>
      <c r="J587">
        <v>1451430000</v>
      </c>
      <c r="K587" s="19">
        <f t="shared" si="28"/>
        <v>42338.84375</v>
      </c>
      <c r="L587">
        <v>1448914500</v>
      </c>
      <c r="M587" t="b">
        <v>0</v>
      </c>
      <c r="N587">
        <v>15</v>
      </c>
      <c r="O587" t="b">
        <v>1</v>
      </c>
      <c r="P587" t="s">
        <v>8296</v>
      </c>
      <c r="Q587" s="15" t="s">
        <v>8325</v>
      </c>
      <c r="R587" s="12" t="s">
        <v>8326</v>
      </c>
      <c r="S587">
        <f t="shared" si="29"/>
        <v>53.4</v>
      </c>
    </row>
    <row r="588" spans="1:19" ht="60" x14ac:dyDescent="0.25">
      <c r="A588" s="10">
        <v>295</v>
      </c>
      <c r="B588" s="3" t="s">
        <v>296</v>
      </c>
      <c r="C588" s="3" t="s">
        <v>4405</v>
      </c>
      <c r="D588" s="6">
        <v>50000</v>
      </c>
      <c r="E588" s="8">
        <v>66554.559999999998</v>
      </c>
      <c r="F588" t="s">
        <v>8218</v>
      </c>
      <c r="G588" t="s">
        <v>8223</v>
      </c>
      <c r="H588" t="s">
        <v>8245</v>
      </c>
      <c r="I588" s="19">
        <f t="shared" si="27"/>
        <v>41579</v>
      </c>
      <c r="J588">
        <v>1383264000</v>
      </c>
      <c r="K588" s="19">
        <f t="shared" si="28"/>
        <v>41519.004733796297</v>
      </c>
      <c r="L588">
        <v>1378080409</v>
      </c>
      <c r="M588" t="b">
        <v>1</v>
      </c>
      <c r="N588">
        <v>665</v>
      </c>
      <c r="O588" t="b">
        <v>1</v>
      </c>
      <c r="P588" t="s">
        <v>8267</v>
      </c>
      <c r="Q588" s="15" t="s">
        <v>8317</v>
      </c>
      <c r="R588" s="12" t="s">
        <v>8329</v>
      </c>
      <c r="S588">
        <f t="shared" si="29"/>
        <v>100.08</v>
      </c>
    </row>
    <row r="589" spans="1:19" ht="60" x14ac:dyDescent="0.25">
      <c r="A589" s="10">
        <v>2198</v>
      </c>
      <c r="B589" s="3" t="s">
        <v>2199</v>
      </c>
      <c r="C589" s="3" t="s">
        <v>6308</v>
      </c>
      <c r="D589" s="6">
        <v>40000</v>
      </c>
      <c r="E589" s="8">
        <v>53157</v>
      </c>
      <c r="F589" t="s">
        <v>8218</v>
      </c>
      <c r="G589" t="s">
        <v>8223</v>
      </c>
      <c r="H589" t="s">
        <v>8245</v>
      </c>
      <c r="I589" s="19">
        <f t="shared" si="27"/>
        <v>42322.555555555555</v>
      </c>
      <c r="J589">
        <v>1447507200</v>
      </c>
      <c r="K589" s="19">
        <f t="shared" si="28"/>
        <v>42292.513888888891</v>
      </c>
      <c r="L589">
        <v>1444911600</v>
      </c>
      <c r="M589" t="b">
        <v>0</v>
      </c>
      <c r="N589">
        <v>651</v>
      </c>
      <c r="O589" t="b">
        <v>1</v>
      </c>
      <c r="P589" t="s">
        <v>8295</v>
      </c>
      <c r="Q589" s="15" t="s">
        <v>8309</v>
      </c>
      <c r="R589" s="12" t="s">
        <v>8310</v>
      </c>
      <c r="S589">
        <f t="shared" si="29"/>
        <v>81.650000000000006</v>
      </c>
    </row>
    <row r="590" spans="1:19" ht="30" x14ac:dyDescent="0.25">
      <c r="A590" s="10">
        <v>2026</v>
      </c>
      <c r="B590" s="3" t="s">
        <v>2027</v>
      </c>
      <c r="C590" s="3" t="s">
        <v>6136</v>
      </c>
      <c r="D590" s="6">
        <v>25000</v>
      </c>
      <c r="E590" s="8">
        <v>33370.769999999997</v>
      </c>
      <c r="F590" t="s">
        <v>8218</v>
      </c>
      <c r="G590" t="s">
        <v>8223</v>
      </c>
      <c r="H590" t="s">
        <v>8245</v>
      </c>
      <c r="I590" s="19">
        <f t="shared" si="27"/>
        <v>41750.165972222225</v>
      </c>
      <c r="J590">
        <v>1398052740</v>
      </c>
      <c r="K590" s="19">
        <f t="shared" si="28"/>
        <v>41704.735937500001</v>
      </c>
      <c r="L590">
        <v>1394127585</v>
      </c>
      <c r="M590" t="b">
        <v>1</v>
      </c>
      <c r="N590">
        <v>454</v>
      </c>
      <c r="O590" t="b">
        <v>1</v>
      </c>
      <c r="P590" t="s">
        <v>8293</v>
      </c>
      <c r="Q590" s="15" t="s">
        <v>8307</v>
      </c>
      <c r="R590" s="12" t="s">
        <v>8308</v>
      </c>
      <c r="S590">
        <f t="shared" si="29"/>
        <v>73.5</v>
      </c>
    </row>
    <row r="591" spans="1:19" ht="60" x14ac:dyDescent="0.25">
      <c r="A591" s="10">
        <v>3045</v>
      </c>
      <c r="B591" s="3" t="s">
        <v>3045</v>
      </c>
      <c r="C591" s="3" t="s">
        <v>7155</v>
      </c>
      <c r="D591" s="6">
        <v>4000</v>
      </c>
      <c r="E591" s="8">
        <v>5308.26</v>
      </c>
      <c r="F591" t="s">
        <v>8218</v>
      </c>
      <c r="G591" t="s">
        <v>8223</v>
      </c>
      <c r="H591" t="s">
        <v>8245</v>
      </c>
      <c r="I591" s="19">
        <f t="shared" si="27"/>
        <v>41873.155729166669</v>
      </c>
      <c r="J591">
        <v>1408679055</v>
      </c>
      <c r="K591" s="19">
        <f t="shared" si="28"/>
        <v>41843.155729166669</v>
      </c>
      <c r="L591">
        <v>1406087055</v>
      </c>
      <c r="M591" t="b">
        <v>0</v>
      </c>
      <c r="N591">
        <v>64</v>
      </c>
      <c r="O591" t="b">
        <v>1</v>
      </c>
      <c r="P591" t="s">
        <v>8301</v>
      </c>
      <c r="Q591" s="15" t="s">
        <v>8314</v>
      </c>
      <c r="R591" s="12" t="s">
        <v>8327</v>
      </c>
      <c r="S591">
        <f t="shared" si="29"/>
        <v>82.94</v>
      </c>
    </row>
    <row r="592" spans="1:19" ht="60" x14ac:dyDescent="0.25">
      <c r="A592" s="10">
        <v>3301</v>
      </c>
      <c r="B592" s="3" t="s">
        <v>3301</v>
      </c>
      <c r="C592" s="3" t="s">
        <v>7411</v>
      </c>
      <c r="D592" s="6">
        <v>3000</v>
      </c>
      <c r="E592" s="8">
        <v>4004</v>
      </c>
      <c r="F592" t="s">
        <v>8218</v>
      </c>
      <c r="G592" t="s">
        <v>8223</v>
      </c>
      <c r="H592" t="s">
        <v>8245</v>
      </c>
      <c r="I592" s="19">
        <f t="shared" si="27"/>
        <v>42583.290972222225</v>
      </c>
      <c r="J592">
        <v>1470034740</v>
      </c>
      <c r="K592" s="19">
        <f t="shared" si="28"/>
        <v>42538.73583333334</v>
      </c>
      <c r="L592">
        <v>1466185176</v>
      </c>
      <c r="M592" t="b">
        <v>0</v>
      </c>
      <c r="N592">
        <v>70</v>
      </c>
      <c r="O592" t="b">
        <v>1</v>
      </c>
      <c r="P592" t="s">
        <v>8269</v>
      </c>
      <c r="Q592" s="15" t="s">
        <v>8314</v>
      </c>
      <c r="R592" s="12" t="s">
        <v>8315</v>
      </c>
      <c r="S592">
        <f t="shared" si="29"/>
        <v>57.2</v>
      </c>
    </row>
    <row r="593" spans="1:19" ht="45" x14ac:dyDescent="0.25">
      <c r="A593" s="10">
        <v>3159</v>
      </c>
      <c r="B593" s="3" t="s">
        <v>3159</v>
      </c>
      <c r="C593" s="3" t="s">
        <v>7269</v>
      </c>
      <c r="D593" s="6">
        <v>1500</v>
      </c>
      <c r="E593" s="8">
        <v>2002.22</v>
      </c>
      <c r="F593" t="s">
        <v>8218</v>
      </c>
      <c r="G593" t="s">
        <v>8223</v>
      </c>
      <c r="H593" t="s">
        <v>8245</v>
      </c>
      <c r="I593" s="19">
        <f t="shared" si="27"/>
        <v>40926.958333333336</v>
      </c>
      <c r="J593">
        <v>1326927600</v>
      </c>
      <c r="K593" s="19">
        <f t="shared" si="28"/>
        <v>40884.066678240742</v>
      </c>
      <c r="L593">
        <v>1323221761</v>
      </c>
      <c r="M593" t="b">
        <v>1</v>
      </c>
      <c r="N593">
        <v>52</v>
      </c>
      <c r="O593" t="b">
        <v>1</v>
      </c>
      <c r="P593" t="s">
        <v>8269</v>
      </c>
      <c r="Q593" s="15" t="s">
        <v>8314</v>
      </c>
      <c r="R593" s="12" t="s">
        <v>8315</v>
      </c>
      <c r="S593">
        <f t="shared" si="29"/>
        <v>38.5</v>
      </c>
    </row>
    <row r="594" spans="1:19" ht="60" x14ac:dyDescent="0.25">
      <c r="A594" s="10">
        <v>1619</v>
      </c>
      <c r="B594" s="3" t="s">
        <v>1620</v>
      </c>
      <c r="C594" s="3" t="s">
        <v>5729</v>
      </c>
      <c r="D594" s="6">
        <v>1500</v>
      </c>
      <c r="E594" s="8">
        <v>2000</v>
      </c>
      <c r="F594" t="s">
        <v>8218</v>
      </c>
      <c r="G594" t="s">
        <v>8223</v>
      </c>
      <c r="H594" t="s">
        <v>8245</v>
      </c>
      <c r="I594" s="19">
        <f t="shared" si="27"/>
        <v>41897.18618055556</v>
      </c>
      <c r="J594">
        <v>1410755286</v>
      </c>
      <c r="K594" s="19">
        <f t="shared" si="28"/>
        <v>41876.18618055556</v>
      </c>
      <c r="L594">
        <v>1408940886</v>
      </c>
      <c r="M594" t="b">
        <v>0</v>
      </c>
      <c r="N594">
        <v>23</v>
      </c>
      <c r="O594" t="b">
        <v>1</v>
      </c>
      <c r="P594" t="s">
        <v>8274</v>
      </c>
      <c r="Q594" s="15" t="s">
        <v>8311</v>
      </c>
      <c r="R594" s="12" t="s">
        <v>8312</v>
      </c>
      <c r="S594">
        <f t="shared" si="29"/>
        <v>86.96</v>
      </c>
    </row>
    <row r="595" spans="1:19" ht="30" x14ac:dyDescent="0.25">
      <c r="A595" s="10">
        <v>2937</v>
      </c>
      <c r="B595" s="3" t="s">
        <v>2937</v>
      </c>
      <c r="C595" s="3" t="s">
        <v>7047</v>
      </c>
      <c r="D595" s="6">
        <v>1500</v>
      </c>
      <c r="E595" s="8">
        <v>2000</v>
      </c>
      <c r="F595" t="s">
        <v>8218</v>
      </c>
      <c r="G595" t="s">
        <v>8224</v>
      </c>
      <c r="H595" t="s">
        <v>8246</v>
      </c>
      <c r="I595" s="19">
        <f t="shared" si="27"/>
        <v>41833.457326388889</v>
      </c>
      <c r="J595">
        <v>1405249113</v>
      </c>
      <c r="K595" s="19">
        <f t="shared" si="28"/>
        <v>41803.457326388889</v>
      </c>
      <c r="L595">
        <v>1402657113</v>
      </c>
      <c r="M595" t="b">
        <v>0</v>
      </c>
      <c r="N595">
        <v>55</v>
      </c>
      <c r="O595" t="b">
        <v>1</v>
      </c>
      <c r="P595" t="s">
        <v>8303</v>
      </c>
      <c r="Q595" s="15" t="s">
        <v>8314</v>
      </c>
      <c r="R595" s="12" t="s">
        <v>8335</v>
      </c>
      <c r="S595">
        <f t="shared" si="29"/>
        <v>36.36</v>
      </c>
    </row>
    <row r="596" spans="1:19" ht="45" x14ac:dyDescent="0.25">
      <c r="A596" s="10">
        <v>2204</v>
      </c>
      <c r="B596" s="3" t="s">
        <v>2205</v>
      </c>
      <c r="C596" s="3" t="s">
        <v>6314</v>
      </c>
      <c r="D596" s="6">
        <v>1500</v>
      </c>
      <c r="E596" s="8">
        <v>1993</v>
      </c>
      <c r="F596" t="s">
        <v>8218</v>
      </c>
      <c r="G596" t="s">
        <v>8223</v>
      </c>
      <c r="H596" t="s">
        <v>8245</v>
      </c>
      <c r="I596" s="19">
        <f t="shared" si="27"/>
        <v>41342.311562499999</v>
      </c>
      <c r="J596">
        <v>1362814119</v>
      </c>
      <c r="K596" s="19">
        <f t="shared" si="28"/>
        <v>41312.311562499999</v>
      </c>
      <c r="L596">
        <v>1360222119</v>
      </c>
      <c r="M596" t="b">
        <v>0</v>
      </c>
      <c r="N596">
        <v>73</v>
      </c>
      <c r="O596" t="b">
        <v>1</v>
      </c>
      <c r="P596" t="s">
        <v>8278</v>
      </c>
      <c r="Q596" s="15" t="s">
        <v>8311</v>
      </c>
      <c r="R596" s="12" t="s">
        <v>8324</v>
      </c>
      <c r="S596">
        <f t="shared" si="29"/>
        <v>27.3</v>
      </c>
    </row>
    <row r="597" spans="1:19" ht="45" x14ac:dyDescent="0.25">
      <c r="A597" s="10">
        <v>2800</v>
      </c>
      <c r="B597" s="3" t="s">
        <v>2800</v>
      </c>
      <c r="C597" s="3" t="s">
        <v>6910</v>
      </c>
      <c r="D597" s="6">
        <v>1000</v>
      </c>
      <c r="E597" s="8">
        <v>1330</v>
      </c>
      <c r="F597" t="s">
        <v>8218</v>
      </c>
      <c r="G597" t="s">
        <v>8224</v>
      </c>
      <c r="H597" t="s">
        <v>8246</v>
      </c>
      <c r="I597" s="19">
        <f t="shared" si="27"/>
        <v>42008.552847222221</v>
      </c>
      <c r="J597">
        <v>1420377366</v>
      </c>
      <c r="K597" s="19">
        <f t="shared" si="28"/>
        <v>41948.552847222221</v>
      </c>
      <c r="L597">
        <v>1415193366</v>
      </c>
      <c r="M597" t="b">
        <v>0</v>
      </c>
      <c r="N597">
        <v>31</v>
      </c>
      <c r="O597" t="b">
        <v>1</v>
      </c>
      <c r="P597" t="s">
        <v>8269</v>
      </c>
      <c r="Q597" s="15" t="s">
        <v>8314</v>
      </c>
      <c r="R597" s="12" t="s">
        <v>8315</v>
      </c>
      <c r="S597">
        <f t="shared" si="29"/>
        <v>42.9</v>
      </c>
    </row>
    <row r="598" spans="1:19" ht="45" x14ac:dyDescent="0.25">
      <c r="A598" s="10">
        <v>3751</v>
      </c>
      <c r="B598" s="3" t="s">
        <v>3748</v>
      </c>
      <c r="C598" s="3" t="s">
        <v>7861</v>
      </c>
      <c r="D598" s="6">
        <v>1000</v>
      </c>
      <c r="E598" s="8">
        <v>1326</v>
      </c>
      <c r="F598" t="s">
        <v>8218</v>
      </c>
      <c r="G598" t="s">
        <v>8223</v>
      </c>
      <c r="H598" t="s">
        <v>8245</v>
      </c>
      <c r="I598" s="19">
        <f t="shared" si="27"/>
        <v>42462.993900462956</v>
      </c>
      <c r="J598">
        <v>1459641073</v>
      </c>
      <c r="K598" s="19">
        <f t="shared" si="28"/>
        <v>42403.035567129627</v>
      </c>
      <c r="L598">
        <v>1454460673</v>
      </c>
      <c r="M598" t="b">
        <v>0</v>
      </c>
      <c r="N598">
        <v>11</v>
      </c>
      <c r="O598" t="b">
        <v>1</v>
      </c>
      <c r="P598" t="s">
        <v>8303</v>
      </c>
      <c r="Q598" s="15" t="s">
        <v>8314</v>
      </c>
      <c r="R598" s="12" t="s">
        <v>8335</v>
      </c>
      <c r="S598">
        <f t="shared" si="29"/>
        <v>120.55</v>
      </c>
    </row>
    <row r="599" spans="1:19" ht="60" x14ac:dyDescent="0.25">
      <c r="A599" s="10">
        <v>1899</v>
      </c>
      <c r="B599" s="3" t="s">
        <v>1900</v>
      </c>
      <c r="C599" s="3" t="s">
        <v>6009</v>
      </c>
      <c r="D599" s="6">
        <v>900</v>
      </c>
      <c r="E599" s="8">
        <v>1200</v>
      </c>
      <c r="F599" t="s">
        <v>8218</v>
      </c>
      <c r="G599" t="s">
        <v>8223</v>
      </c>
      <c r="H599" t="s">
        <v>8245</v>
      </c>
      <c r="I599" s="19">
        <f t="shared" si="27"/>
        <v>42088.90006944444</v>
      </c>
      <c r="J599">
        <v>1427319366</v>
      </c>
      <c r="K599" s="19">
        <f t="shared" si="28"/>
        <v>42058.941736111112</v>
      </c>
      <c r="L599">
        <v>1424730966</v>
      </c>
      <c r="M599" t="b">
        <v>0</v>
      </c>
      <c r="N599">
        <v>42</v>
      </c>
      <c r="O599" t="b">
        <v>1</v>
      </c>
      <c r="P599" t="s">
        <v>8277</v>
      </c>
      <c r="Q599" s="15" t="s">
        <v>8311</v>
      </c>
      <c r="R599" s="12" t="s">
        <v>8328</v>
      </c>
      <c r="S599">
        <f t="shared" si="29"/>
        <v>28.57</v>
      </c>
    </row>
    <row r="600" spans="1:19" ht="45" x14ac:dyDescent="0.25">
      <c r="A600" s="10">
        <v>781</v>
      </c>
      <c r="B600" s="3" t="s">
        <v>782</v>
      </c>
      <c r="C600" s="3" t="s">
        <v>4891</v>
      </c>
      <c r="D600" s="6">
        <v>800</v>
      </c>
      <c r="E600" s="8">
        <v>1065.23</v>
      </c>
      <c r="F600" t="s">
        <v>8218</v>
      </c>
      <c r="G600" t="s">
        <v>8223</v>
      </c>
      <c r="H600" t="s">
        <v>8245</v>
      </c>
      <c r="I600" s="19">
        <f t="shared" si="27"/>
        <v>41433.000856481485</v>
      </c>
      <c r="J600">
        <v>1370649674</v>
      </c>
      <c r="K600" s="19">
        <f t="shared" si="28"/>
        <v>41403.000856481485</v>
      </c>
      <c r="L600">
        <v>1368057674</v>
      </c>
      <c r="M600" t="b">
        <v>0</v>
      </c>
      <c r="N600">
        <v>25</v>
      </c>
      <c r="O600" t="b">
        <v>1</v>
      </c>
      <c r="P600" t="s">
        <v>8274</v>
      </c>
      <c r="Q600" s="15" t="s">
        <v>8311</v>
      </c>
      <c r="R600" s="12" t="s">
        <v>8312</v>
      </c>
      <c r="S600">
        <f t="shared" si="29"/>
        <v>42.61</v>
      </c>
    </row>
    <row r="601" spans="1:19" ht="45" x14ac:dyDescent="0.25">
      <c r="A601" s="10">
        <v>1860</v>
      </c>
      <c r="B601" s="3" t="s">
        <v>1861</v>
      </c>
      <c r="C601" s="3" t="s">
        <v>5970</v>
      </c>
      <c r="D601" s="6">
        <v>750</v>
      </c>
      <c r="E601" s="8">
        <v>1001</v>
      </c>
      <c r="F601" t="s">
        <v>8218</v>
      </c>
      <c r="G601" t="s">
        <v>8223</v>
      </c>
      <c r="H601" t="s">
        <v>8245</v>
      </c>
      <c r="I601" s="19">
        <f t="shared" si="27"/>
        <v>41676.709305555552</v>
      </c>
      <c r="J601">
        <v>1391706084</v>
      </c>
      <c r="K601" s="19">
        <f t="shared" si="28"/>
        <v>41655.709305555552</v>
      </c>
      <c r="L601">
        <v>1389891684</v>
      </c>
      <c r="M601" t="b">
        <v>0</v>
      </c>
      <c r="N601">
        <v>19</v>
      </c>
      <c r="O601" t="b">
        <v>1</v>
      </c>
      <c r="P601" t="s">
        <v>8274</v>
      </c>
      <c r="Q601" s="15" t="s">
        <v>8311</v>
      </c>
      <c r="R601" s="12" t="s">
        <v>8312</v>
      </c>
      <c r="S601">
        <f t="shared" si="29"/>
        <v>52.68</v>
      </c>
    </row>
    <row r="602" spans="1:19" ht="60" x14ac:dyDescent="0.25">
      <c r="A602" s="10">
        <v>25</v>
      </c>
      <c r="B602" s="3" t="s">
        <v>27</v>
      </c>
      <c r="C602" s="3" t="s">
        <v>4136</v>
      </c>
      <c r="D602" s="6">
        <v>600</v>
      </c>
      <c r="E602" s="8">
        <v>800</v>
      </c>
      <c r="F602" t="s">
        <v>8218</v>
      </c>
      <c r="G602" t="s">
        <v>8223</v>
      </c>
      <c r="H602" t="s">
        <v>8245</v>
      </c>
      <c r="I602" s="19">
        <f t="shared" si="27"/>
        <v>42378.025011574078</v>
      </c>
      <c r="J602">
        <v>1452299761</v>
      </c>
      <c r="K602" s="19">
        <f t="shared" si="28"/>
        <v>42318.025011574078</v>
      </c>
      <c r="L602">
        <v>1447115761</v>
      </c>
      <c r="M602" t="b">
        <v>0</v>
      </c>
      <c r="N602">
        <v>14</v>
      </c>
      <c r="O602" t="b">
        <v>1</v>
      </c>
      <c r="P602" t="s">
        <v>8263</v>
      </c>
      <c r="Q602" s="15" t="s">
        <v>8317</v>
      </c>
      <c r="R602" s="12" t="s">
        <v>8331</v>
      </c>
      <c r="S602">
        <f t="shared" si="29"/>
        <v>57.14</v>
      </c>
    </row>
    <row r="603" spans="1:19" ht="45" x14ac:dyDescent="0.25">
      <c r="A603" s="10">
        <v>2801</v>
      </c>
      <c r="B603" s="3" t="s">
        <v>2801</v>
      </c>
      <c r="C603" s="3" t="s">
        <v>6911</v>
      </c>
      <c r="D603" s="6">
        <v>500</v>
      </c>
      <c r="E603" s="8">
        <v>666</v>
      </c>
      <c r="F603" t="s">
        <v>8218</v>
      </c>
      <c r="G603" t="s">
        <v>8225</v>
      </c>
      <c r="H603" t="s">
        <v>8247</v>
      </c>
      <c r="I603" s="19">
        <f t="shared" si="27"/>
        <v>41922.458333333336</v>
      </c>
      <c r="J603">
        <v>1412938800</v>
      </c>
      <c r="K603" s="19">
        <f t="shared" si="28"/>
        <v>41900.243159722224</v>
      </c>
      <c r="L603">
        <v>1411019409</v>
      </c>
      <c r="M603" t="b">
        <v>0</v>
      </c>
      <c r="N603">
        <v>13</v>
      </c>
      <c r="O603" t="b">
        <v>1</v>
      </c>
      <c r="P603" t="s">
        <v>8269</v>
      </c>
      <c r="Q603" s="15" t="s">
        <v>8314</v>
      </c>
      <c r="R603" s="12" t="s">
        <v>8315</v>
      </c>
      <c r="S603">
        <f t="shared" si="29"/>
        <v>51.23</v>
      </c>
    </row>
    <row r="604" spans="1:19" ht="60" x14ac:dyDescent="0.25">
      <c r="A604" s="10">
        <v>3289</v>
      </c>
      <c r="B604" s="3" t="s">
        <v>3289</v>
      </c>
      <c r="C604" s="3" t="s">
        <v>7399</v>
      </c>
      <c r="D604" s="6">
        <v>500</v>
      </c>
      <c r="E604" s="8">
        <v>665.21</v>
      </c>
      <c r="F604" t="s">
        <v>8218</v>
      </c>
      <c r="G604" t="s">
        <v>8224</v>
      </c>
      <c r="H604" t="s">
        <v>8246</v>
      </c>
      <c r="I604" s="19">
        <f t="shared" si="27"/>
        <v>42786.368078703701</v>
      </c>
      <c r="J604">
        <v>1487580602</v>
      </c>
      <c r="K604" s="19">
        <f t="shared" si="28"/>
        <v>42758.368078703701</v>
      </c>
      <c r="L604">
        <v>1485161402</v>
      </c>
      <c r="M604" t="b">
        <v>0</v>
      </c>
      <c r="N604">
        <v>25</v>
      </c>
      <c r="O604" t="b">
        <v>1</v>
      </c>
      <c r="P604" t="s">
        <v>8269</v>
      </c>
      <c r="Q604" s="15" t="s">
        <v>8314</v>
      </c>
      <c r="R604" s="12" t="s">
        <v>8315</v>
      </c>
      <c r="S604">
        <f t="shared" si="29"/>
        <v>26.61</v>
      </c>
    </row>
    <row r="605" spans="1:19" ht="45" x14ac:dyDescent="0.25">
      <c r="A605" s="10">
        <v>2479</v>
      </c>
      <c r="B605" s="3" t="s">
        <v>2479</v>
      </c>
      <c r="C605" s="3" t="s">
        <v>6589</v>
      </c>
      <c r="D605" s="6">
        <v>300</v>
      </c>
      <c r="E605" s="8">
        <v>400.33</v>
      </c>
      <c r="F605" t="s">
        <v>8218</v>
      </c>
      <c r="G605" t="s">
        <v>8223</v>
      </c>
      <c r="H605" t="s">
        <v>8245</v>
      </c>
      <c r="I605" s="19">
        <f t="shared" si="27"/>
        <v>41118.083333333336</v>
      </c>
      <c r="J605">
        <v>1343440800</v>
      </c>
      <c r="K605" s="19">
        <f t="shared" si="28"/>
        <v>41107.726782407408</v>
      </c>
      <c r="L605">
        <v>1342545994</v>
      </c>
      <c r="M605" t="b">
        <v>0</v>
      </c>
      <c r="N605">
        <v>16</v>
      </c>
      <c r="O605" t="b">
        <v>1</v>
      </c>
      <c r="P605" t="s">
        <v>8277</v>
      </c>
      <c r="Q605" s="15" t="s">
        <v>8311</v>
      </c>
      <c r="R605" s="12" t="s">
        <v>8328</v>
      </c>
      <c r="S605">
        <f t="shared" si="29"/>
        <v>25.02</v>
      </c>
    </row>
    <row r="606" spans="1:19" ht="60" x14ac:dyDescent="0.25">
      <c r="A606" s="10">
        <v>259</v>
      </c>
      <c r="B606" s="3" t="s">
        <v>260</v>
      </c>
      <c r="C606" s="3" t="s">
        <v>4369</v>
      </c>
      <c r="D606" s="6">
        <v>75000</v>
      </c>
      <c r="E606" s="8">
        <v>98953.42</v>
      </c>
      <c r="F606" t="s">
        <v>8218</v>
      </c>
      <c r="G606" t="s">
        <v>8223</v>
      </c>
      <c r="H606" t="s">
        <v>8245</v>
      </c>
      <c r="I606" s="19">
        <f t="shared" si="27"/>
        <v>42102.738067129627</v>
      </c>
      <c r="J606">
        <v>1428514969</v>
      </c>
      <c r="K606" s="19">
        <f t="shared" si="28"/>
        <v>42072.738067129627</v>
      </c>
      <c r="L606">
        <v>1425922969</v>
      </c>
      <c r="M606" t="b">
        <v>1</v>
      </c>
      <c r="N606">
        <v>942</v>
      </c>
      <c r="O606" t="b">
        <v>1</v>
      </c>
      <c r="P606" t="s">
        <v>8267</v>
      </c>
      <c r="Q606" s="15" t="s">
        <v>8317</v>
      </c>
      <c r="R606" s="12" t="s">
        <v>8329</v>
      </c>
      <c r="S606">
        <f t="shared" si="29"/>
        <v>105.05</v>
      </c>
    </row>
    <row r="607" spans="1:19" ht="60" x14ac:dyDescent="0.25">
      <c r="A607" s="10">
        <v>2036</v>
      </c>
      <c r="B607" s="3" t="s">
        <v>2037</v>
      </c>
      <c r="C607" s="3" t="s">
        <v>6146</v>
      </c>
      <c r="D607" s="6">
        <v>30000</v>
      </c>
      <c r="E607" s="8">
        <v>39500.5</v>
      </c>
      <c r="F607" t="s">
        <v>8218</v>
      </c>
      <c r="G607" t="s">
        <v>8223</v>
      </c>
      <c r="H607" t="s">
        <v>8245</v>
      </c>
      <c r="I607" s="19">
        <f t="shared" si="27"/>
        <v>41768.864803240744</v>
      </c>
      <c r="J607">
        <v>1399668319</v>
      </c>
      <c r="K607" s="19">
        <f t="shared" si="28"/>
        <v>41738.864803240744</v>
      </c>
      <c r="L607">
        <v>1397076319</v>
      </c>
      <c r="M607" t="b">
        <v>1</v>
      </c>
      <c r="N607">
        <v>848</v>
      </c>
      <c r="O607" t="b">
        <v>1</v>
      </c>
      <c r="P607" t="s">
        <v>8293</v>
      </c>
      <c r="Q607" s="15" t="s">
        <v>8307</v>
      </c>
      <c r="R607" s="12" t="s">
        <v>8308</v>
      </c>
      <c r="S607">
        <f t="shared" si="29"/>
        <v>46.58</v>
      </c>
    </row>
    <row r="608" spans="1:19" ht="60" x14ac:dyDescent="0.25">
      <c r="A608" s="10">
        <v>722</v>
      </c>
      <c r="B608" s="3" t="s">
        <v>723</v>
      </c>
      <c r="C608" s="3" t="s">
        <v>4832</v>
      </c>
      <c r="D608" s="6">
        <v>25000</v>
      </c>
      <c r="E608" s="8">
        <v>33006</v>
      </c>
      <c r="F608" t="s">
        <v>8218</v>
      </c>
      <c r="G608" t="s">
        <v>8223</v>
      </c>
      <c r="H608" t="s">
        <v>8245</v>
      </c>
      <c r="I608" s="19">
        <f t="shared" si="27"/>
        <v>41007.76363425926</v>
      </c>
      <c r="J608">
        <v>1333909178</v>
      </c>
      <c r="K608" s="19">
        <f t="shared" si="28"/>
        <v>40977.805300925924</v>
      </c>
      <c r="L608">
        <v>1331320778</v>
      </c>
      <c r="M608" t="b">
        <v>0</v>
      </c>
      <c r="N608">
        <v>153</v>
      </c>
      <c r="O608" t="b">
        <v>1</v>
      </c>
      <c r="P608" t="s">
        <v>8272</v>
      </c>
      <c r="Q608" s="15" t="s">
        <v>8320</v>
      </c>
      <c r="R608" s="12" t="s">
        <v>8330</v>
      </c>
      <c r="S608">
        <f t="shared" si="29"/>
        <v>215.73</v>
      </c>
    </row>
    <row r="609" spans="1:19" ht="30" x14ac:dyDescent="0.25">
      <c r="A609" s="10">
        <v>730</v>
      </c>
      <c r="B609" s="3" t="s">
        <v>731</v>
      </c>
      <c r="C609" s="3" t="s">
        <v>4840</v>
      </c>
      <c r="D609" s="6">
        <v>20000</v>
      </c>
      <c r="E609" s="8">
        <v>26438</v>
      </c>
      <c r="F609" t="s">
        <v>8218</v>
      </c>
      <c r="G609" t="s">
        <v>8223</v>
      </c>
      <c r="H609" t="s">
        <v>8245</v>
      </c>
      <c r="I609" s="19">
        <f t="shared" si="27"/>
        <v>40884.745266203703</v>
      </c>
      <c r="J609">
        <v>1323280391</v>
      </c>
      <c r="K609" s="19">
        <f t="shared" si="28"/>
        <v>40854.745266203703</v>
      </c>
      <c r="L609">
        <v>1320688391</v>
      </c>
      <c r="M609" t="b">
        <v>0</v>
      </c>
      <c r="N609">
        <v>265</v>
      </c>
      <c r="O609" t="b">
        <v>1</v>
      </c>
      <c r="P609" t="s">
        <v>8272</v>
      </c>
      <c r="Q609" s="15" t="s">
        <v>8320</v>
      </c>
      <c r="R609" s="12" t="s">
        <v>8330</v>
      </c>
      <c r="S609">
        <f t="shared" si="29"/>
        <v>99.77</v>
      </c>
    </row>
    <row r="610" spans="1:19" ht="45" x14ac:dyDescent="0.25">
      <c r="A610" s="10">
        <v>267</v>
      </c>
      <c r="B610" s="3" t="s">
        <v>268</v>
      </c>
      <c r="C610" s="3" t="s">
        <v>4377</v>
      </c>
      <c r="D610" s="6">
        <v>9850</v>
      </c>
      <c r="E610" s="8">
        <v>12965.44</v>
      </c>
      <c r="F610" t="s">
        <v>8218</v>
      </c>
      <c r="G610" t="s">
        <v>8224</v>
      </c>
      <c r="H610" t="s">
        <v>8246</v>
      </c>
      <c r="I610" s="19">
        <f t="shared" si="27"/>
        <v>41815.452534722222</v>
      </c>
      <c r="J610">
        <v>1403693499</v>
      </c>
      <c r="K610" s="19">
        <f t="shared" si="28"/>
        <v>41785.452534722222</v>
      </c>
      <c r="L610">
        <v>1401101499</v>
      </c>
      <c r="M610" t="b">
        <v>1</v>
      </c>
      <c r="N610">
        <v>165</v>
      </c>
      <c r="O610" t="b">
        <v>1</v>
      </c>
      <c r="P610" t="s">
        <v>8267</v>
      </c>
      <c r="Q610" s="15" t="s">
        <v>8317</v>
      </c>
      <c r="R610" s="12" t="s">
        <v>8329</v>
      </c>
      <c r="S610">
        <f t="shared" si="29"/>
        <v>78.58</v>
      </c>
    </row>
    <row r="611" spans="1:19" ht="60" x14ac:dyDescent="0.25">
      <c r="A611" s="10">
        <v>1658</v>
      </c>
      <c r="B611" s="3" t="s">
        <v>1659</v>
      </c>
      <c r="C611" s="3" t="s">
        <v>5768</v>
      </c>
      <c r="D611" s="6">
        <v>6000</v>
      </c>
      <c r="E611" s="8">
        <v>7934</v>
      </c>
      <c r="F611" t="s">
        <v>8218</v>
      </c>
      <c r="G611" t="s">
        <v>8223</v>
      </c>
      <c r="H611" t="s">
        <v>8245</v>
      </c>
      <c r="I611" s="19">
        <f t="shared" si="27"/>
        <v>41261.597222222219</v>
      </c>
      <c r="J611">
        <v>1355840400</v>
      </c>
      <c r="K611" s="19">
        <f t="shared" si="28"/>
        <v>41223.22184027778</v>
      </c>
      <c r="L611">
        <v>1352524767</v>
      </c>
      <c r="M611" t="b">
        <v>0</v>
      </c>
      <c r="N611">
        <v>107</v>
      </c>
      <c r="O611" t="b">
        <v>1</v>
      </c>
      <c r="P611" t="s">
        <v>8290</v>
      </c>
      <c r="Q611" s="15" t="s">
        <v>8311</v>
      </c>
      <c r="R611" s="12" t="s">
        <v>8319</v>
      </c>
      <c r="S611">
        <f t="shared" si="29"/>
        <v>74.150000000000006</v>
      </c>
    </row>
    <row r="612" spans="1:19" ht="60" x14ac:dyDescent="0.25">
      <c r="A612" s="10">
        <v>1535</v>
      </c>
      <c r="B612" s="3" t="s">
        <v>1536</v>
      </c>
      <c r="C612" s="3" t="s">
        <v>5645</v>
      </c>
      <c r="D612" s="6">
        <v>4000</v>
      </c>
      <c r="E612" s="8">
        <v>5297</v>
      </c>
      <c r="F612" t="s">
        <v>8218</v>
      </c>
      <c r="G612" t="s">
        <v>8223</v>
      </c>
      <c r="H612" t="s">
        <v>8245</v>
      </c>
      <c r="I612" s="19">
        <f t="shared" si="27"/>
        <v>42513.916666666672</v>
      </c>
      <c r="J612">
        <v>1464040800</v>
      </c>
      <c r="K612" s="19">
        <f t="shared" si="28"/>
        <v>42484.829062500001</v>
      </c>
      <c r="L612">
        <v>1461527631</v>
      </c>
      <c r="M612" t="b">
        <v>1</v>
      </c>
      <c r="N612">
        <v>110</v>
      </c>
      <c r="O612" t="b">
        <v>1</v>
      </c>
      <c r="P612" t="s">
        <v>8283</v>
      </c>
      <c r="Q612" s="15" t="s">
        <v>8322</v>
      </c>
      <c r="R612" s="12" t="s">
        <v>8323</v>
      </c>
      <c r="S612">
        <f t="shared" si="29"/>
        <v>48.15</v>
      </c>
    </row>
    <row r="613" spans="1:19" x14ac:dyDescent="0.25">
      <c r="A613" s="10">
        <v>2099</v>
      </c>
      <c r="B613" s="3" t="s">
        <v>2100</v>
      </c>
      <c r="C613" s="3" t="s">
        <v>6209</v>
      </c>
      <c r="D613" s="6">
        <v>3000</v>
      </c>
      <c r="E613" s="8">
        <v>3971</v>
      </c>
      <c r="F613" t="s">
        <v>8218</v>
      </c>
      <c r="G613" t="s">
        <v>8223</v>
      </c>
      <c r="H613" t="s">
        <v>8245</v>
      </c>
      <c r="I613" s="19">
        <f t="shared" si="27"/>
        <v>42187.152777777781</v>
      </c>
      <c r="J613">
        <v>1435808400</v>
      </c>
      <c r="K613" s="19">
        <f t="shared" si="28"/>
        <v>42173.746342592596</v>
      </c>
      <c r="L613">
        <v>1434650084</v>
      </c>
      <c r="M613" t="b">
        <v>0</v>
      </c>
      <c r="N613">
        <v>63</v>
      </c>
      <c r="O613" t="b">
        <v>1</v>
      </c>
      <c r="P613" t="s">
        <v>8277</v>
      </c>
      <c r="Q613" s="15" t="s">
        <v>8311</v>
      </c>
      <c r="R613" s="12" t="s">
        <v>8328</v>
      </c>
      <c r="S613">
        <f t="shared" si="29"/>
        <v>63.03</v>
      </c>
    </row>
    <row r="614" spans="1:19" ht="30" x14ac:dyDescent="0.25">
      <c r="A614" s="10">
        <v>1859</v>
      </c>
      <c r="B614" s="3" t="s">
        <v>1860</v>
      </c>
      <c r="C614" s="3" t="s">
        <v>5969</v>
      </c>
      <c r="D614" s="6">
        <v>3000</v>
      </c>
      <c r="E614" s="8">
        <v>3955</v>
      </c>
      <c r="F614" t="s">
        <v>8218</v>
      </c>
      <c r="G614" t="s">
        <v>8223</v>
      </c>
      <c r="H614" t="s">
        <v>8245</v>
      </c>
      <c r="I614" s="19">
        <f t="shared" si="27"/>
        <v>40808.770011574074</v>
      </c>
      <c r="J614">
        <v>1316716129</v>
      </c>
      <c r="K614" s="19">
        <f t="shared" si="28"/>
        <v>40778.770011574074</v>
      </c>
      <c r="L614">
        <v>1314124129</v>
      </c>
      <c r="M614" t="b">
        <v>0</v>
      </c>
      <c r="N614">
        <v>56</v>
      </c>
      <c r="O614" t="b">
        <v>1</v>
      </c>
      <c r="P614" t="s">
        <v>8274</v>
      </c>
      <c r="Q614" s="15" t="s">
        <v>8311</v>
      </c>
      <c r="R614" s="12" t="s">
        <v>8312</v>
      </c>
      <c r="S614">
        <f t="shared" si="29"/>
        <v>70.63</v>
      </c>
    </row>
    <row r="615" spans="1:19" ht="45" x14ac:dyDescent="0.25">
      <c r="A615" s="10">
        <v>2163</v>
      </c>
      <c r="B615" s="3" t="s">
        <v>2164</v>
      </c>
      <c r="C615" s="3" t="s">
        <v>6273</v>
      </c>
      <c r="D615" s="6">
        <v>2500</v>
      </c>
      <c r="E615" s="8">
        <v>3305</v>
      </c>
      <c r="F615" t="s">
        <v>8218</v>
      </c>
      <c r="G615" t="s">
        <v>8223</v>
      </c>
      <c r="H615" t="s">
        <v>8245</v>
      </c>
      <c r="I615" s="19">
        <f t="shared" si="27"/>
        <v>42163.159722222219</v>
      </c>
      <c r="J615">
        <v>1433735400</v>
      </c>
      <c r="K615" s="19">
        <f t="shared" si="28"/>
        <v>42111.899537037039</v>
      </c>
      <c r="L615">
        <v>1429306520</v>
      </c>
      <c r="M615" t="b">
        <v>0</v>
      </c>
      <c r="N615">
        <v>44</v>
      </c>
      <c r="O615" t="b">
        <v>1</v>
      </c>
      <c r="P615" t="s">
        <v>8274</v>
      </c>
      <c r="Q615" s="15" t="s">
        <v>8311</v>
      </c>
      <c r="R615" s="12" t="s">
        <v>8312</v>
      </c>
      <c r="S615">
        <f t="shared" si="29"/>
        <v>75.11</v>
      </c>
    </row>
    <row r="616" spans="1:19" ht="60" x14ac:dyDescent="0.25">
      <c r="A616" s="10">
        <v>1214</v>
      </c>
      <c r="B616" s="3" t="s">
        <v>1215</v>
      </c>
      <c r="C616" s="3" t="s">
        <v>5324</v>
      </c>
      <c r="D616" s="6">
        <v>2000</v>
      </c>
      <c r="E616" s="8">
        <v>2636</v>
      </c>
      <c r="F616" t="s">
        <v>8218</v>
      </c>
      <c r="G616" t="s">
        <v>8223</v>
      </c>
      <c r="H616" t="s">
        <v>8245</v>
      </c>
      <c r="I616" s="19">
        <f t="shared" si="27"/>
        <v>42164.840335648143</v>
      </c>
      <c r="J616">
        <v>1433880605</v>
      </c>
      <c r="K616" s="19">
        <f t="shared" si="28"/>
        <v>42104.840335648143</v>
      </c>
      <c r="L616">
        <v>1428696605</v>
      </c>
      <c r="M616" t="b">
        <v>0</v>
      </c>
      <c r="N616">
        <v>25</v>
      </c>
      <c r="O616" t="b">
        <v>1</v>
      </c>
      <c r="P616" t="s">
        <v>8283</v>
      </c>
      <c r="Q616" s="15" t="s">
        <v>8322</v>
      </c>
      <c r="R616" s="12" t="s">
        <v>8323</v>
      </c>
      <c r="S616">
        <f t="shared" si="29"/>
        <v>105.44</v>
      </c>
    </row>
    <row r="617" spans="1:19" ht="60" x14ac:dyDescent="0.25">
      <c r="A617" s="10">
        <v>646</v>
      </c>
      <c r="B617" s="3" t="s">
        <v>647</v>
      </c>
      <c r="C617" s="3" t="s">
        <v>4756</v>
      </c>
      <c r="D617" s="6">
        <v>800</v>
      </c>
      <c r="E617" s="8">
        <v>1055.01</v>
      </c>
      <c r="F617" t="s">
        <v>8218</v>
      </c>
      <c r="G617" t="s">
        <v>8223</v>
      </c>
      <c r="H617" t="s">
        <v>8245</v>
      </c>
      <c r="I617" s="19">
        <f t="shared" si="27"/>
        <v>41862.852627314816</v>
      </c>
      <c r="J617">
        <v>1407788867</v>
      </c>
      <c r="K617" s="19">
        <f t="shared" si="28"/>
        <v>41832.852627314816</v>
      </c>
      <c r="L617">
        <v>1405196867</v>
      </c>
      <c r="M617" t="b">
        <v>0</v>
      </c>
      <c r="N617">
        <v>27</v>
      </c>
      <c r="O617" t="b">
        <v>1</v>
      </c>
      <c r="P617" t="s">
        <v>8271</v>
      </c>
      <c r="Q617" s="15" t="s">
        <v>8307</v>
      </c>
      <c r="R617" s="12" t="s">
        <v>8313</v>
      </c>
      <c r="S617">
        <f t="shared" si="29"/>
        <v>39.07</v>
      </c>
    </row>
    <row r="618" spans="1:19" ht="60" x14ac:dyDescent="0.25">
      <c r="A618" s="10">
        <v>3529</v>
      </c>
      <c r="B618" s="3" t="s">
        <v>3528</v>
      </c>
      <c r="C618" s="3" t="s">
        <v>7639</v>
      </c>
      <c r="D618" s="6">
        <v>500</v>
      </c>
      <c r="E618" s="8">
        <v>660</v>
      </c>
      <c r="F618" t="s">
        <v>8218</v>
      </c>
      <c r="G618" t="s">
        <v>8223</v>
      </c>
      <c r="H618" t="s">
        <v>8245</v>
      </c>
      <c r="I618" s="19">
        <f t="shared" si="27"/>
        <v>42198.041666666672</v>
      </c>
      <c r="J618">
        <v>1436749200</v>
      </c>
      <c r="K618" s="19">
        <f t="shared" si="28"/>
        <v>42177.761782407411</v>
      </c>
      <c r="L618">
        <v>1434997018</v>
      </c>
      <c r="M618" t="b">
        <v>0</v>
      </c>
      <c r="N618">
        <v>18</v>
      </c>
      <c r="O618" t="b">
        <v>1</v>
      </c>
      <c r="P618" t="s">
        <v>8269</v>
      </c>
      <c r="Q618" s="15" t="s">
        <v>8314</v>
      </c>
      <c r="R618" s="12" t="s">
        <v>8315</v>
      </c>
      <c r="S618">
        <f t="shared" si="29"/>
        <v>36.67</v>
      </c>
    </row>
    <row r="619" spans="1:19" ht="45" x14ac:dyDescent="0.25">
      <c r="A619" s="10">
        <v>3027</v>
      </c>
      <c r="B619" s="3" t="s">
        <v>3027</v>
      </c>
      <c r="C619" s="3" t="s">
        <v>7137</v>
      </c>
      <c r="D619" s="6">
        <v>40000</v>
      </c>
      <c r="E619" s="8">
        <v>52576</v>
      </c>
      <c r="F619" t="s">
        <v>8218</v>
      </c>
      <c r="G619" t="s">
        <v>8223</v>
      </c>
      <c r="H619" t="s">
        <v>8245</v>
      </c>
      <c r="I619" s="19">
        <f t="shared" si="27"/>
        <v>42083.662627314814</v>
      </c>
      <c r="J619">
        <v>1426866851</v>
      </c>
      <c r="K619" s="19">
        <f t="shared" si="28"/>
        <v>42053.704293981486</v>
      </c>
      <c r="L619">
        <v>1424278451</v>
      </c>
      <c r="M619" t="b">
        <v>0</v>
      </c>
      <c r="N619">
        <v>320</v>
      </c>
      <c r="O619" t="b">
        <v>1</v>
      </c>
      <c r="P619" t="s">
        <v>8301</v>
      </c>
      <c r="Q619" s="15" t="s">
        <v>8314</v>
      </c>
      <c r="R619" s="12" t="s">
        <v>8327</v>
      </c>
      <c r="S619">
        <f t="shared" si="29"/>
        <v>164.3</v>
      </c>
    </row>
    <row r="620" spans="1:19" ht="60" x14ac:dyDescent="0.25">
      <c r="A620" s="10">
        <v>39</v>
      </c>
      <c r="B620" s="3" t="s">
        <v>41</v>
      </c>
      <c r="C620" s="3" t="s">
        <v>4150</v>
      </c>
      <c r="D620" s="6">
        <v>25000</v>
      </c>
      <c r="E620" s="8">
        <v>32745</v>
      </c>
      <c r="F620" t="s">
        <v>8218</v>
      </c>
      <c r="G620" t="s">
        <v>8224</v>
      </c>
      <c r="H620" t="s">
        <v>8246</v>
      </c>
      <c r="I620" s="19">
        <f t="shared" si="27"/>
        <v>41784.957638888889</v>
      </c>
      <c r="J620">
        <v>1401058740</v>
      </c>
      <c r="K620" s="19">
        <f t="shared" si="28"/>
        <v>41754.047083333331</v>
      </c>
      <c r="L620">
        <v>1398388068</v>
      </c>
      <c r="M620" t="b">
        <v>0</v>
      </c>
      <c r="N620">
        <v>217</v>
      </c>
      <c r="O620" t="b">
        <v>1</v>
      </c>
      <c r="P620" t="s">
        <v>8263</v>
      </c>
      <c r="Q620" s="15" t="s">
        <v>8317</v>
      </c>
      <c r="R620" s="12" t="s">
        <v>8331</v>
      </c>
      <c r="S620">
        <f t="shared" si="29"/>
        <v>150.9</v>
      </c>
    </row>
    <row r="621" spans="1:19" ht="45" x14ac:dyDescent="0.25">
      <c r="A621" s="10">
        <v>2078</v>
      </c>
      <c r="B621" s="3" t="s">
        <v>2079</v>
      </c>
      <c r="C621" s="3" t="s">
        <v>6188</v>
      </c>
      <c r="D621" s="6">
        <v>20000</v>
      </c>
      <c r="E621" s="8">
        <v>26241</v>
      </c>
      <c r="F621" t="s">
        <v>8218</v>
      </c>
      <c r="G621" t="s">
        <v>8226</v>
      </c>
      <c r="H621" t="s">
        <v>8248</v>
      </c>
      <c r="I621" s="19">
        <f t="shared" si="27"/>
        <v>42722.771493055552</v>
      </c>
      <c r="J621">
        <v>1482085857</v>
      </c>
      <c r="K621" s="19">
        <f t="shared" si="28"/>
        <v>42692.771493055552</v>
      </c>
      <c r="L621">
        <v>1479493857</v>
      </c>
      <c r="M621" t="b">
        <v>0</v>
      </c>
      <c r="N621">
        <v>48</v>
      </c>
      <c r="O621" t="b">
        <v>1</v>
      </c>
      <c r="P621" t="s">
        <v>8293</v>
      </c>
      <c r="Q621" s="15" t="s">
        <v>8307</v>
      </c>
      <c r="R621" s="12" t="s">
        <v>8308</v>
      </c>
      <c r="S621">
        <f t="shared" si="29"/>
        <v>546.69000000000005</v>
      </c>
    </row>
    <row r="622" spans="1:19" ht="45" x14ac:dyDescent="0.25">
      <c r="A622" s="10">
        <v>3266</v>
      </c>
      <c r="B622" s="3" t="s">
        <v>3266</v>
      </c>
      <c r="C622" s="3" t="s">
        <v>7376</v>
      </c>
      <c r="D622" s="6">
        <v>6000</v>
      </c>
      <c r="E622" s="8">
        <v>7877</v>
      </c>
      <c r="F622" t="s">
        <v>8218</v>
      </c>
      <c r="G622" t="s">
        <v>8223</v>
      </c>
      <c r="H622" t="s">
        <v>8245</v>
      </c>
      <c r="I622" s="19">
        <f t="shared" si="27"/>
        <v>42167.875</v>
      </c>
      <c r="J622">
        <v>1434142800</v>
      </c>
      <c r="K622" s="19">
        <f t="shared" si="28"/>
        <v>42136.536134259266</v>
      </c>
      <c r="L622">
        <v>1431435122</v>
      </c>
      <c r="M622" t="b">
        <v>1</v>
      </c>
      <c r="N622">
        <v>163</v>
      </c>
      <c r="O622" t="b">
        <v>1</v>
      </c>
      <c r="P622" t="s">
        <v>8269</v>
      </c>
      <c r="Q622" s="15" t="s">
        <v>8314</v>
      </c>
      <c r="R622" s="12" t="s">
        <v>8315</v>
      </c>
      <c r="S622">
        <f t="shared" si="29"/>
        <v>48.33</v>
      </c>
    </row>
    <row r="623" spans="1:19" ht="60" x14ac:dyDescent="0.25">
      <c r="A623" s="10">
        <v>374</v>
      </c>
      <c r="B623" s="3" t="s">
        <v>375</v>
      </c>
      <c r="C623" s="3" t="s">
        <v>4484</v>
      </c>
      <c r="D623" s="6">
        <v>6000</v>
      </c>
      <c r="E623" s="8">
        <v>7839</v>
      </c>
      <c r="F623" t="s">
        <v>8218</v>
      </c>
      <c r="G623" t="s">
        <v>8223</v>
      </c>
      <c r="H623" t="s">
        <v>8245</v>
      </c>
      <c r="I623" s="19">
        <f t="shared" si="27"/>
        <v>40802.889247685183</v>
      </c>
      <c r="J623">
        <v>1316208031</v>
      </c>
      <c r="K623" s="19">
        <f t="shared" si="28"/>
        <v>40757.889247685183</v>
      </c>
      <c r="L623">
        <v>1312320031</v>
      </c>
      <c r="M623" t="b">
        <v>0</v>
      </c>
      <c r="N623">
        <v>174</v>
      </c>
      <c r="O623" t="b">
        <v>1</v>
      </c>
      <c r="P623" t="s">
        <v>8267</v>
      </c>
      <c r="Q623" s="15" t="s">
        <v>8317</v>
      </c>
      <c r="R623" s="12" t="s">
        <v>8329</v>
      </c>
      <c r="S623">
        <f t="shared" si="29"/>
        <v>45.05</v>
      </c>
    </row>
    <row r="624" spans="1:19" ht="60" x14ac:dyDescent="0.25">
      <c r="A624" s="10">
        <v>2712</v>
      </c>
      <c r="B624" s="3" t="s">
        <v>2712</v>
      </c>
      <c r="C624" s="3" t="s">
        <v>6822</v>
      </c>
      <c r="D624" s="6">
        <v>5500</v>
      </c>
      <c r="E624" s="8">
        <v>7226</v>
      </c>
      <c r="F624" t="s">
        <v>8218</v>
      </c>
      <c r="G624" t="s">
        <v>8223</v>
      </c>
      <c r="H624" t="s">
        <v>8245</v>
      </c>
      <c r="I624" s="19">
        <f t="shared" si="27"/>
        <v>41468.75</v>
      </c>
      <c r="J624">
        <v>1373738400</v>
      </c>
      <c r="K624" s="19">
        <f t="shared" si="28"/>
        <v>41432.062037037038</v>
      </c>
      <c r="L624">
        <v>1370568560</v>
      </c>
      <c r="M624" t="b">
        <v>1</v>
      </c>
      <c r="N624">
        <v>143</v>
      </c>
      <c r="O624" t="b">
        <v>1</v>
      </c>
      <c r="P624" t="s">
        <v>8301</v>
      </c>
      <c r="Q624" s="15" t="s">
        <v>8314</v>
      </c>
      <c r="R624" s="12" t="s">
        <v>8327</v>
      </c>
      <c r="S624">
        <f t="shared" si="29"/>
        <v>50.53</v>
      </c>
    </row>
    <row r="625" spans="1:19" ht="60" x14ac:dyDescent="0.25">
      <c r="A625" s="10">
        <v>834</v>
      </c>
      <c r="B625" s="3" t="s">
        <v>835</v>
      </c>
      <c r="C625" s="3" t="s">
        <v>4944</v>
      </c>
      <c r="D625" s="6">
        <v>5500</v>
      </c>
      <c r="E625" s="8">
        <v>7206</v>
      </c>
      <c r="F625" t="s">
        <v>8218</v>
      </c>
      <c r="G625" t="s">
        <v>8223</v>
      </c>
      <c r="H625" t="s">
        <v>8245</v>
      </c>
      <c r="I625" s="19">
        <f t="shared" si="27"/>
        <v>41456.165972222225</v>
      </c>
      <c r="J625">
        <v>1372651140</v>
      </c>
      <c r="K625" s="19">
        <f t="shared" si="28"/>
        <v>41422.822824074072</v>
      </c>
      <c r="L625">
        <v>1369770292</v>
      </c>
      <c r="M625" t="b">
        <v>0</v>
      </c>
      <c r="N625">
        <v>75</v>
      </c>
      <c r="O625" t="b">
        <v>1</v>
      </c>
      <c r="P625" t="s">
        <v>8274</v>
      </c>
      <c r="Q625" s="15" t="s">
        <v>8311</v>
      </c>
      <c r="R625" s="12" t="s">
        <v>8312</v>
      </c>
      <c r="S625">
        <f t="shared" si="29"/>
        <v>96.08</v>
      </c>
    </row>
    <row r="626" spans="1:19" ht="60" x14ac:dyDescent="0.25">
      <c r="A626" s="10">
        <v>729</v>
      </c>
      <c r="B626" s="3" t="s">
        <v>730</v>
      </c>
      <c r="C626" s="3" t="s">
        <v>4839</v>
      </c>
      <c r="D626" s="6">
        <v>4000</v>
      </c>
      <c r="E626" s="8">
        <v>5226</v>
      </c>
      <c r="F626" t="s">
        <v>8218</v>
      </c>
      <c r="G626" t="s">
        <v>8223</v>
      </c>
      <c r="H626" t="s">
        <v>8245</v>
      </c>
      <c r="I626" s="19">
        <f t="shared" si="27"/>
        <v>41171.185891203706</v>
      </c>
      <c r="J626">
        <v>1348028861</v>
      </c>
      <c r="K626" s="19">
        <f t="shared" si="28"/>
        <v>41111.185891203706</v>
      </c>
      <c r="L626">
        <v>1342844861</v>
      </c>
      <c r="M626" t="b">
        <v>0</v>
      </c>
      <c r="N626">
        <v>120</v>
      </c>
      <c r="O626" t="b">
        <v>1</v>
      </c>
      <c r="P626" t="s">
        <v>8272</v>
      </c>
      <c r="Q626" s="15" t="s">
        <v>8320</v>
      </c>
      <c r="R626" s="12" t="s">
        <v>8330</v>
      </c>
      <c r="S626">
        <f t="shared" si="29"/>
        <v>43.55</v>
      </c>
    </row>
    <row r="627" spans="1:19" ht="30" x14ac:dyDescent="0.25">
      <c r="A627" s="10">
        <v>3148</v>
      </c>
      <c r="B627" s="3" t="s">
        <v>3148</v>
      </c>
      <c r="C627" s="3" t="s">
        <v>7258</v>
      </c>
      <c r="D627" s="6">
        <v>1800</v>
      </c>
      <c r="E627" s="8">
        <v>2361</v>
      </c>
      <c r="F627" t="s">
        <v>8218</v>
      </c>
      <c r="G627" t="s">
        <v>8223</v>
      </c>
      <c r="H627" t="s">
        <v>8245</v>
      </c>
      <c r="I627" s="19">
        <f t="shared" si="27"/>
        <v>41913.166666666664</v>
      </c>
      <c r="J627">
        <v>1412136000</v>
      </c>
      <c r="K627" s="19">
        <f t="shared" si="28"/>
        <v>41891.665324074071</v>
      </c>
      <c r="L627">
        <v>1410278284</v>
      </c>
      <c r="M627" t="b">
        <v>1</v>
      </c>
      <c r="N627">
        <v>57</v>
      </c>
      <c r="O627" t="b">
        <v>1</v>
      </c>
      <c r="P627" t="s">
        <v>8269</v>
      </c>
      <c r="Q627" s="15" t="s">
        <v>8314</v>
      </c>
      <c r="R627" s="12" t="s">
        <v>8315</v>
      </c>
      <c r="S627">
        <f t="shared" si="29"/>
        <v>41.42</v>
      </c>
    </row>
    <row r="628" spans="1:19" ht="60" x14ac:dyDescent="0.25">
      <c r="A628" s="10">
        <v>2927</v>
      </c>
      <c r="B628" s="3" t="s">
        <v>2927</v>
      </c>
      <c r="C628" s="3" t="s">
        <v>7037</v>
      </c>
      <c r="D628" s="6">
        <v>1800</v>
      </c>
      <c r="E628" s="8">
        <v>2355</v>
      </c>
      <c r="F628" t="s">
        <v>8218</v>
      </c>
      <c r="G628" t="s">
        <v>8223</v>
      </c>
      <c r="H628" t="s">
        <v>8245</v>
      </c>
      <c r="I628" s="19">
        <f t="shared" si="27"/>
        <v>41835.208333333336</v>
      </c>
      <c r="J628">
        <v>1405400400</v>
      </c>
      <c r="K628" s="19">
        <f t="shared" si="28"/>
        <v>41806.669317129628</v>
      </c>
      <c r="L628">
        <v>1402934629</v>
      </c>
      <c r="M628" t="b">
        <v>0</v>
      </c>
      <c r="N628">
        <v>21</v>
      </c>
      <c r="O628" t="b">
        <v>1</v>
      </c>
      <c r="P628" t="s">
        <v>8303</v>
      </c>
      <c r="Q628" s="15" t="s">
        <v>8314</v>
      </c>
      <c r="R628" s="12" t="s">
        <v>8335</v>
      </c>
      <c r="S628">
        <f t="shared" si="29"/>
        <v>112.14</v>
      </c>
    </row>
    <row r="629" spans="1:19" ht="60" x14ac:dyDescent="0.25">
      <c r="A629" s="10">
        <v>2622</v>
      </c>
      <c r="B629" s="3" t="s">
        <v>2622</v>
      </c>
      <c r="C629" s="3" t="s">
        <v>6732</v>
      </c>
      <c r="D629" s="6">
        <v>1500</v>
      </c>
      <c r="E629" s="8">
        <v>1967.76</v>
      </c>
      <c r="F629" t="s">
        <v>8218</v>
      </c>
      <c r="G629" t="s">
        <v>8236</v>
      </c>
      <c r="H629" t="s">
        <v>8248</v>
      </c>
      <c r="I629" s="19">
        <f t="shared" si="27"/>
        <v>42734.74324074074</v>
      </c>
      <c r="J629">
        <v>1483120216</v>
      </c>
      <c r="K629" s="19">
        <f t="shared" si="28"/>
        <v>42689.74324074074</v>
      </c>
      <c r="L629">
        <v>1479232216</v>
      </c>
      <c r="M629" t="b">
        <v>0</v>
      </c>
      <c r="N629">
        <v>74</v>
      </c>
      <c r="O629" t="b">
        <v>1</v>
      </c>
      <c r="P629" t="s">
        <v>8299</v>
      </c>
      <c r="Q629" s="15" t="s">
        <v>8307</v>
      </c>
      <c r="R629" s="12" t="s">
        <v>8316</v>
      </c>
      <c r="S629">
        <f t="shared" si="29"/>
        <v>26.59</v>
      </c>
    </row>
    <row r="630" spans="1:19" ht="45" x14ac:dyDescent="0.25">
      <c r="A630" s="10">
        <v>110</v>
      </c>
      <c r="B630" s="3" t="s">
        <v>112</v>
      </c>
      <c r="C630" s="3" t="s">
        <v>4221</v>
      </c>
      <c r="D630" s="6">
        <v>1300</v>
      </c>
      <c r="E630" s="8">
        <v>1700</v>
      </c>
      <c r="F630" t="s">
        <v>8218</v>
      </c>
      <c r="G630" t="s">
        <v>8223</v>
      </c>
      <c r="H630" t="s">
        <v>8245</v>
      </c>
      <c r="I630" s="19">
        <f t="shared" si="27"/>
        <v>41592.249305555553</v>
      </c>
      <c r="J630">
        <v>1384408740</v>
      </c>
      <c r="K630" s="19">
        <f t="shared" si="28"/>
        <v>41557.949687500004</v>
      </c>
      <c r="L630">
        <v>1381445253</v>
      </c>
      <c r="M630" t="b">
        <v>0</v>
      </c>
      <c r="N630">
        <v>26</v>
      </c>
      <c r="O630" t="b">
        <v>1</v>
      </c>
      <c r="P630" t="s">
        <v>8264</v>
      </c>
      <c r="Q630" s="15" t="s">
        <v>8317</v>
      </c>
      <c r="R630" s="12" t="s">
        <v>8318</v>
      </c>
      <c r="S630">
        <f t="shared" si="29"/>
        <v>65.38</v>
      </c>
    </row>
    <row r="631" spans="1:19" ht="45" x14ac:dyDescent="0.25">
      <c r="A631" s="10">
        <v>3232</v>
      </c>
      <c r="B631" s="3" t="s">
        <v>3232</v>
      </c>
      <c r="C631" s="3" t="s">
        <v>7342</v>
      </c>
      <c r="D631" s="6">
        <v>1000</v>
      </c>
      <c r="E631" s="8">
        <v>1312</v>
      </c>
      <c r="F631" t="s">
        <v>8218</v>
      </c>
      <c r="G631" t="s">
        <v>8223</v>
      </c>
      <c r="H631" t="s">
        <v>8245</v>
      </c>
      <c r="I631" s="19">
        <f t="shared" si="27"/>
        <v>42494.165972222225</v>
      </c>
      <c r="J631">
        <v>1462334340</v>
      </c>
      <c r="K631" s="19">
        <f t="shared" si="28"/>
        <v>42463.81385416667</v>
      </c>
      <c r="L631">
        <v>1459711917</v>
      </c>
      <c r="M631" t="b">
        <v>1</v>
      </c>
      <c r="N631">
        <v>26</v>
      </c>
      <c r="O631" t="b">
        <v>1</v>
      </c>
      <c r="P631" t="s">
        <v>8269</v>
      </c>
      <c r="Q631" s="15" t="s">
        <v>8314</v>
      </c>
      <c r="R631" s="12" t="s">
        <v>8315</v>
      </c>
      <c r="S631">
        <f t="shared" si="29"/>
        <v>50.46</v>
      </c>
    </row>
    <row r="632" spans="1:19" ht="60" x14ac:dyDescent="0.25">
      <c r="A632" s="10">
        <v>3565</v>
      </c>
      <c r="B632" s="3" t="s">
        <v>3564</v>
      </c>
      <c r="C632" s="3" t="s">
        <v>7675</v>
      </c>
      <c r="D632" s="6">
        <v>900</v>
      </c>
      <c r="E632" s="8">
        <v>1175</v>
      </c>
      <c r="F632" t="s">
        <v>8218</v>
      </c>
      <c r="G632" t="s">
        <v>8223</v>
      </c>
      <c r="H632" t="s">
        <v>8245</v>
      </c>
      <c r="I632" s="19">
        <f t="shared" si="27"/>
        <v>42004.743148148147</v>
      </c>
      <c r="J632">
        <v>1420048208</v>
      </c>
      <c r="K632" s="19">
        <f t="shared" si="28"/>
        <v>41974.743148148147</v>
      </c>
      <c r="L632">
        <v>1417456208</v>
      </c>
      <c r="M632" t="b">
        <v>0</v>
      </c>
      <c r="N632">
        <v>12</v>
      </c>
      <c r="O632" t="b">
        <v>1</v>
      </c>
      <c r="P632" t="s">
        <v>8269</v>
      </c>
      <c r="Q632" s="15" t="s">
        <v>8314</v>
      </c>
      <c r="R632" s="12" t="s">
        <v>8315</v>
      </c>
      <c r="S632">
        <f t="shared" si="29"/>
        <v>97.92</v>
      </c>
    </row>
    <row r="633" spans="1:19" ht="60" x14ac:dyDescent="0.25">
      <c r="A633" s="10">
        <v>95</v>
      </c>
      <c r="B633" s="3" t="s">
        <v>97</v>
      </c>
      <c r="C633" s="3" t="s">
        <v>4206</v>
      </c>
      <c r="D633" s="6">
        <v>350</v>
      </c>
      <c r="E633" s="8">
        <v>460</v>
      </c>
      <c r="F633" t="s">
        <v>8218</v>
      </c>
      <c r="G633" t="s">
        <v>8223</v>
      </c>
      <c r="H633" t="s">
        <v>8245</v>
      </c>
      <c r="I633" s="19">
        <f t="shared" si="27"/>
        <v>40965.005104166667</v>
      </c>
      <c r="J633">
        <v>1330214841</v>
      </c>
      <c r="K633" s="19">
        <f t="shared" si="28"/>
        <v>40935.005104166667</v>
      </c>
      <c r="L633">
        <v>1327622841</v>
      </c>
      <c r="M633" t="b">
        <v>0</v>
      </c>
      <c r="N633">
        <v>21</v>
      </c>
      <c r="O633" t="b">
        <v>1</v>
      </c>
      <c r="P633" t="s">
        <v>8264</v>
      </c>
      <c r="Q633" s="15" t="s">
        <v>8317</v>
      </c>
      <c r="R633" s="12" t="s">
        <v>8318</v>
      </c>
      <c r="S633">
        <f t="shared" si="29"/>
        <v>21.9</v>
      </c>
    </row>
    <row r="634" spans="1:19" ht="45" x14ac:dyDescent="0.25">
      <c r="A634" s="10">
        <v>1748</v>
      </c>
      <c r="B634" s="3" t="s">
        <v>1749</v>
      </c>
      <c r="C634" s="3" t="s">
        <v>5858</v>
      </c>
      <c r="D634" s="6">
        <v>50000</v>
      </c>
      <c r="E634" s="8">
        <v>64974</v>
      </c>
      <c r="F634" t="s">
        <v>8218</v>
      </c>
      <c r="G634" t="s">
        <v>8228</v>
      </c>
      <c r="H634" t="s">
        <v>8250</v>
      </c>
      <c r="I634" s="19">
        <f t="shared" si="27"/>
        <v>42249.950729166667</v>
      </c>
      <c r="J634">
        <v>1441234143</v>
      </c>
      <c r="K634" s="19">
        <f t="shared" si="28"/>
        <v>42219.950729166667</v>
      </c>
      <c r="L634">
        <v>1438642143</v>
      </c>
      <c r="M634" t="b">
        <v>0</v>
      </c>
      <c r="N634">
        <v>181</v>
      </c>
      <c r="O634" t="b">
        <v>1</v>
      </c>
      <c r="P634" t="s">
        <v>8283</v>
      </c>
      <c r="Q634" s="15" t="s">
        <v>8322</v>
      </c>
      <c r="R634" s="12" t="s">
        <v>8323</v>
      </c>
      <c r="S634">
        <f t="shared" si="29"/>
        <v>358.97</v>
      </c>
    </row>
    <row r="635" spans="1:19" ht="60" x14ac:dyDescent="0.25">
      <c r="A635" s="10">
        <v>2051</v>
      </c>
      <c r="B635" s="3" t="s">
        <v>2052</v>
      </c>
      <c r="C635" s="3" t="s">
        <v>6161</v>
      </c>
      <c r="D635" s="6">
        <v>8000</v>
      </c>
      <c r="E635" s="8">
        <v>10429</v>
      </c>
      <c r="F635" t="s">
        <v>8218</v>
      </c>
      <c r="G635" t="s">
        <v>8223</v>
      </c>
      <c r="H635" t="s">
        <v>8245</v>
      </c>
      <c r="I635" s="19">
        <f t="shared" si="27"/>
        <v>41634.022418981483</v>
      </c>
      <c r="J635">
        <v>1388017937</v>
      </c>
      <c r="K635" s="19">
        <f t="shared" si="28"/>
        <v>41604.022418981483</v>
      </c>
      <c r="L635">
        <v>1385425937</v>
      </c>
      <c r="M635" t="b">
        <v>0</v>
      </c>
      <c r="N635">
        <v>242</v>
      </c>
      <c r="O635" t="b">
        <v>1</v>
      </c>
      <c r="P635" t="s">
        <v>8293</v>
      </c>
      <c r="Q635" s="15" t="s">
        <v>8307</v>
      </c>
      <c r="R635" s="12" t="s">
        <v>8308</v>
      </c>
      <c r="S635">
        <f t="shared" si="29"/>
        <v>43.1</v>
      </c>
    </row>
    <row r="636" spans="1:19" ht="45" x14ac:dyDescent="0.25">
      <c r="A636" s="10">
        <v>305</v>
      </c>
      <c r="B636" s="3" t="s">
        <v>306</v>
      </c>
      <c r="C636" s="3" t="s">
        <v>4415</v>
      </c>
      <c r="D636" s="6">
        <v>7500</v>
      </c>
      <c r="E636" s="8">
        <v>9775</v>
      </c>
      <c r="F636" t="s">
        <v>8218</v>
      </c>
      <c r="G636" t="s">
        <v>8223</v>
      </c>
      <c r="H636" t="s">
        <v>8245</v>
      </c>
      <c r="I636" s="19">
        <f t="shared" si="27"/>
        <v>40978.630196759259</v>
      </c>
      <c r="J636">
        <v>1331392049</v>
      </c>
      <c r="K636" s="19">
        <f t="shared" si="28"/>
        <v>40948.630196759259</v>
      </c>
      <c r="L636">
        <v>1328800049</v>
      </c>
      <c r="M636" t="b">
        <v>1</v>
      </c>
      <c r="N636">
        <v>189</v>
      </c>
      <c r="O636" t="b">
        <v>1</v>
      </c>
      <c r="P636" t="s">
        <v>8267</v>
      </c>
      <c r="Q636" s="15" t="s">
        <v>8317</v>
      </c>
      <c r="R636" s="12" t="s">
        <v>8329</v>
      </c>
      <c r="S636">
        <f t="shared" si="29"/>
        <v>51.72</v>
      </c>
    </row>
    <row r="637" spans="1:19" ht="45" x14ac:dyDescent="0.25">
      <c r="A637" s="10">
        <v>1034</v>
      </c>
      <c r="B637" s="3" t="s">
        <v>1035</v>
      </c>
      <c r="C637" s="3" t="s">
        <v>5144</v>
      </c>
      <c r="D637" s="6">
        <v>5000</v>
      </c>
      <c r="E637" s="8">
        <v>6500.09</v>
      </c>
      <c r="F637" t="s">
        <v>8218</v>
      </c>
      <c r="G637" t="s">
        <v>8223</v>
      </c>
      <c r="H637" t="s">
        <v>8245</v>
      </c>
      <c r="I637" s="19">
        <f t="shared" si="27"/>
        <v>42587.165972222225</v>
      </c>
      <c r="J637">
        <v>1470369540</v>
      </c>
      <c r="K637" s="19">
        <f t="shared" si="28"/>
        <v>42555.166712962964</v>
      </c>
      <c r="L637">
        <v>1467604804</v>
      </c>
      <c r="M637" t="b">
        <v>0</v>
      </c>
      <c r="N637">
        <v>166</v>
      </c>
      <c r="O637" t="b">
        <v>1</v>
      </c>
      <c r="P637" t="s">
        <v>8278</v>
      </c>
      <c r="Q637" s="15" t="s">
        <v>8311</v>
      </c>
      <c r="R637" s="12" t="s">
        <v>8324</v>
      </c>
      <c r="S637">
        <f t="shared" si="29"/>
        <v>39.159999999999997</v>
      </c>
    </row>
    <row r="638" spans="1:19" ht="30" x14ac:dyDescent="0.25">
      <c r="A638" s="10">
        <v>1303</v>
      </c>
      <c r="B638" s="3" t="s">
        <v>1304</v>
      </c>
      <c r="C638" s="3" t="s">
        <v>5413</v>
      </c>
      <c r="D638" s="6">
        <v>3500</v>
      </c>
      <c r="E638" s="8">
        <v>4559.13</v>
      </c>
      <c r="F638" t="s">
        <v>8218</v>
      </c>
      <c r="G638" t="s">
        <v>8224</v>
      </c>
      <c r="H638" t="s">
        <v>8246</v>
      </c>
      <c r="I638" s="19">
        <f t="shared" si="27"/>
        <v>42582.458333333328</v>
      </c>
      <c r="J638">
        <v>1469962800</v>
      </c>
      <c r="K638" s="19">
        <f t="shared" si="28"/>
        <v>42566.441203703704</v>
      </c>
      <c r="L638">
        <v>1468578920</v>
      </c>
      <c r="M638" t="b">
        <v>0</v>
      </c>
      <c r="N638">
        <v>108</v>
      </c>
      <c r="O638" t="b">
        <v>1</v>
      </c>
      <c r="P638" t="s">
        <v>8269</v>
      </c>
      <c r="Q638" s="15" t="s">
        <v>8314</v>
      </c>
      <c r="R638" s="12" t="s">
        <v>8315</v>
      </c>
      <c r="S638">
        <f t="shared" si="29"/>
        <v>42.21</v>
      </c>
    </row>
    <row r="639" spans="1:19" ht="60" x14ac:dyDescent="0.25">
      <c r="A639" s="10">
        <v>3606</v>
      </c>
      <c r="B639" s="3" t="s">
        <v>3605</v>
      </c>
      <c r="C639" s="3" t="s">
        <v>7716</v>
      </c>
      <c r="D639" s="6">
        <v>3000</v>
      </c>
      <c r="E639" s="8">
        <v>3908</v>
      </c>
      <c r="F639" t="s">
        <v>8218</v>
      </c>
      <c r="G639" t="s">
        <v>8224</v>
      </c>
      <c r="H639" t="s">
        <v>8246</v>
      </c>
      <c r="I639" s="19">
        <f t="shared" si="27"/>
        <v>42596.604826388888</v>
      </c>
      <c r="J639">
        <v>1471185057</v>
      </c>
      <c r="K639" s="19">
        <f t="shared" si="28"/>
        <v>42566.604826388888</v>
      </c>
      <c r="L639">
        <v>1468593057</v>
      </c>
      <c r="M639" t="b">
        <v>0</v>
      </c>
      <c r="N639">
        <v>64</v>
      </c>
      <c r="O639" t="b">
        <v>1</v>
      </c>
      <c r="P639" t="s">
        <v>8269</v>
      </c>
      <c r="Q639" s="15" t="s">
        <v>8314</v>
      </c>
      <c r="R639" s="12" t="s">
        <v>8315</v>
      </c>
      <c r="S639">
        <f t="shared" si="29"/>
        <v>61.06</v>
      </c>
    </row>
    <row r="640" spans="1:19" ht="60" x14ac:dyDescent="0.25">
      <c r="A640" s="10">
        <v>34</v>
      </c>
      <c r="B640" s="3" t="s">
        <v>36</v>
      </c>
      <c r="C640" s="3" t="s">
        <v>4145</v>
      </c>
      <c r="D640" s="6">
        <v>2600</v>
      </c>
      <c r="E640" s="8">
        <v>3392</v>
      </c>
      <c r="F640" t="s">
        <v>8218</v>
      </c>
      <c r="G640" t="s">
        <v>8223</v>
      </c>
      <c r="H640" t="s">
        <v>8245</v>
      </c>
      <c r="I640" s="19">
        <f t="shared" si="27"/>
        <v>41856.321770833332</v>
      </c>
      <c r="J640">
        <v>1407224601</v>
      </c>
      <c r="K640" s="19">
        <f t="shared" si="28"/>
        <v>41841.321770833332</v>
      </c>
      <c r="L640">
        <v>1405928601</v>
      </c>
      <c r="M640" t="b">
        <v>0</v>
      </c>
      <c r="N640">
        <v>68</v>
      </c>
      <c r="O640" t="b">
        <v>1</v>
      </c>
      <c r="P640" t="s">
        <v>8263</v>
      </c>
      <c r="Q640" s="15" t="s">
        <v>8317</v>
      </c>
      <c r="R640" s="12" t="s">
        <v>8331</v>
      </c>
      <c r="S640">
        <f t="shared" si="29"/>
        <v>49.88</v>
      </c>
    </row>
    <row r="641" spans="1:19" ht="45" x14ac:dyDescent="0.25">
      <c r="A641" s="10">
        <v>851</v>
      </c>
      <c r="B641" s="3" t="s">
        <v>852</v>
      </c>
      <c r="C641" s="3" t="s">
        <v>4961</v>
      </c>
      <c r="D641" s="6">
        <v>2000</v>
      </c>
      <c r="E641" s="8">
        <v>2609</v>
      </c>
      <c r="F641" t="s">
        <v>8218</v>
      </c>
      <c r="G641" t="s">
        <v>8229</v>
      </c>
      <c r="H641" t="s">
        <v>8248</v>
      </c>
      <c r="I641" s="19">
        <f t="shared" si="27"/>
        <v>42582.822916666672</v>
      </c>
      <c r="J641">
        <v>1469994300</v>
      </c>
      <c r="K641" s="19">
        <f t="shared" si="28"/>
        <v>42522.880243055552</v>
      </c>
      <c r="L641">
        <v>1464815253</v>
      </c>
      <c r="M641" t="b">
        <v>0</v>
      </c>
      <c r="N641">
        <v>70</v>
      </c>
      <c r="O641" t="b">
        <v>1</v>
      </c>
      <c r="P641" t="s">
        <v>8275</v>
      </c>
      <c r="Q641" s="15" t="s">
        <v>8311</v>
      </c>
      <c r="R641" s="12" t="s">
        <v>8332</v>
      </c>
      <c r="S641">
        <f t="shared" si="29"/>
        <v>37.270000000000003</v>
      </c>
    </row>
    <row r="642" spans="1:19" ht="30" x14ac:dyDescent="0.25">
      <c r="A642" s="10">
        <v>3271</v>
      </c>
      <c r="B642" s="3" t="s">
        <v>3271</v>
      </c>
      <c r="C642" s="3" t="s">
        <v>7381</v>
      </c>
      <c r="D642" s="6">
        <v>1500</v>
      </c>
      <c r="E642" s="8">
        <v>1950</v>
      </c>
      <c r="F642" t="s">
        <v>8218</v>
      </c>
      <c r="G642" t="s">
        <v>8224</v>
      </c>
      <c r="H642" t="s">
        <v>8246</v>
      </c>
      <c r="I642" s="19">
        <f t="shared" si="27"/>
        <v>41945.478877314818</v>
      </c>
      <c r="J642">
        <v>1414927775</v>
      </c>
      <c r="K642" s="19">
        <f t="shared" si="28"/>
        <v>41915.437210648146</v>
      </c>
      <c r="L642">
        <v>1412332175</v>
      </c>
      <c r="M642" t="b">
        <v>1</v>
      </c>
      <c r="N642">
        <v>51</v>
      </c>
      <c r="O642" t="b">
        <v>1</v>
      </c>
      <c r="P642" t="s">
        <v>8269</v>
      </c>
      <c r="Q642" s="15" t="s">
        <v>8314</v>
      </c>
      <c r="R642" s="12" t="s">
        <v>8315</v>
      </c>
      <c r="S642">
        <f t="shared" si="29"/>
        <v>38.24</v>
      </c>
    </row>
    <row r="643" spans="1:19" ht="60" x14ac:dyDescent="0.25">
      <c r="A643" s="10">
        <v>529</v>
      </c>
      <c r="B643" s="3" t="s">
        <v>530</v>
      </c>
      <c r="C643" s="3" t="s">
        <v>4639</v>
      </c>
      <c r="D643" s="6">
        <v>1200</v>
      </c>
      <c r="E643" s="8">
        <v>1565</v>
      </c>
      <c r="F643" t="s">
        <v>8218</v>
      </c>
      <c r="G643" t="s">
        <v>8228</v>
      </c>
      <c r="H643" t="s">
        <v>8250</v>
      </c>
      <c r="I643" s="19">
        <f t="shared" ref="I643:I706" si="30">(((J643/60)/60)/24)+DATE(1970,1,1)</f>
        <v>42746.208333333328</v>
      </c>
      <c r="J643">
        <v>1484110800</v>
      </c>
      <c r="K643" s="19">
        <f t="shared" ref="K643:K706" si="31">(((L643/60)/60)/24)+DATE(1970,1,1)</f>
        <v>42725.031180555554</v>
      </c>
      <c r="L643">
        <v>1482281094</v>
      </c>
      <c r="M643" t="b">
        <v>0</v>
      </c>
      <c r="N643">
        <v>18</v>
      </c>
      <c r="O643" t="b">
        <v>1</v>
      </c>
      <c r="P643" t="s">
        <v>8269</v>
      </c>
      <c r="Q643" s="15" t="s">
        <v>8314</v>
      </c>
      <c r="R643" s="12" t="s">
        <v>8315</v>
      </c>
      <c r="S643">
        <f t="shared" ref="S643:S706" si="32">IFERROR(ROUND(E643/N643,2),0)</f>
        <v>86.94</v>
      </c>
    </row>
    <row r="644" spans="1:19" ht="60" x14ac:dyDescent="0.25">
      <c r="A644" s="10">
        <v>1354</v>
      </c>
      <c r="B644" s="3" t="s">
        <v>1355</v>
      </c>
      <c r="C644" s="3" t="s">
        <v>5464</v>
      </c>
      <c r="D644" s="6">
        <v>1200</v>
      </c>
      <c r="E644" s="8">
        <v>1563</v>
      </c>
      <c r="F644" t="s">
        <v>8218</v>
      </c>
      <c r="G644" t="s">
        <v>8224</v>
      </c>
      <c r="H644" t="s">
        <v>8246</v>
      </c>
      <c r="I644" s="19">
        <f t="shared" si="30"/>
        <v>42532.807627314818</v>
      </c>
      <c r="J644">
        <v>1465672979</v>
      </c>
      <c r="K644" s="19">
        <f t="shared" si="31"/>
        <v>42502.807627314818</v>
      </c>
      <c r="L644">
        <v>1463080979</v>
      </c>
      <c r="M644" t="b">
        <v>0</v>
      </c>
      <c r="N644">
        <v>64</v>
      </c>
      <c r="O644" t="b">
        <v>1</v>
      </c>
      <c r="P644" t="s">
        <v>8272</v>
      </c>
      <c r="Q644" s="15" t="s">
        <v>8320</v>
      </c>
      <c r="R644" s="12" t="s">
        <v>8330</v>
      </c>
      <c r="S644">
        <f t="shared" si="32"/>
        <v>24.42</v>
      </c>
    </row>
    <row r="645" spans="1:19" ht="45" x14ac:dyDescent="0.25">
      <c r="A645" s="10">
        <v>2104</v>
      </c>
      <c r="B645" s="3" t="s">
        <v>2105</v>
      </c>
      <c r="C645" s="3" t="s">
        <v>6214</v>
      </c>
      <c r="D645" s="6">
        <v>800</v>
      </c>
      <c r="E645" s="8">
        <v>1036</v>
      </c>
      <c r="F645" t="s">
        <v>8218</v>
      </c>
      <c r="G645" t="s">
        <v>8223</v>
      </c>
      <c r="H645" t="s">
        <v>8245</v>
      </c>
      <c r="I645" s="19">
        <f t="shared" si="30"/>
        <v>41425</v>
      </c>
      <c r="J645">
        <v>1369958400</v>
      </c>
      <c r="K645" s="19">
        <f t="shared" si="31"/>
        <v>41394.074467592596</v>
      </c>
      <c r="L645">
        <v>1367286434</v>
      </c>
      <c r="M645" t="b">
        <v>0</v>
      </c>
      <c r="N645">
        <v>37</v>
      </c>
      <c r="O645" t="b">
        <v>1</v>
      </c>
      <c r="P645" t="s">
        <v>8277</v>
      </c>
      <c r="Q645" s="15" t="s">
        <v>8311</v>
      </c>
      <c r="R645" s="12" t="s">
        <v>8328</v>
      </c>
      <c r="S645">
        <f t="shared" si="32"/>
        <v>28</v>
      </c>
    </row>
    <row r="646" spans="1:19" ht="60" x14ac:dyDescent="0.25">
      <c r="A646" s="10">
        <v>2817</v>
      </c>
      <c r="B646" s="3" t="s">
        <v>2817</v>
      </c>
      <c r="C646" s="3" t="s">
        <v>6927</v>
      </c>
      <c r="D646" s="6">
        <v>600</v>
      </c>
      <c r="E646" s="8">
        <v>780</v>
      </c>
      <c r="F646" t="s">
        <v>8218</v>
      </c>
      <c r="G646" t="s">
        <v>8224</v>
      </c>
      <c r="H646" t="s">
        <v>8246</v>
      </c>
      <c r="I646" s="19">
        <f t="shared" si="30"/>
        <v>42063.634976851856</v>
      </c>
      <c r="J646">
        <v>1425136462</v>
      </c>
      <c r="K646" s="19">
        <f t="shared" si="31"/>
        <v>42023.634976851856</v>
      </c>
      <c r="L646">
        <v>1421680462</v>
      </c>
      <c r="M646" t="b">
        <v>0</v>
      </c>
      <c r="N646">
        <v>33</v>
      </c>
      <c r="O646" t="b">
        <v>1</v>
      </c>
      <c r="P646" t="s">
        <v>8269</v>
      </c>
      <c r="Q646" s="15" t="s">
        <v>8314</v>
      </c>
      <c r="R646" s="12" t="s">
        <v>8315</v>
      </c>
      <c r="S646">
        <f t="shared" si="32"/>
        <v>23.64</v>
      </c>
    </row>
    <row r="647" spans="1:19" ht="45" x14ac:dyDescent="0.25">
      <c r="A647" s="10">
        <v>3577</v>
      </c>
      <c r="B647" s="3" t="s">
        <v>3576</v>
      </c>
      <c r="C647" s="3" t="s">
        <v>7687</v>
      </c>
      <c r="D647" s="6">
        <v>600</v>
      </c>
      <c r="E647" s="8">
        <v>780</v>
      </c>
      <c r="F647" t="s">
        <v>8218</v>
      </c>
      <c r="G647" t="s">
        <v>8223</v>
      </c>
      <c r="H647" t="s">
        <v>8245</v>
      </c>
      <c r="I647" s="19">
        <f t="shared" si="30"/>
        <v>42120.26944444445</v>
      </c>
      <c r="J647">
        <v>1430029680</v>
      </c>
      <c r="K647" s="19">
        <f t="shared" si="31"/>
        <v>42093.786840277782</v>
      </c>
      <c r="L647">
        <v>1427741583</v>
      </c>
      <c r="M647" t="b">
        <v>0</v>
      </c>
      <c r="N647">
        <v>27</v>
      </c>
      <c r="O647" t="b">
        <v>1</v>
      </c>
      <c r="P647" t="s">
        <v>8269</v>
      </c>
      <c r="Q647" s="15" t="s">
        <v>8314</v>
      </c>
      <c r="R647" s="12" t="s">
        <v>8315</v>
      </c>
      <c r="S647">
        <f t="shared" si="32"/>
        <v>28.89</v>
      </c>
    </row>
    <row r="648" spans="1:19" ht="60" x14ac:dyDescent="0.25">
      <c r="A648" s="10">
        <v>3755</v>
      </c>
      <c r="B648" s="3" t="s">
        <v>3752</v>
      </c>
      <c r="C648" s="3" t="s">
        <v>7865</v>
      </c>
      <c r="D648" s="6">
        <v>550</v>
      </c>
      <c r="E648" s="8">
        <v>713</v>
      </c>
      <c r="F648" t="s">
        <v>8218</v>
      </c>
      <c r="G648" t="s">
        <v>8224</v>
      </c>
      <c r="H648" t="s">
        <v>8246</v>
      </c>
      <c r="I648" s="19">
        <f t="shared" si="30"/>
        <v>42475.866979166662</v>
      </c>
      <c r="J648">
        <v>1460753307</v>
      </c>
      <c r="K648" s="19">
        <f t="shared" si="31"/>
        <v>42445.866979166662</v>
      </c>
      <c r="L648">
        <v>1458161307</v>
      </c>
      <c r="M648" t="b">
        <v>0</v>
      </c>
      <c r="N648">
        <v>28</v>
      </c>
      <c r="O648" t="b">
        <v>1</v>
      </c>
      <c r="P648" t="s">
        <v>8303</v>
      </c>
      <c r="Q648" s="15" t="s">
        <v>8314</v>
      </c>
      <c r="R648" s="12" t="s">
        <v>8335</v>
      </c>
      <c r="S648">
        <f t="shared" si="32"/>
        <v>25.46</v>
      </c>
    </row>
    <row r="649" spans="1:19" ht="60" x14ac:dyDescent="0.25">
      <c r="A649" s="10">
        <v>3345</v>
      </c>
      <c r="B649" s="3" t="s">
        <v>3345</v>
      </c>
      <c r="C649" s="3" t="s">
        <v>7455</v>
      </c>
      <c r="D649" s="6">
        <v>500</v>
      </c>
      <c r="E649" s="8">
        <v>650</v>
      </c>
      <c r="F649" t="s">
        <v>8218</v>
      </c>
      <c r="G649" t="s">
        <v>8223</v>
      </c>
      <c r="H649" t="s">
        <v>8245</v>
      </c>
      <c r="I649" s="19">
        <f t="shared" si="30"/>
        <v>42112.025694444441</v>
      </c>
      <c r="J649">
        <v>1429317420</v>
      </c>
      <c r="K649" s="19">
        <f t="shared" si="31"/>
        <v>42053.106111111112</v>
      </c>
      <c r="L649">
        <v>1424226768</v>
      </c>
      <c r="M649" t="b">
        <v>0</v>
      </c>
      <c r="N649">
        <v>13</v>
      </c>
      <c r="O649" t="b">
        <v>1</v>
      </c>
      <c r="P649" t="s">
        <v>8269</v>
      </c>
      <c r="Q649" s="15" t="s">
        <v>8314</v>
      </c>
      <c r="R649" s="12" t="s">
        <v>8315</v>
      </c>
      <c r="S649">
        <f t="shared" si="32"/>
        <v>50</v>
      </c>
    </row>
    <row r="650" spans="1:19" ht="60" x14ac:dyDescent="0.25">
      <c r="A650" s="10">
        <v>3413</v>
      </c>
      <c r="B650" s="3" t="s">
        <v>3412</v>
      </c>
      <c r="C650" s="3" t="s">
        <v>7523</v>
      </c>
      <c r="D650" s="6">
        <v>500</v>
      </c>
      <c r="E650" s="8">
        <v>650</v>
      </c>
      <c r="F650" t="s">
        <v>8218</v>
      </c>
      <c r="G650" t="s">
        <v>8223</v>
      </c>
      <c r="H650" t="s">
        <v>8245</v>
      </c>
      <c r="I650" s="19">
        <f t="shared" si="30"/>
        <v>42063.207638888889</v>
      </c>
      <c r="J650">
        <v>1425099540</v>
      </c>
      <c r="K650" s="19">
        <f t="shared" si="31"/>
        <v>42053.733078703706</v>
      </c>
      <c r="L650">
        <v>1424280938</v>
      </c>
      <c r="M650" t="b">
        <v>0</v>
      </c>
      <c r="N650">
        <v>14</v>
      </c>
      <c r="O650" t="b">
        <v>1</v>
      </c>
      <c r="P650" t="s">
        <v>8269</v>
      </c>
      <c r="Q650" s="15" t="s">
        <v>8314</v>
      </c>
      <c r="R650" s="12" t="s">
        <v>8315</v>
      </c>
      <c r="S650">
        <f t="shared" si="32"/>
        <v>46.43</v>
      </c>
    </row>
    <row r="651" spans="1:19" ht="60" x14ac:dyDescent="0.25">
      <c r="A651" s="10">
        <v>3429</v>
      </c>
      <c r="B651" s="3" t="s">
        <v>3428</v>
      </c>
      <c r="C651" s="3" t="s">
        <v>7539</v>
      </c>
      <c r="D651" s="6">
        <v>150</v>
      </c>
      <c r="E651" s="8">
        <v>195</v>
      </c>
      <c r="F651" t="s">
        <v>8218</v>
      </c>
      <c r="G651" t="s">
        <v>8224</v>
      </c>
      <c r="H651" t="s">
        <v>8246</v>
      </c>
      <c r="I651" s="19">
        <f t="shared" si="30"/>
        <v>42676.021539351852</v>
      </c>
      <c r="J651">
        <v>1478046661</v>
      </c>
      <c r="K651" s="19">
        <f t="shared" si="31"/>
        <v>42662.021539351852</v>
      </c>
      <c r="L651">
        <v>1476837061</v>
      </c>
      <c r="M651" t="b">
        <v>0</v>
      </c>
      <c r="N651">
        <v>12</v>
      </c>
      <c r="O651" t="b">
        <v>1</v>
      </c>
      <c r="P651" t="s">
        <v>8269</v>
      </c>
      <c r="Q651" s="15" t="s">
        <v>8314</v>
      </c>
      <c r="R651" s="12" t="s">
        <v>8315</v>
      </c>
      <c r="S651">
        <f t="shared" si="32"/>
        <v>16.25</v>
      </c>
    </row>
    <row r="652" spans="1:19" ht="30" x14ac:dyDescent="0.25">
      <c r="A652" s="10">
        <v>3600</v>
      </c>
      <c r="B652" s="3" t="s">
        <v>3599</v>
      </c>
      <c r="C652" s="3" t="s">
        <v>7710</v>
      </c>
      <c r="D652" s="6">
        <v>10</v>
      </c>
      <c r="E652" s="8">
        <v>13</v>
      </c>
      <c r="F652" t="s">
        <v>8218</v>
      </c>
      <c r="G652" t="s">
        <v>8223</v>
      </c>
      <c r="H652" t="s">
        <v>8245</v>
      </c>
      <c r="I652" s="19">
        <f t="shared" si="30"/>
        <v>42656.849120370374</v>
      </c>
      <c r="J652">
        <v>1476390164</v>
      </c>
      <c r="K652" s="19">
        <f t="shared" si="31"/>
        <v>42628.849120370374</v>
      </c>
      <c r="L652">
        <v>1473970964</v>
      </c>
      <c r="M652" t="b">
        <v>0</v>
      </c>
      <c r="N652">
        <v>4</v>
      </c>
      <c r="O652" t="b">
        <v>1</v>
      </c>
      <c r="P652" t="s">
        <v>8269</v>
      </c>
      <c r="Q652" s="15" t="s">
        <v>8314</v>
      </c>
      <c r="R652" s="12" t="s">
        <v>8315</v>
      </c>
      <c r="S652">
        <f t="shared" si="32"/>
        <v>3.25</v>
      </c>
    </row>
    <row r="653" spans="1:19" ht="60" x14ac:dyDescent="0.25">
      <c r="A653" s="10">
        <v>2493</v>
      </c>
      <c r="B653" s="3" t="s">
        <v>2493</v>
      </c>
      <c r="C653" s="3" t="s">
        <v>6603</v>
      </c>
      <c r="D653" s="6">
        <v>20000</v>
      </c>
      <c r="E653" s="8">
        <v>25740</v>
      </c>
      <c r="F653" t="s">
        <v>8218</v>
      </c>
      <c r="G653" t="s">
        <v>8223</v>
      </c>
      <c r="H653" t="s">
        <v>8245</v>
      </c>
      <c r="I653" s="19">
        <f t="shared" si="30"/>
        <v>41393.168287037035</v>
      </c>
      <c r="J653">
        <v>1367208140</v>
      </c>
      <c r="K653" s="19">
        <f t="shared" si="31"/>
        <v>41348.168287037035</v>
      </c>
      <c r="L653">
        <v>1363320140</v>
      </c>
      <c r="M653" t="b">
        <v>0</v>
      </c>
      <c r="N653">
        <v>259</v>
      </c>
      <c r="O653" t="b">
        <v>1</v>
      </c>
      <c r="P653" t="s">
        <v>8277</v>
      </c>
      <c r="Q653" s="15" t="s">
        <v>8311</v>
      </c>
      <c r="R653" s="12" t="s">
        <v>8328</v>
      </c>
      <c r="S653">
        <f t="shared" si="32"/>
        <v>99.38</v>
      </c>
    </row>
    <row r="654" spans="1:19" ht="45" x14ac:dyDescent="0.25">
      <c r="A654" s="10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 s="19">
        <f t="shared" si="30"/>
        <v>42517.968935185185</v>
      </c>
      <c r="J654">
        <v>1464390916</v>
      </c>
      <c r="K654" s="19">
        <f t="shared" si="31"/>
        <v>42496.968935185185</v>
      </c>
      <c r="L654">
        <v>1462576516</v>
      </c>
      <c r="M654" t="b">
        <v>0</v>
      </c>
      <c r="N654">
        <v>86</v>
      </c>
      <c r="O654" t="b">
        <v>1</v>
      </c>
      <c r="P654" t="s">
        <v>8263</v>
      </c>
      <c r="Q654" s="15" t="s">
        <v>8317</v>
      </c>
      <c r="R654" s="12" t="s">
        <v>8331</v>
      </c>
      <c r="S654">
        <f t="shared" si="32"/>
        <v>128.94999999999999</v>
      </c>
    </row>
    <row r="655" spans="1:19" ht="60" x14ac:dyDescent="0.25">
      <c r="A655" s="10">
        <v>2981</v>
      </c>
      <c r="B655" s="3" t="s">
        <v>2981</v>
      </c>
      <c r="C655" s="3" t="s">
        <v>7091</v>
      </c>
      <c r="D655" s="6">
        <v>4000</v>
      </c>
      <c r="E655" s="8">
        <v>5157</v>
      </c>
      <c r="F655" t="s">
        <v>8218</v>
      </c>
      <c r="G655" t="s">
        <v>8240</v>
      </c>
      <c r="H655" t="s">
        <v>8248</v>
      </c>
      <c r="I655" s="19">
        <f t="shared" si="30"/>
        <v>42270.559675925921</v>
      </c>
      <c r="J655">
        <v>1443014756</v>
      </c>
      <c r="K655" s="19">
        <f t="shared" si="31"/>
        <v>42225.559675925921</v>
      </c>
      <c r="L655">
        <v>1439126756</v>
      </c>
      <c r="M655" t="b">
        <v>1</v>
      </c>
      <c r="N655">
        <v>97</v>
      </c>
      <c r="O655" t="b">
        <v>1</v>
      </c>
      <c r="P655" t="s">
        <v>8301</v>
      </c>
      <c r="Q655" s="15" t="s">
        <v>8314</v>
      </c>
      <c r="R655" s="12" t="s">
        <v>8327</v>
      </c>
      <c r="S655">
        <f t="shared" si="32"/>
        <v>53.16</v>
      </c>
    </row>
    <row r="656" spans="1:19" ht="60" x14ac:dyDescent="0.25">
      <c r="A656" s="10">
        <v>1212</v>
      </c>
      <c r="B656" s="3" t="s">
        <v>1213</v>
      </c>
      <c r="C656" s="3" t="s">
        <v>5322</v>
      </c>
      <c r="D656" s="6">
        <v>2500</v>
      </c>
      <c r="E656" s="8">
        <v>3226</v>
      </c>
      <c r="F656" t="s">
        <v>8218</v>
      </c>
      <c r="G656" t="s">
        <v>8223</v>
      </c>
      <c r="H656" t="s">
        <v>8245</v>
      </c>
      <c r="I656" s="19">
        <f t="shared" si="30"/>
        <v>42335.041666666672</v>
      </c>
      <c r="J656">
        <v>1448586000</v>
      </c>
      <c r="K656" s="19">
        <f t="shared" si="31"/>
        <v>42318.950173611112</v>
      </c>
      <c r="L656">
        <v>1447195695</v>
      </c>
      <c r="M656" t="b">
        <v>0</v>
      </c>
      <c r="N656">
        <v>83</v>
      </c>
      <c r="O656" t="b">
        <v>1</v>
      </c>
      <c r="P656" t="s">
        <v>8283</v>
      </c>
      <c r="Q656" s="15" t="s">
        <v>8322</v>
      </c>
      <c r="R656" s="12" t="s">
        <v>8323</v>
      </c>
      <c r="S656">
        <f t="shared" si="32"/>
        <v>38.869999999999997</v>
      </c>
    </row>
    <row r="657" spans="1:19" ht="45" x14ac:dyDescent="0.25">
      <c r="A657" s="10">
        <v>3783</v>
      </c>
      <c r="B657" s="3" t="s">
        <v>3780</v>
      </c>
      <c r="C657" s="3" t="s">
        <v>7893</v>
      </c>
      <c r="D657" s="6">
        <v>1200</v>
      </c>
      <c r="E657" s="8">
        <v>1547</v>
      </c>
      <c r="F657" t="s">
        <v>8218</v>
      </c>
      <c r="G657" t="s">
        <v>8223</v>
      </c>
      <c r="H657" t="s">
        <v>8245</v>
      </c>
      <c r="I657" s="19">
        <f t="shared" si="30"/>
        <v>42444.666666666672</v>
      </c>
      <c r="J657">
        <v>1458057600</v>
      </c>
      <c r="K657" s="19">
        <f t="shared" si="31"/>
        <v>42420.140277777777</v>
      </c>
      <c r="L657">
        <v>1455938520</v>
      </c>
      <c r="M657" t="b">
        <v>0</v>
      </c>
      <c r="N657">
        <v>24</v>
      </c>
      <c r="O657" t="b">
        <v>1</v>
      </c>
      <c r="P657" t="s">
        <v>8303</v>
      </c>
      <c r="Q657" s="15" t="s">
        <v>8314</v>
      </c>
      <c r="R657" s="12" t="s">
        <v>8335</v>
      </c>
      <c r="S657">
        <f t="shared" si="32"/>
        <v>64.459999999999994</v>
      </c>
    </row>
    <row r="658" spans="1:19" ht="60" x14ac:dyDescent="0.25">
      <c r="A658" s="10">
        <v>3676</v>
      </c>
      <c r="B658" s="3" t="s">
        <v>3673</v>
      </c>
      <c r="C658" s="3" t="s">
        <v>7786</v>
      </c>
      <c r="D658" s="6">
        <v>800</v>
      </c>
      <c r="E658" s="8">
        <v>1030</v>
      </c>
      <c r="F658" t="s">
        <v>8218</v>
      </c>
      <c r="G658" t="s">
        <v>8223</v>
      </c>
      <c r="H658" t="s">
        <v>8245</v>
      </c>
      <c r="I658" s="19">
        <f t="shared" si="30"/>
        <v>41894.815787037034</v>
      </c>
      <c r="J658">
        <v>1410550484</v>
      </c>
      <c r="K658" s="19">
        <f t="shared" si="31"/>
        <v>41876.815787037034</v>
      </c>
      <c r="L658">
        <v>1408995284</v>
      </c>
      <c r="M658" t="b">
        <v>0</v>
      </c>
      <c r="N658">
        <v>16</v>
      </c>
      <c r="O658" t="b">
        <v>1</v>
      </c>
      <c r="P658" t="s">
        <v>8269</v>
      </c>
      <c r="Q658" s="15" t="s">
        <v>8314</v>
      </c>
      <c r="R658" s="12" t="s">
        <v>8315</v>
      </c>
      <c r="S658">
        <f t="shared" si="32"/>
        <v>64.38</v>
      </c>
    </row>
    <row r="659" spans="1:19" ht="60" x14ac:dyDescent="0.25">
      <c r="A659" s="10">
        <v>2978</v>
      </c>
      <c r="B659" s="3" t="s">
        <v>2978</v>
      </c>
      <c r="C659" s="3" t="s">
        <v>7088</v>
      </c>
      <c r="D659" s="6">
        <v>750</v>
      </c>
      <c r="E659" s="8">
        <v>971</v>
      </c>
      <c r="F659" t="s">
        <v>8218</v>
      </c>
      <c r="G659" t="s">
        <v>8223</v>
      </c>
      <c r="H659" t="s">
        <v>8245</v>
      </c>
      <c r="I659" s="19">
        <f t="shared" si="30"/>
        <v>41932.249305555553</v>
      </c>
      <c r="J659">
        <v>1413784740</v>
      </c>
      <c r="K659" s="19">
        <f t="shared" si="31"/>
        <v>41922.640590277777</v>
      </c>
      <c r="L659">
        <v>1412954547</v>
      </c>
      <c r="M659" t="b">
        <v>0</v>
      </c>
      <c r="N659">
        <v>16</v>
      </c>
      <c r="O659" t="b">
        <v>1</v>
      </c>
      <c r="P659" t="s">
        <v>8269</v>
      </c>
      <c r="Q659" s="15" t="s">
        <v>8314</v>
      </c>
      <c r="R659" s="12" t="s">
        <v>8315</v>
      </c>
      <c r="S659">
        <f t="shared" si="32"/>
        <v>60.69</v>
      </c>
    </row>
    <row r="660" spans="1:19" ht="60" x14ac:dyDescent="0.25">
      <c r="A660" s="10">
        <v>3693</v>
      </c>
      <c r="B660" s="3" t="s">
        <v>3690</v>
      </c>
      <c r="C660" s="3" t="s">
        <v>7803</v>
      </c>
      <c r="D660" s="6">
        <v>333</v>
      </c>
      <c r="E660" s="8">
        <v>430</v>
      </c>
      <c r="F660" t="s">
        <v>8218</v>
      </c>
      <c r="G660" t="s">
        <v>8224</v>
      </c>
      <c r="H660" t="s">
        <v>8246</v>
      </c>
      <c r="I660" s="19">
        <f t="shared" si="30"/>
        <v>42338.9375</v>
      </c>
      <c r="J660">
        <v>1448922600</v>
      </c>
      <c r="K660" s="19">
        <f t="shared" si="31"/>
        <v>42309.191307870366</v>
      </c>
      <c r="L660">
        <v>1446352529</v>
      </c>
      <c r="M660" t="b">
        <v>0</v>
      </c>
      <c r="N660">
        <v>14</v>
      </c>
      <c r="O660" t="b">
        <v>1</v>
      </c>
      <c r="P660" t="s">
        <v>8269</v>
      </c>
      <c r="Q660" s="15" t="s">
        <v>8314</v>
      </c>
      <c r="R660" s="12" t="s">
        <v>8315</v>
      </c>
      <c r="S660">
        <f t="shared" si="32"/>
        <v>30.71</v>
      </c>
    </row>
    <row r="661" spans="1:19" ht="45" x14ac:dyDescent="0.25">
      <c r="A661" s="10">
        <v>2921</v>
      </c>
      <c r="B661" s="3" t="s">
        <v>2921</v>
      </c>
      <c r="C661" s="3" t="s">
        <v>7031</v>
      </c>
      <c r="D661" s="6">
        <v>100</v>
      </c>
      <c r="E661" s="8">
        <v>129</v>
      </c>
      <c r="F661" t="s">
        <v>8218</v>
      </c>
      <c r="G661" t="s">
        <v>8223</v>
      </c>
      <c r="H661" t="s">
        <v>8245</v>
      </c>
      <c r="I661" s="19">
        <f t="shared" si="30"/>
        <v>41907.886620370373</v>
      </c>
      <c r="J661">
        <v>1411679804</v>
      </c>
      <c r="K661" s="19">
        <f t="shared" si="31"/>
        <v>41877.886620370373</v>
      </c>
      <c r="L661">
        <v>1409087804</v>
      </c>
      <c r="M661" t="b">
        <v>0</v>
      </c>
      <c r="N661">
        <v>3</v>
      </c>
      <c r="O661" t="b">
        <v>1</v>
      </c>
      <c r="P661" t="s">
        <v>8303</v>
      </c>
      <c r="Q661" s="15" t="s">
        <v>8314</v>
      </c>
      <c r="R661" s="12" t="s">
        <v>8335</v>
      </c>
      <c r="S661">
        <f t="shared" si="32"/>
        <v>43</v>
      </c>
    </row>
    <row r="662" spans="1:19" ht="60" x14ac:dyDescent="0.25">
      <c r="A662" s="10">
        <v>2069</v>
      </c>
      <c r="B662" s="3" t="s">
        <v>2070</v>
      </c>
      <c r="C662" s="3" t="s">
        <v>6179</v>
      </c>
      <c r="D662" s="6">
        <v>50000</v>
      </c>
      <c r="E662" s="8">
        <v>64203.33</v>
      </c>
      <c r="F662" t="s">
        <v>8218</v>
      </c>
      <c r="G662" t="s">
        <v>8223</v>
      </c>
      <c r="H662" t="s">
        <v>8245</v>
      </c>
      <c r="I662" s="19">
        <f t="shared" si="30"/>
        <v>42371.972118055557</v>
      </c>
      <c r="J662">
        <v>1451776791</v>
      </c>
      <c r="K662" s="19">
        <f t="shared" si="31"/>
        <v>42340.972118055557</v>
      </c>
      <c r="L662">
        <v>1449098391</v>
      </c>
      <c r="M662" t="b">
        <v>0</v>
      </c>
      <c r="N662">
        <v>263</v>
      </c>
      <c r="O662" t="b">
        <v>1</v>
      </c>
      <c r="P662" t="s">
        <v>8293</v>
      </c>
      <c r="Q662" s="15" t="s">
        <v>8307</v>
      </c>
      <c r="R662" s="12" t="s">
        <v>8308</v>
      </c>
      <c r="S662">
        <f t="shared" si="32"/>
        <v>244.12</v>
      </c>
    </row>
    <row r="663" spans="1:19" ht="30" x14ac:dyDescent="0.25">
      <c r="A663" s="10">
        <v>3691</v>
      </c>
      <c r="B663" s="3" t="s">
        <v>3688</v>
      </c>
      <c r="C663" s="3" t="s">
        <v>7801</v>
      </c>
      <c r="D663" s="6">
        <v>40000</v>
      </c>
      <c r="E663" s="8">
        <v>51184</v>
      </c>
      <c r="F663" t="s">
        <v>8218</v>
      </c>
      <c r="G663" t="s">
        <v>8223</v>
      </c>
      <c r="H663" t="s">
        <v>8245</v>
      </c>
      <c r="I663" s="19">
        <f t="shared" si="30"/>
        <v>42065.207638888889</v>
      </c>
      <c r="J663">
        <v>1425272340</v>
      </c>
      <c r="K663" s="19">
        <f t="shared" si="31"/>
        <v>42020.700567129628</v>
      </c>
      <c r="L663">
        <v>1421426929</v>
      </c>
      <c r="M663" t="b">
        <v>0</v>
      </c>
      <c r="N663">
        <v>274</v>
      </c>
      <c r="O663" t="b">
        <v>1</v>
      </c>
      <c r="P663" t="s">
        <v>8269</v>
      </c>
      <c r="Q663" s="15" t="s">
        <v>8314</v>
      </c>
      <c r="R663" s="12" t="s">
        <v>8315</v>
      </c>
      <c r="S663">
        <f t="shared" si="32"/>
        <v>186.8</v>
      </c>
    </row>
    <row r="664" spans="1:19" ht="30" x14ac:dyDescent="0.25">
      <c r="A664" s="10">
        <v>2239</v>
      </c>
      <c r="B664" s="3" t="s">
        <v>2240</v>
      </c>
      <c r="C664" s="3" t="s">
        <v>6349</v>
      </c>
      <c r="D664" s="6">
        <v>25000</v>
      </c>
      <c r="E664" s="8">
        <v>32006.67</v>
      </c>
      <c r="F664" t="s">
        <v>8218</v>
      </c>
      <c r="G664" t="s">
        <v>8223</v>
      </c>
      <c r="H664" t="s">
        <v>8245</v>
      </c>
      <c r="I664" s="19">
        <f t="shared" si="30"/>
        <v>41609.168055555558</v>
      </c>
      <c r="J664">
        <v>1385870520</v>
      </c>
      <c r="K664" s="19">
        <f t="shared" si="31"/>
        <v>41572.958495370374</v>
      </c>
      <c r="L664">
        <v>1382742014</v>
      </c>
      <c r="M664" t="b">
        <v>0</v>
      </c>
      <c r="N664">
        <v>426</v>
      </c>
      <c r="O664" t="b">
        <v>1</v>
      </c>
      <c r="P664" t="s">
        <v>8295</v>
      </c>
      <c r="Q664" s="15" t="s">
        <v>8309</v>
      </c>
      <c r="R664" s="12" t="s">
        <v>8310</v>
      </c>
      <c r="S664">
        <f t="shared" si="32"/>
        <v>75.13</v>
      </c>
    </row>
    <row r="665" spans="1:19" ht="60" x14ac:dyDescent="0.25">
      <c r="A665" s="10">
        <v>51</v>
      </c>
      <c r="B665" s="3" t="s">
        <v>53</v>
      </c>
      <c r="C665" s="3" t="s">
        <v>4162</v>
      </c>
      <c r="D665" s="6">
        <v>11000</v>
      </c>
      <c r="E665" s="8">
        <v>14082</v>
      </c>
      <c r="F665" t="s">
        <v>8218</v>
      </c>
      <c r="G665" t="s">
        <v>8223</v>
      </c>
      <c r="H665" t="s">
        <v>8245</v>
      </c>
      <c r="I665" s="19">
        <f t="shared" si="30"/>
        <v>42226.928668981483</v>
      </c>
      <c r="J665">
        <v>1439245037</v>
      </c>
      <c r="K665" s="19">
        <f t="shared" si="31"/>
        <v>42196.928668981483</v>
      </c>
      <c r="L665">
        <v>1436653037</v>
      </c>
      <c r="M665" t="b">
        <v>0</v>
      </c>
      <c r="N665">
        <v>119</v>
      </c>
      <c r="O665" t="b">
        <v>1</v>
      </c>
      <c r="P665" t="s">
        <v>8263</v>
      </c>
      <c r="Q665" s="15" t="s">
        <v>8317</v>
      </c>
      <c r="R665" s="12" t="s">
        <v>8331</v>
      </c>
      <c r="S665">
        <f t="shared" si="32"/>
        <v>118.34</v>
      </c>
    </row>
    <row r="666" spans="1:19" ht="45" x14ac:dyDescent="0.25">
      <c r="A666" s="10">
        <v>3256</v>
      </c>
      <c r="B666" s="3" t="s">
        <v>3256</v>
      </c>
      <c r="C666" s="3" t="s">
        <v>7366</v>
      </c>
      <c r="D666" s="6">
        <v>10000</v>
      </c>
      <c r="E666" s="8">
        <v>12806</v>
      </c>
      <c r="F666" t="s">
        <v>8218</v>
      </c>
      <c r="G666" t="s">
        <v>8223</v>
      </c>
      <c r="H666" t="s">
        <v>8245</v>
      </c>
      <c r="I666" s="19">
        <f t="shared" si="30"/>
        <v>42166.165972222225</v>
      </c>
      <c r="J666">
        <v>1433995140</v>
      </c>
      <c r="K666" s="19">
        <f t="shared" si="31"/>
        <v>42144.573807870373</v>
      </c>
      <c r="L666">
        <v>1432129577</v>
      </c>
      <c r="M666" t="b">
        <v>1</v>
      </c>
      <c r="N666">
        <v>176</v>
      </c>
      <c r="O666" t="b">
        <v>1</v>
      </c>
      <c r="P666" t="s">
        <v>8269</v>
      </c>
      <c r="Q666" s="15" t="s">
        <v>8314</v>
      </c>
      <c r="R666" s="12" t="s">
        <v>8315</v>
      </c>
      <c r="S666">
        <f t="shared" si="32"/>
        <v>72.760000000000005</v>
      </c>
    </row>
    <row r="667" spans="1:19" ht="60" x14ac:dyDescent="0.25">
      <c r="A667" s="10">
        <v>753</v>
      </c>
      <c r="B667" s="3" t="s">
        <v>754</v>
      </c>
      <c r="C667" s="3" t="s">
        <v>4863</v>
      </c>
      <c r="D667" s="6">
        <v>10000</v>
      </c>
      <c r="E667" s="8">
        <v>12800</v>
      </c>
      <c r="F667" t="s">
        <v>8218</v>
      </c>
      <c r="G667" t="s">
        <v>8223</v>
      </c>
      <c r="H667" t="s">
        <v>8245</v>
      </c>
      <c r="I667" s="19">
        <f t="shared" si="30"/>
        <v>42049.590173611112</v>
      </c>
      <c r="J667">
        <v>1423922991</v>
      </c>
      <c r="K667" s="19">
        <f t="shared" si="31"/>
        <v>42019.590173611112</v>
      </c>
      <c r="L667">
        <v>1421330991</v>
      </c>
      <c r="M667" t="b">
        <v>0</v>
      </c>
      <c r="N667">
        <v>26</v>
      </c>
      <c r="O667" t="b">
        <v>1</v>
      </c>
      <c r="P667" t="s">
        <v>8272</v>
      </c>
      <c r="Q667" s="15" t="s">
        <v>8320</v>
      </c>
      <c r="R667" s="12" t="s">
        <v>8330</v>
      </c>
      <c r="S667">
        <f t="shared" si="32"/>
        <v>492.31</v>
      </c>
    </row>
    <row r="668" spans="1:19" ht="60" x14ac:dyDescent="0.25">
      <c r="A668" s="10">
        <v>2803</v>
      </c>
      <c r="B668" s="3" t="s">
        <v>2803</v>
      </c>
      <c r="C668" s="3" t="s">
        <v>6913</v>
      </c>
      <c r="D668" s="6">
        <v>10000</v>
      </c>
      <c r="E668" s="8">
        <v>12795</v>
      </c>
      <c r="F668" t="s">
        <v>8218</v>
      </c>
      <c r="G668" t="s">
        <v>8223</v>
      </c>
      <c r="H668" t="s">
        <v>8245</v>
      </c>
      <c r="I668" s="19">
        <f t="shared" si="30"/>
        <v>42201</v>
      </c>
      <c r="J668">
        <v>1437004800</v>
      </c>
      <c r="K668" s="19">
        <f t="shared" si="31"/>
        <v>42158.065694444449</v>
      </c>
      <c r="L668">
        <v>1433295276</v>
      </c>
      <c r="M668" t="b">
        <v>0</v>
      </c>
      <c r="N668">
        <v>141</v>
      </c>
      <c r="O668" t="b">
        <v>1</v>
      </c>
      <c r="P668" t="s">
        <v>8269</v>
      </c>
      <c r="Q668" s="15" t="s">
        <v>8314</v>
      </c>
      <c r="R668" s="12" t="s">
        <v>8315</v>
      </c>
      <c r="S668">
        <f t="shared" si="32"/>
        <v>90.74</v>
      </c>
    </row>
    <row r="669" spans="1:19" ht="60" x14ac:dyDescent="0.25">
      <c r="A669" s="10">
        <v>2478</v>
      </c>
      <c r="B669" s="3" t="s">
        <v>2478</v>
      </c>
      <c r="C669" s="3" t="s">
        <v>6588</v>
      </c>
      <c r="D669" s="6">
        <v>8000</v>
      </c>
      <c r="E669" s="8">
        <v>10200</v>
      </c>
      <c r="F669" t="s">
        <v>8218</v>
      </c>
      <c r="G669" t="s">
        <v>8223</v>
      </c>
      <c r="H669" t="s">
        <v>8245</v>
      </c>
      <c r="I669" s="19">
        <f t="shared" si="30"/>
        <v>41287.950381944444</v>
      </c>
      <c r="J669">
        <v>1358117313</v>
      </c>
      <c r="K669" s="19">
        <f t="shared" si="31"/>
        <v>41257.950381944444</v>
      </c>
      <c r="L669">
        <v>1355525313</v>
      </c>
      <c r="M669" t="b">
        <v>0</v>
      </c>
      <c r="N669">
        <v>79</v>
      </c>
      <c r="O669" t="b">
        <v>1</v>
      </c>
      <c r="P669" t="s">
        <v>8277</v>
      </c>
      <c r="Q669" s="15" t="s">
        <v>8311</v>
      </c>
      <c r="R669" s="12" t="s">
        <v>8328</v>
      </c>
      <c r="S669">
        <f t="shared" si="32"/>
        <v>129.11000000000001</v>
      </c>
    </row>
    <row r="670" spans="1:19" ht="60" x14ac:dyDescent="0.25">
      <c r="A670" s="10">
        <v>102</v>
      </c>
      <c r="B670" s="3" t="s">
        <v>104</v>
      </c>
      <c r="C670" s="3" t="s">
        <v>4213</v>
      </c>
      <c r="D670" s="6">
        <v>6000</v>
      </c>
      <c r="E670" s="8">
        <v>7665</v>
      </c>
      <c r="F670" t="s">
        <v>8218</v>
      </c>
      <c r="G670" t="s">
        <v>8223</v>
      </c>
      <c r="H670" t="s">
        <v>8245</v>
      </c>
      <c r="I670" s="19">
        <f t="shared" si="30"/>
        <v>40535.131168981483</v>
      </c>
      <c r="J670">
        <v>1293073733</v>
      </c>
      <c r="K670" s="19">
        <f t="shared" si="31"/>
        <v>40505.131168981483</v>
      </c>
      <c r="L670">
        <v>1290481733</v>
      </c>
      <c r="M670" t="b">
        <v>0</v>
      </c>
      <c r="N670">
        <v>65</v>
      </c>
      <c r="O670" t="b">
        <v>1</v>
      </c>
      <c r="P670" t="s">
        <v>8264</v>
      </c>
      <c r="Q670" s="15" t="s">
        <v>8317</v>
      </c>
      <c r="R670" s="12" t="s">
        <v>8318</v>
      </c>
      <c r="S670">
        <f t="shared" si="32"/>
        <v>117.92</v>
      </c>
    </row>
    <row r="671" spans="1:19" ht="45" x14ac:dyDescent="0.25">
      <c r="A671" s="10">
        <v>2629</v>
      </c>
      <c r="B671" s="3" t="s">
        <v>2629</v>
      </c>
      <c r="C671" s="3" t="s">
        <v>6739</v>
      </c>
      <c r="D671" s="6">
        <v>5000</v>
      </c>
      <c r="E671" s="8">
        <v>6387</v>
      </c>
      <c r="F671" t="s">
        <v>8218</v>
      </c>
      <c r="G671" t="s">
        <v>8224</v>
      </c>
      <c r="H671" t="s">
        <v>8246</v>
      </c>
      <c r="I671" s="19">
        <f t="shared" si="30"/>
        <v>42138.538449074069</v>
      </c>
      <c r="J671">
        <v>1431608122</v>
      </c>
      <c r="K671" s="19">
        <f t="shared" si="31"/>
        <v>42108.538449074069</v>
      </c>
      <c r="L671">
        <v>1429016122</v>
      </c>
      <c r="M671" t="b">
        <v>0</v>
      </c>
      <c r="N671">
        <v>100</v>
      </c>
      <c r="O671" t="b">
        <v>1</v>
      </c>
      <c r="P671" t="s">
        <v>8299</v>
      </c>
      <c r="Q671" s="15" t="s">
        <v>8307</v>
      </c>
      <c r="R671" s="12" t="s">
        <v>8316</v>
      </c>
      <c r="S671">
        <f t="shared" si="32"/>
        <v>63.87</v>
      </c>
    </row>
    <row r="672" spans="1:19" ht="45" x14ac:dyDescent="0.25">
      <c r="A672" s="10">
        <v>3589</v>
      </c>
      <c r="B672" s="3" t="s">
        <v>3588</v>
      </c>
      <c r="C672" s="3" t="s">
        <v>7699</v>
      </c>
      <c r="D672" s="6">
        <v>4000</v>
      </c>
      <c r="E672" s="8">
        <v>5100</v>
      </c>
      <c r="F672" t="s">
        <v>8218</v>
      </c>
      <c r="G672" t="s">
        <v>8223</v>
      </c>
      <c r="H672" t="s">
        <v>8245</v>
      </c>
      <c r="I672" s="19">
        <f t="shared" si="30"/>
        <v>42150.647534722222</v>
      </c>
      <c r="J672">
        <v>1432654347</v>
      </c>
      <c r="K672" s="19">
        <f t="shared" si="31"/>
        <v>42125.647534722222</v>
      </c>
      <c r="L672">
        <v>1430494347</v>
      </c>
      <c r="M672" t="b">
        <v>0</v>
      </c>
      <c r="N672">
        <v>62</v>
      </c>
      <c r="O672" t="b">
        <v>1</v>
      </c>
      <c r="P672" t="s">
        <v>8269</v>
      </c>
      <c r="Q672" s="15" t="s">
        <v>8314</v>
      </c>
      <c r="R672" s="12" t="s">
        <v>8315</v>
      </c>
      <c r="S672">
        <f t="shared" si="32"/>
        <v>82.26</v>
      </c>
    </row>
    <row r="673" spans="1:19" ht="45" x14ac:dyDescent="0.25">
      <c r="A673" s="10">
        <v>2813</v>
      </c>
      <c r="B673" s="3" t="s">
        <v>2813</v>
      </c>
      <c r="C673" s="3" t="s">
        <v>6923</v>
      </c>
      <c r="D673" s="6">
        <v>2800</v>
      </c>
      <c r="E673" s="8">
        <v>3572.12</v>
      </c>
      <c r="F673" t="s">
        <v>8218</v>
      </c>
      <c r="G673" t="s">
        <v>8223</v>
      </c>
      <c r="H673" t="s">
        <v>8245</v>
      </c>
      <c r="I673" s="19">
        <f t="shared" si="30"/>
        <v>42718.742604166662</v>
      </c>
      <c r="J673">
        <v>1481737761</v>
      </c>
      <c r="K673" s="19">
        <f t="shared" si="31"/>
        <v>42693.742604166662</v>
      </c>
      <c r="L673">
        <v>1479577761</v>
      </c>
      <c r="M673" t="b">
        <v>0</v>
      </c>
      <c r="N673">
        <v>96</v>
      </c>
      <c r="O673" t="b">
        <v>1</v>
      </c>
      <c r="P673" t="s">
        <v>8269</v>
      </c>
      <c r="Q673" s="15" t="s">
        <v>8314</v>
      </c>
      <c r="R673" s="12" t="s">
        <v>8315</v>
      </c>
      <c r="S673">
        <f t="shared" si="32"/>
        <v>37.21</v>
      </c>
    </row>
    <row r="674" spans="1:19" ht="45" x14ac:dyDescent="0.25">
      <c r="A674" s="10">
        <v>3252</v>
      </c>
      <c r="B674" s="3" t="s">
        <v>3252</v>
      </c>
      <c r="C674" s="3" t="s">
        <v>7362</v>
      </c>
      <c r="D674" s="6">
        <v>2250</v>
      </c>
      <c r="E674" s="8">
        <v>2876</v>
      </c>
      <c r="F674" t="s">
        <v>8218</v>
      </c>
      <c r="G674" t="s">
        <v>8224</v>
      </c>
      <c r="H674" t="s">
        <v>8246</v>
      </c>
      <c r="I674" s="19">
        <f t="shared" si="30"/>
        <v>42620.472685185188</v>
      </c>
      <c r="J674">
        <v>1473247240</v>
      </c>
      <c r="K674" s="19">
        <f t="shared" si="31"/>
        <v>42590.472685185188</v>
      </c>
      <c r="L674">
        <v>1470655240</v>
      </c>
      <c r="M674" t="b">
        <v>1</v>
      </c>
      <c r="N674">
        <v>50</v>
      </c>
      <c r="O674" t="b">
        <v>1</v>
      </c>
      <c r="P674" t="s">
        <v>8269</v>
      </c>
      <c r="Q674" s="15" t="s">
        <v>8314</v>
      </c>
      <c r="R674" s="12" t="s">
        <v>8315</v>
      </c>
      <c r="S674">
        <f t="shared" si="32"/>
        <v>57.52</v>
      </c>
    </row>
    <row r="675" spans="1:19" ht="45" x14ac:dyDescent="0.25">
      <c r="A675" s="10">
        <v>1673</v>
      </c>
      <c r="B675" s="3" t="s">
        <v>1674</v>
      </c>
      <c r="C675" s="3" t="s">
        <v>5783</v>
      </c>
      <c r="D675" s="6">
        <v>2100</v>
      </c>
      <c r="E675" s="8">
        <v>2690</v>
      </c>
      <c r="F675" t="s">
        <v>8218</v>
      </c>
      <c r="G675" t="s">
        <v>8223</v>
      </c>
      <c r="H675" t="s">
        <v>8245</v>
      </c>
      <c r="I675" s="19">
        <f t="shared" si="30"/>
        <v>42069.878379629634</v>
      </c>
      <c r="J675">
        <v>1425675892</v>
      </c>
      <c r="K675" s="19">
        <f t="shared" si="31"/>
        <v>42039.878379629634</v>
      </c>
      <c r="L675">
        <v>1423083892</v>
      </c>
      <c r="M675" t="b">
        <v>0</v>
      </c>
      <c r="N675">
        <v>59</v>
      </c>
      <c r="O675" t="b">
        <v>1</v>
      </c>
      <c r="P675" t="s">
        <v>8290</v>
      </c>
      <c r="Q675" s="15" t="s">
        <v>8311</v>
      </c>
      <c r="R675" s="12" t="s">
        <v>8319</v>
      </c>
      <c r="S675">
        <f t="shared" si="32"/>
        <v>45.59</v>
      </c>
    </row>
    <row r="676" spans="1:19" ht="60" x14ac:dyDescent="0.25">
      <c r="A676" s="10">
        <v>3538</v>
      </c>
      <c r="B676" s="3" t="s">
        <v>3537</v>
      </c>
      <c r="C676" s="3" t="s">
        <v>7648</v>
      </c>
      <c r="D676" s="6">
        <v>2000</v>
      </c>
      <c r="E676" s="8">
        <v>2569</v>
      </c>
      <c r="F676" t="s">
        <v>8218</v>
      </c>
      <c r="G676" t="s">
        <v>8224</v>
      </c>
      <c r="H676" t="s">
        <v>8246</v>
      </c>
      <c r="I676" s="19">
        <f t="shared" si="30"/>
        <v>42599.420601851853</v>
      </c>
      <c r="J676">
        <v>1471428340</v>
      </c>
      <c r="K676" s="19">
        <f t="shared" si="31"/>
        <v>42571.420601851853</v>
      </c>
      <c r="L676">
        <v>1469009140</v>
      </c>
      <c r="M676" t="b">
        <v>0</v>
      </c>
      <c r="N676">
        <v>83</v>
      </c>
      <c r="O676" t="b">
        <v>1</v>
      </c>
      <c r="P676" t="s">
        <v>8269</v>
      </c>
      <c r="Q676" s="15" t="s">
        <v>8314</v>
      </c>
      <c r="R676" s="12" t="s">
        <v>8315</v>
      </c>
      <c r="S676">
        <f t="shared" si="32"/>
        <v>30.95</v>
      </c>
    </row>
    <row r="677" spans="1:19" ht="45" x14ac:dyDescent="0.25">
      <c r="A677" s="10">
        <v>3268</v>
      </c>
      <c r="B677" s="3" t="s">
        <v>3268</v>
      </c>
      <c r="C677" s="3" t="s">
        <v>7378</v>
      </c>
      <c r="D677" s="6">
        <v>2000</v>
      </c>
      <c r="E677" s="8">
        <v>2560</v>
      </c>
      <c r="F677" t="s">
        <v>8218</v>
      </c>
      <c r="G677" t="s">
        <v>8223</v>
      </c>
      <c r="H677" t="s">
        <v>8245</v>
      </c>
      <c r="I677" s="19">
        <f t="shared" si="30"/>
        <v>42606.90425925926</v>
      </c>
      <c r="J677">
        <v>1472074928</v>
      </c>
      <c r="K677" s="19">
        <f t="shared" si="31"/>
        <v>42590.90425925926</v>
      </c>
      <c r="L677">
        <v>1470692528</v>
      </c>
      <c r="M677" t="b">
        <v>1</v>
      </c>
      <c r="N677">
        <v>42</v>
      </c>
      <c r="O677" t="b">
        <v>1</v>
      </c>
      <c r="P677" t="s">
        <v>8269</v>
      </c>
      <c r="Q677" s="15" t="s">
        <v>8314</v>
      </c>
      <c r="R677" s="12" t="s">
        <v>8315</v>
      </c>
      <c r="S677">
        <f t="shared" si="32"/>
        <v>60.95</v>
      </c>
    </row>
    <row r="678" spans="1:19" ht="60" x14ac:dyDescent="0.25">
      <c r="A678" s="10">
        <v>3487</v>
      </c>
      <c r="B678" s="3" t="s">
        <v>3486</v>
      </c>
      <c r="C678" s="3" t="s">
        <v>7597</v>
      </c>
      <c r="D678" s="6">
        <v>2000</v>
      </c>
      <c r="E678" s="8">
        <v>2555</v>
      </c>
      <c r="F678" t="s">
        <v>8218</v>
      </c>
      <c r="G678" t="s">
        <v>8224</v>
      </c>
      <c r="H678" t="s">
        <v>8246</v>
      </c>
      <c r="I678" s="19">
        <f t="shared" si="30"/>
        <v>42179.940416666665</v>
      </c>
      <c r="J678">
        <v>1435185252</v>
      </c>
      <c r="K678" s="19">
        <f t="shared" si="31"/>
        <v>42149.940416666665</v>
      </c>
      <c r="L678">
        <v>1432593252</v>
      </c>
      <c r="M678" t="b">
        <v>0</v>
      </c>
      <c r="N678">
        <v>66</v>
      </c>
      <c r="O678" t="b">
        <v>1</v>
      </c>
      <c r="P678" t="s">
        <v>8269</v>
      </c>
      <c r="Q678" s="15" t="s">
        <v>8314</v>
      </c>
      <c r="R678" s="12" t="s">
        <v>8315</v>
      </c>
      <c r="S678">
        <f t="shared" si="32"/>
        <v>38.71</v>
      </c>
    </row>
    <row r="679" spans="1:19" ht="60" x14ac:dyDescent="0.25">
      <c r="A679" s="10">
        <v>3042</v>
      </c>
      <c r="B679" s="3" t="s">
        <v>3042</v>
      </c>
      <c r="C679" s="3" t="s">
        <v>7152</v>
      </c>
      <c r="D679" s="6">
        <v>1500</v>
      </c>
      <c r="E679" s="8">
        <v>1920</v>
      </c>
      <c r="F679" t="s">
        <v>8218</v>
      </c>
      <c r="G679" t="s">
        <v>8224</v>
      </c>
      <c r="H679" t="s">
        <v>8246</v>
      </c>
      <c r="I679" s="19">
        <f t="shared" si="30"/>
        <v>42283.688043981485</v>
      </c>
      <c r="J679">
        <v>1444149047</v>
      </c>
      <c r="K679" s="19">
        <f t="shared" si="31"/>
        <v>42253.688043981485</v>
      </c>
      <c r="L679">
        <v>1441557047</v>
      </c>
      <c r="M679" t="b">
        <v>0</v>
      </c>
      <c r="N679">
        <v>37</v>
      </c>
      <c r="O679" t="b">
        <v>1</v>
      </c>
      <c r="P679" t="s">
        <v>8301</v>
      </c>
      <c r="Q679" s="15" t="s">
        <v>8314</v>
      </c>
      <c r="R679" s="12" t="s">
        <v>8327</v>
      </c>
      <c r="S679">
        <f t="shared" si="32"/>
        <v>51.89</v>
      </c>
    </row>
    <row r="680" spans="1:19" ht="45" x14ac:dyDescent="0.25">
      <c r="A680" s="10">
        <v>3479</v>
      </c>
      <c r="B680" s="3" t="s">
        <v>3478</v>
      </c>
      <c r="C680" s="3" t="s">
        <v>7589</v>
      </c>
      <c r="D680" s="6">
        <v>1500</v>
      </c>
      <c r="E680" s="8">
        <v>1918</v>
      </c>
      <c r="F680" t="s">
        <v>8218</v>
      </c>
      <c r="G680" t="s">
        <v>8224</v>
      </c>
      <c r="H680" t="s">
        <v>8246</v>
      </c>
      <c r="I680" s="19">
        <f t="shared" si="30"/>
        <v>41811.855092592588</v>
      </c>
      <c r="J680">
        <v>1403382680</v>
      </c>
      <c r="K680" s="19">
        <f t="shared" si="31"/>
        <v>41781.855092592588</v>
      </c>
      <c r="L680">
        <v>1400790680</v>
      </c>
      <c r="M680" t="b">
        <v>0</v>
      </c>
      <c r="N680">
        <v>56</v>
      </c>
      <c r="O680" t="b">
        <v>1</v>
      </c>
      <c r="P680" t="s">
        <v>8269</v>
      </c>
      <c r="Q680" s="15" t="s">
        <v>8314</v>
      </c>
      <c r="R680" s="12" t="s">
        <v>8315</v>
      </c>
      <c r="S680">
        <f t="shared" si="32"/>
        <v>34.25</v>
      </c>
    </row>
    <row r="681" spans="1:19" ht="45" x14ac:dyDescent="0.25">
      <c r="A681" s="10">
        <v>2495</v>
      </c>
      <c r="B681" s="3" t="s">
        <v>2495</v>
      </c>
      <c r="C681" s="3" t="s">
        <v>6605</v>
      </c>
      <c r="D681" s="6">
        <v>1500</v>
      </c>
      <c r="E681" s="8">
        <v>1913.05</v>
      </c>
      <c r="F681" t="s">
        <v>8218</v>
      </c>
      <c r="G681" t="s">
        <v>8223</v>
      </c>
      <c r="H681" t="s">
        <v>8245</v>
      </c>
      <c r="I681" s="19">
        <f t="shared" si="30"/>
        <v>41066.946469907409</v>
      </c>
      <c r="J681">
        <v>1339022575</v>
      </c>
      <c r="K681" s="19">
        <f t="shared" si="31"/>
        <v>41036.946469907409</v>
      </c>
      <c r="L681">
        <v>1336430575</v>
      </c>
      <c r="M681" t="b">
        <v>0</v>
      </c>
      <c r="N681">
        <v>42</v>
      </c>
      <c r="O681" t="b">
        <v>1</v>
      </c>
      <c r="P681" t="s">
        <v>8277</v>
      </c>
      <c r="Q681" s="15" t="s">
        <v>8311</v>
      </c>
      <c r="R681" s="12" t="s">
        <v>8328</v>
      </c>
      <c r="S681">
        <f t="shared" si="32"/>
        <v>45.55</v>
      </c>
    </row>
    <row r="682" spans="1:19" ht="45" x14ac:dyDescent="0.25">
      <c r="A682" s="10">
        <v>410</v>
      </c>
      <c r="B682" s="3" t="s">
        <v>411</v>
      </c>
      <c r="C682" s="3" t="s">
        <v>4520</v>
      </c>
      <c r="D682" s="6">
        <v>1000</v>
      </c>
      <c r="E682" s="8">
        <v>1283</v>
      </c>
      <c r="F682" t="s">
        <v>8218</v>
      </c>
      <c r="G682" t="s">
        <v>8228</v>
      </c>
      <c r="H682" t="s">
        <v>8250</v>
      </c>
      <c r="I682" s="19">
        <f t="shared" si="30"/>
        <v>42173.981446759266</v>
      </c>
      <c r="J682">
        <v>1434670397</v>
      </c>
      <c r="K682" s="19">
        <f t="shared" si="31"/>
        <v>42113.981446759266</v>
      </c>
      <c r="L682">
        <v>1429486397</v>
      </c>
      <c r="M682" t="b">
        <v>0</v>
      </c>
      <c r="N682">
        <v>7</v>
      </c>
      <c r="O682" t="b">
        <v>1</v>
      </c>
      <c r="P682" t="s">
        <v>8267</v>
      </c>
      <c r="Q682" s="15" t="s">
        <v>8317</v>
      </c>
      <c r="R682" s="12" t="s">
        <v>8329</v>
      </c>
      <c r="S682">
        <f t="shared" si="32"/>
        <v>183.29</v>
      </c>
    </row>
    <row r="683" spans="1:19" ht="60" x14ac:dyDescent="0.25">
      <c r="A683" s="10">
        <v>2936</v>
      </c>
      <c r="B683" s="3" t="s">
        <v>2936</v>
      </c>
      <c r="C683" s="3" t="s">
        <v>7046</v>
      </c>
      <c r="D683" s="6">
        <v>1000</v>
      </c>
      <c r="E683" s="8">
        <v>1280</v>
      </c>
      <c r="F683" t="s">
        <v>8218</v>
      </c>
      <c r="G683" t="s">
        <v>8223</v>
      </c>
      <c r="H683" t="s">
        <v>8245</v>
      </c>
      <c r="I683" s="19">
        <f t="shared" si="30"/>
        <v>41925.207638888889</v>
      </c>
      <c r="J683">
        <v>1413176340</v>
      </c>
      <c r="K683" s="19">
        <f t="shared" si="31"/>
        <v>41912.650729166664</v>
      </c>
      <c r="L683">
        <v>1412091423</v>
      </c>
      <c r="M683" t="b">
        <v>0</v>
      </c>
      <c r="N683">
        <v>34</v>
      </c>
      <c r="O683" t="b">
        <v>1</v>
      </c>
      <c r="P683" t="s">
        <v>8303</v>
      </c>
      <c r="Q683" s="15" t="s">
        <v>8314</v>
      </c>
      <c r="R683" s="12" t="s">
        <v>8335</v>
      </c>
      <c r="S683">
        <f t="shared" si="32"/>
        <v>37.65</v>
      </c>
    </row>
    <row r="684" spans="1:19" x14ac:dyDescent="0.25">
      <c r="A684" s="10">
        <v>3531</v>
      </c>
      <c r="B684" s="3" t="s">
        <v>3530</v>
      </c>
      <c r="C684" s="3" t="s">
        <v>7641</v>
      </c>
      <c r="D684" s="6">
        <v>1000</v>
      </c>
      <c r="E684" s="8">
        <v>1280</v>
      </c>
      <c r="F684" t="s">
        <v>8218</v>
      </c>
      <c r="G684" t="s">
        <v>8223</v>
      </c>
      <c r="H684" t="s">
        <v>8245</v>
      </c>
      <c r="I684" s="19">
        <f t="shared" si="30"/>
        <v>42551.654328703706</v>
      </c>
      <c r="J684">
        <v>1467301334</v>
      </c>
      <c r="K684" s="19">
        <f t="shared" si="31"/>
        <v>42521.654328703706</v>
      </c>
      <c r="L684">
        <v>1464709334</v>
      </c>
      <c r="M684" t="b">
        <v>0</v>
      </c>
      <c r="N684">
        <v>26</v>
      </c>
      <c r="O684" t="b">
        <v>1</v>
      </c>
      <c r="P684" t="s">
        <v>8269</v>
      </c>
      <c r="Q684" s="15" t="s">
        <v>8314</v>
      </c>
      <c r="R684" s="12" t="s">
        <v>8315</v>
      </c>
      <c r="S684">
        <f t="shared" si="32"/>
        <v>49.23</v>
      </c>
    </row>
    <row r="685" spans="1:19" ht="60" x14ac:dyDescent="0.25">
      <c r="A685" s="10">
        <v>3490</v>
      </c>
      <c r="B685" s="3" t="s">
        <v>3489</v>
      </c>
      <c r="C685" s="3" t="s">
        <v>7600</v>
      </c>
      <c r="D685" s="6">
        <v>1000</v>
      </c>
      <c r="E685" s="8">
        <v>1275</v>
      </c>
      <c r="F685" t="s">
        <v>8218</v>
      </c>
      <c r="G685" t="s">
        <v>8223</v>
      </c>
      <c r="H685" t="s">
        <v>8245</v>
      </c>
      <c r="I685" s="19">
        <f t="shared" si="30"/>
        <v>42473.802361111113</v>
      </c>
      <c r="J685">
        <v>1460574924</v>
      </c>
      <c r="K685" s="19">
        <f t="shared" si="31"/>
        <v>42443.802361111113</v>
      </c>
      <c r="L685">
        <v>1457982924</v>
      </c>
      <c r="M685" t="b">
        <v>0</v>
      </c>
      <c r="N685">
        <v>27</v>
      </c>
      <c r="O685" t="b">
        <v>1</v>
      </c>
      <c r="P685" t="s">
        <v>8269</v>
      </c>
      <c r="Q685" s="15" t="s">
        <v>8314</v>
      </c>
      <c r="R685" s="12" t="s">
        <v>8315</v>
      </c>
      <c r="S685">
        <f t="shared" si="32"/>
        <v>47.22</v>
      </c>
    </row>
    <row r="686" spans="1:19" ht="60" x14ac:dyDescent="0.25">
      <c r="A686" s="10">
        <v>1039</v>
      </c>
      <c r="B686" s="3" t="s">
        <v>1040</v>
      </c>
      <c r="C686" s="3" t="s">
        <v>5149</v>
      </c>
      <c r="D686" s="6">
        <v>500</v>
      </c>
      <c r="E686" s="8">
        <v>641</v>
      </c>
      <c r="F686" t="s">
        <v>8218</v>
      </c>
      <c r="G686" t="s">
        <v>8223</v>
      </c>
      <c r="H686" t="s">
        <v>8245</v>
      </c>
      <c r="I686" s="19">
        <f t="shared" si="30"/>
        <v>42717.332638888889</v>
      </c>
      <c r="J686">
        <v>1481615940</v>
      </c>
      <c r="K686" s="19">
        <f t="shared" si="31"/>
        <v>42692.109328703707</v>
      </c>
      <c r="L686">
        <v>1479436646</v>
      </c>
      <c r="M686" t="b">
        <v>0</v>
      </c>
      <c r="N686">
        <v>30</v>
      </c>
      <c r="O686" t="b">
        <v>1</v>
      </c>
      <c r="P686" t="s">
        <v>8278</v>
      </c>
      <c r="Q686" s="15" t="s">
        <v>8311</v>
      </c>
      <c r="R686" s="12" t="s">
        <v>8324</v>
      </c>
      <c r="S686">
        <f t="shared" si="32"/>
        <v>21.37</v>
      </c>
    </row>
    <row r="687" spans="1:19" ht="60" x14ac:dyDescent="0.25">
      <c r="A687" s="10">
        <v>2471</v>
      </c>
      <c r="B687" s="3" t="s">
        <v>2472</v>
      </c>
      <c r="C687" s="3" t="s">
        <v>6581</v>
      </c>
      <c r="D687" s="6">
        <v>500</v>
      </c>
      <c r="E687" s="8">
        <v>640</v>
      </c>
      <c r="F687" t="s">
        <v>8218</v>
      </c>
      <c r="G687" t="s">
        <v>8223</v>
      </c>
      <c r="H687" t="s">
        <v>8245</v>
      </c>
      <c r="I687" s="19">
        <f t="shared" si="30"/>
        <v>40933.992962962962</v>
      </c>
      <c r="J687">
        <v>1327535392</v>
      </c>
      <c r="K687" s="19">
        <f t="shared" si="31"/>
        <v>40893.992962962962</v>
      </c>
      <c r="L687">
        <v>1324079392</v>
      </c>
      <c r="M687" t="b">
        <v>0</v>
      </c>
      <c r="N687">
        <v>17</v>
      </c>
      <c r="O687" t="b">
        <v>1</v>
      </c>
      <c r="P687" t="s">
        <v>8277</v>
      </c>
      <c r="Q687" s="15" t="s">
        <v>8311</v>
      </c>
      <c r="R687" s="12" t="s">
        <v>8328</v>
      </c>
      <c r="S687">
        <f t="shared" si="32"/>
        <v>37.65</v>
      </c>
    </row>
    <row r="688" spans="1:19" ht="60" x14ac:dyDescent="0.25">
      <c r="A688" s="10">
        <v>3136</v>
      </c>
      <c r="B688" s="3" t="s">
        <v>3136</v>
      </c>
      <c r="C688" s="3" t="s">
        <v>7246</v>
      </c>
      <c r="D688" s="6">
        <v>500</v>
      </c>
      <c r="E688" s="8">
        <v>639</v>
      </c>
      <c r="F688" t="s">
        <v>8221</v>
      </c>
      <c r="G688" t="s">
        <v>8224</v>
      </c>
      <c r="H688" t="s">
        <v>8246</v>
      </c>
      <c r="I688" s="19">
        <f t="shared" si="30"/>
        <v>42825.957638888889</v>
      </c>
      <c r="J688">
        <v>1491001140</v>
      </c>
      <c r="K688" s="19">
        <f t="shared" si="31"/>
        <v>42789.462430555555</v>
      </c>
      <c r="L688">
        <v>1487847954</v>
      </c>
      <c r="M688" t="b">
        <v>0</v>
      </c>
      <c r="N688">
        <v>22</v>
      </c>
      <c r="O688" t="b">
        <v>0</v>
      </c>
      <c r="P688" t="s">
        <v>8269</v>
      </c>
      <c r="Q688" s="15" t="s">
        <v>8314</v>
      </c>
      <c r="R688" s="12" t="s">
        <v>8315</v>
      </c>
      <c r="S688">
        <f t="shared" si="32"/>
        <v>29.05</v>
      </c>
    </row>
    <row r="689" spans="1:19" ht="45" x14ac:dyDescent="0.25">
      <c r="A689" s="10">
        <v>3453</v>
      </c>
      <c r="B689" s="3" t="s">
        <v>3452</v>
      </c>
      <c r="C689" s="3" t="s">
        <v>7563</v>
      </c>
      <c r="D689" s="6">
        <v>300</v>
      </c>
      <c r="E689" s="8">
        <v>385</v>
      </c>
      <c r="F689" t="s">
        <v>8218</v>
      </c>
      <c r="G689" t="s">
        <v>8224</v>
      </c>
      <c r="H689" t="s">
        <v>8246</v>
      </c>
      <c r="I689" s="19">
        <f t="shared" si="30"/>
        <v>42595.97865740741</v>
      </c>
      <c r="J689">
        <v>1471130956</v>
      </c>
      <c r="K689" s="19">
        <f t="shared" si="31"/>
        <v>42535.97865740741</v>
      </c>
      <c r="L689">
        <v>1465946956</v>
      </c>
      <c r="M689" t="b">
        <v>0</v>
      </c>
      <c r="N689">
        <v>14</v>
      </c>
      <c r="O689" t="b">
        <v>1</v>
      </c>
      <c r="P689" t="s">
        <v>8269</v>
      </c>
      <c r="Q689" s="15" t="s">
        <v>8314</v>
      </c>
      <c r="R689" s="12" t="s">
        <v>8315</v>
      </c>
      <c r="S689">
        <f t="shared" si="32"/>
        <v>27.5</v>
      </c>
    </row>
    <row r="690" spans="1:19" ht="30" x14ac:dyDescent="0.25">
      <c r="A690" s="10">
        <v>648</v>
      </c>
      <c r="B690" s="3" t="s">
        <v>649</v>
      </c>
      <c r="C690" s="3" t="s">
        <v>4758</v>
      </c>
      <c r="D690" s="6">
        <v>35000</v>
      </c>
      <c r="E690" s="8">
        <v>44388</v>
      </c>
      <c r="F690" t="s">
        <v>8218</v>
      </c>
      <c r="G690" t="s">
        <v>8223</v>
      </c>
      <c r="H690" t="s">
        <v>8245</v>
      </c>
      <c r="I690" s="19">
        <f t="shared" si="30"/>
        <v>41926.693379629629</v>
      </c>
      <c r="J690">
        <v>1413304708</v>
      </c>
      <c r="K690" s="19">
        <f t="shared" si="31"/>
        <v>41891.693379629629</v>
      </c>
      <c r="L690">
        <v>1410280708</v>
      </c>
      <c r="M690" t="b">
        <v>0</v>
      </c>
      <c r="N690">
        <v>27</v>
      </c>
      <c r="O690" t="b">
        <v>1</v>
      </c>
      <c r="P690" t="s">
        <v>8271</v>
      </c>
      <c r="Q690" s="15" t="s">
        <v>8307</v>
      </c>
      <c r="R690" s="12" t="s">
        <v>8313</v>
      </c>
      <c r="S690">
        <f t="shared" si="32"/>
        <v>1644</v>
      </c>
    </row>
    <row r="691" spans="1:19" ht="60" x14ac:dyDescent="0.25">
      <c r="A691" s="10">
        <v>351</v>
      </c>
      <c r="B691" s="3" t="s">
        <v>352</v>
      </c>
      <c r="C691" s="3" t="s">
        <v>4461</v>
      </c>
      <c r="D691" s="6">
        <v>34000</v>
      </c>
      <c r="E691" s="8">
        <v>43296</v>
      </c>
      <c r="F691" t="s">
        <v>8218</v>
      </c>
      <c r="G691" t="s">
        <v>8226</v>
      </c>
      <c r="H691" t="s">
        <v>8248</v>
      </c>
      <c r="I691" s="19">
        <f t="shared" si="30"/>
        <v>42467.923078703709</v>
      </c>
      <c r="J691">
        <v>1460066954</v>
      </c>
      <c r="K691" s="19">
        <f t="shared" si="31"/>
        <v>42427.964745370366</v>
      </c>
      <c r="L691">
        <v>1456614554</v>
      </c>
      <c r="M691" t="b">
        <v>1</v>
      </c>
      <c r="N691">
        <v>964</v>
      </c>
      <c r="O691" t="b">
        <v>1</v>
      </c>
      <c r="P691" t="s">
        <v>8267</v>
      </c>
      <c r="Q691" s="15" t="s">
        <v>8317</v>
      </c>
      <c r="R691" s="12" t="s">
        <v>8329</v>
      </c>
      <c r="S691">
        <f t="shared" si="32"/>
        <v>44.91</v>
      </c>
    </row>
    <row r="692" spans="1:19" ht="60" x14ac:dyDescent="0.25">
      <c r="A692" s="10">
        <v>3036</v>
      </c>
      <c r="B692" s="3" t="s">
        <v>3036</v>
      </c>
      <c r="C692" s="3" t="s">
        <v>7146</v>
      </c>
      <c r="D692" s="6">
        <v>25000</v>
      </c>
      <c r="E692" s="8">
        <v>31683</v>
      </c>
      <c r="F692" t="s">
        <v>8218</v>
      </c>
      <c r="G692" t="s">
        <v>8223</v>
      </c>
      <c r="H692" t="s">
        <v>8245</v>
      </c>
      <c r="I692" s="19">
        <f t="shared" si="30"/>
        <v>41502.499305555553</v>
      </c>
      <c r="J692">
        <v>1376654340</v>
      </c>
      <c r="K692" s="19">
        <f t="shared" si="31"/>
        <v>41466.785231481481</v>
      </c>
      <c r="L692">
        <v>1373568644</v>
      </c>
      <c r="M692" t="b">
        <v>0</v>
      </c>
      <c r="N692">
        <v>329</v>
      </c>
      <c r="O692" t="b">
        <v>1</v>
      </c>
      <c r="P692" t="s">
        <v>8301</v>
      </c>
      <c r="Q692" s="15" t="s">
        <v>8314</v>
      </c>
      <c r="R692" s="12" t="s">
        <v>8327</v>
      </c>
      <c r="S692">
        <f t="shared" si="32"/>
        <v>96.3</v>
      </c>
    </row>
    <row r="693" spans="1:19" ht="60" x14ac:dyDescent="0.25">
      <c r="A693" s="10">
        <v>1963</v>
      </c>
      <c r="B693" s="3" t="s">
        <v>1964</v>
      </c>
      <c r="C693" s="3" t="s">
        <v>6073</v>
      </c>
      <c r="D693" s="6">
        <v>19000</v>
      </c>
      <c r="E693" s="8">
        <v>24108</v>
      </c>
      <c r="F693" t="s">
        <v>8218</v>
      </c>
      <c r="G693" t="s">
        <v>8224</v>
      </c>
      <c r="H693" t="s">
        <v>8246</v>
      </c>
      <c r="I693" s="19">
        <f t="shared" si="30"/>
        <v>41898.429791666669</v>
      </c>
      <c r="J693">
        <v>1410862734</v>
      </c>
      <c r="K693" s="19">
        <f t="shared" si="31"/>
        <v>41863.429791666669</v>
      </c>
      <c r="L693">
        <v>1407838734</v>
      </c>
      <c r="M693" t="b">
        <v>1</v>
      </c>
      <c r="N693">
        <v>205</v>
      </c>
      <c r="O693" t="b">
        <v>1</v>
      </c>
      <c r="P693" t="s">
        <v>8293</v>
      </c>
      <c r="Q693" s="15" t="s">
        <v>8307</v>
      </c>
      <c r="R693" s="12" t="s">
        <v>8308</v>
      </c>
      <c r="S693">
        <f t="shared" si="32"/>
        <v>117.6</v>
      </c>
    </row>
    <row r="694" spans="1:19" ht="45" x14ac:dyDescent="0.25">
      <c r="A694" s="10">
        <v>3242</v>
      </c>
      <c r="B694" s="3" t="s">
        <v>3242</v>
      </c>
      <c r="C694" s="3" t="s">
        <v>7352</v>
      </c>
      <c r="D694" s="6">
        <v>10000</v>
      </c>
      <c r="E694" s="8">
        <v>12730.42</v>
      </c>
      <c r="F694" t="s">
        <v>8218</v>
      </c>
      <c r="G694" t="s">
        <v>8223</v>
      </c>
      <c r="H694" t="s">
        <v>8245</v>
      </c>
      <c r="I694" s="19">
        <f t="shared" si="30"/>
        <v>41901.755694444444</v>
      </c>
      <c r="J694">
        <v>1411150092</v>
      </c>
      <c r="K694" s="19">
        <f t="shared" si="31"/>
        <v>41871.755694444444</v>
      </c>
      <c r="L694">
        <v>1408558092</v>
      </c>
      <c r="M694" t="b">
        <v>1</v>
      </c>
      <c r="N694">
        <v>183</v>
      </c>
      <c r="O694" t="b">
        <v>1</v>
      </c>
      <c r="P694" t="s">
        <v>8269</v>
      </c>
      <c r="Q694" s="15" t="s">
        <v>8314</v>
      </c>
      <c r="R694" s="12" t="s">
        <v>8315</v>
      </c>
      <c r="S694">
        <f t="shared" si="32"/>
        <v>69.569999999999993</v>
      </c>
    </row>
    <row r="695" spans="1:19" ht="60" x14ac:dyDescent="0.25">
      <c r="A695" s="10">
        <v>2173</v>
      </c>
      <c r="B695" s="3" t="s">
        <v>2174</v>
      </c>
      <c r="C695" s="3" t="s">
        <v>6283</v>
      </c>
      <c r="D695" s="6">
        <v>4200</v>
      </c>
      <c r="E695" s="8">
        <v>5331</v>
      </c>
      <c r="F695" t="s">
        <v>8218</v>
      </c>
      <c r="G695" t="s">
        <v>8223</v>
      </c>
      <c r="H695" t="s">
        <v>8245</v>
      </c>
      <c r="I695" s="19">
        <f t="shared" si="30"/>
        <v>41527.165972222225</v>
      </c>
      <c r="J695">
        <v>1378785540</v>
      </c>
      <c r="K695" s="19">
        <f t="shared" si="31"/>
        <v>41495.692627314813</v>
      </c>
      <c r="L695">
        <v>1376066243</v>
      </c>
      <c r="M695" t="b">
        <v>0</v>
      </c>
      <c r="N695">
        <v>90</v>
      </c>
      <c r="O695" t="b">
        <v>1</v>
      </c>
      <c r="P695" t="s">
        <v>8274</v>
      </c>
      <c r="Q695" s="15" t="s">
        <v>8311</v>
      </c>
      <c r="R695" s="12" t="s">
        <v>8312</v>
      </c>
      <c r="S695">
        <f t="shared" si="32"/>
        <v>59.23</v>
      </c>
    </row>
    <row r="696" spans="1:19" ht="60" x14ac:dyDescent="0.25">
      <c r="A696" s="10">
        <v>3162</v>
      </c>
      <c r="B696" s="3" t="s">
        <v>3162</v>
      </c>
      <c r="C696" s="3" t="s">
        <v>7272</v>
      </c>
      <c r="D696" s="6">
        <v>4000</v>
      </c>
      <c r="E696" s="8">
        <v>5086</v>
      </c>
      <c r="F696" t="s">
        <v>8218</v>
      </c>
      <c r="G696" t="s">
        <v>8223</v>
      </c>
      <c r="H696" t="s">
        <v>8245</v>
      </c>
      <c r="I696" s="19">
        <f t="shared" si="30"/>
        <v>41827.083333333336</v>
      </c>
      <c r="J696">
        <v>1404698400</v>
      </c>
      <c r="K696" s="19">
        <f t="shared" si="31"/>
        <v>41799.685902777775</v>
      </c>
      <c r="L696">
        <v>1402331262</v>
      </c>
      <c r="M696" t="b">
        <v>1</v>
      </c>
      <c r="N696">
        <v>63</v>
      </c>
      <c r="O696" t="b">
        <v>1</v>
      </c>
      <c r="P696" t="s">
        <v>8269</v>
      </c>
      <c r="Q696" s="15" t="s">
        <v>8314</v>
      </c>
      <c r="R696" s="12" t="s">
        <v>8315</v>
      </c>
      <c r="S696">
        <f t="shared" si="32"/>
        <v>80.73</v>
      </c>
    </row>
    <row r="697" spans="1:19" ht="45" x14ac:dyDescent="0.25">
      <c r="A697" s="10">
        <v>3466</v>
      </c>
      <c r="B697" s="3" t="s">
        <v>3465</v>
      </c>
      <c r="C697" s="3" t="s">
        <v>7576</v>
      </c>
      <c r="D697" s="6">
        <v>3500</v>
      </c>
      <c r="E697" s="8">
        <v>4450</v>
      </c>
      <c r="F697" t="s">
        <v>8218</v>
      </c>
      <c r="G697" t="s">
        <v>8223</v>
      </c>
      <c r="H697" t="s">
        <v>8245</v>
      </c>
      <c r="I697" s="19">
        <f t="shared" si="30"/>
        <v>42479.977430555555</v>
      </c>
      <c r="J697">
        <v>1461108450</v>
      </c>
      <c r="K697" s="19">
        <f t="shared" si="31"/>
        <v>42420.019097222219</v>
      </c>
      <c r="L697">
        <v>1455928050</v>
      </c>
      <c r="M697" t="b">
        <v>0</v>
      </c>
      <c r="N697">
        <v>61</v>
      </c>
      <c r="O697" t="b">
        <v>1</v>
      </c>
      <c r="P697" t="s">
        <v>8269</v>
      </c>
      <c r="Q697" s="15" t="s">
        <v>8314</v>
      </c>
      <c r="R697" s="12" t="s">
        <v>8315</v>
      </c>
      <c r="S697">
        <f t="shared" si="32"/>
        <v>72.95</v>
      </c>
    </row>
    <row r="698" spans="1:19" ht="45" x14ac:dyDescent="0.25">
      <c r="A698" s="10">
        <v>1667</v>
      </c>
      <c r="B698" s="3" t="s">
        <v>1668</v>
      </c>
      <c r="C698" s="3" t="s">
        <v>5777</v>
      </c>
      <c r="D698" s="6">
        <v>3400</v>
      </c>
      <c r="E698" s="8">
        <v>4313</v>
      </c>
      <c r="F698" t="s">
        <v>8218</v>
      </c>
      <c r="G698" t="s">
        <v>8223</v>
      </c>
      <c r="H698" t="s">
        <v>8245</v>
      </c>
      <c r="I698" s="19">
        <f t="shared" si="30"/>
        <v>41709.290972222225</v>
      </c>
      <c r="J698">
        <v>1394521140</v>
      </c>
      <c r="K698" s="19">
        <f t="shared" si="31"/>
        <v>41682.0705787037</v>
      </c>
      <c r="L698">
        <v>1392169298</v>
      </c>
      <c r="M698" t="b">
        <v>0</v>
      </c>
      <c r="N698">
        <v>82</v>
      </c>
      <c r="O698" t="b">
        <v>1</v>
      </c>
      <c r="P698" t="s">
        <v>8290</v>
      </c>
      <c r="Q698" s="15" t="s">
        <v>8311</v>
      </c>
      <c r="R698" s="12" t="s">
        <v>8319</v>
      </c>
      <c r="S698">
        <f t="shared" si="32"/>
        <v>52.6</v>
      </c>
    </row>
    <row r="699" spans="1:19" ht="60" x14ac:dyDescent="0.25">
      <c r="A699" s="10">
        <v>412</v>
      </c>
      <c r="B699" s="3" t="s">
        <v>413</v>
      </c>
      <c r="C699" s="3" t="s">
        <v>4522</v>
      </c>
      <c r="D699" s="6">
        <v>2500</v>
      </c>
      <c r="E699" s="8">
        <v>3171</v>
      </c>
      <c r="F699" t="s">
        <v>8218</v>
      </c>
      <c r="G699" t="s">
        <v>8223</v>
      </c>
      <c r="H699" t="s">
        <v>8245</v>
      </c>
      <c r="I699" s="19">
        <f t="shared" si="30"/>
        <v>41115.742800925924</v>
      </c>
      <c r="J699">
        <v>1343238578</v>
      </c>
      <c r="K699" s="19">
        <f t="shared" si="31"/>
        <v>41099.742800925924</v>
      </c>
      <c r="L699">
        <v>1341856178</v>
      </c>
      <c r="M699" t="b">
        <v>0</v>
      </c>
      <c r="N699">
        <v>55</v>
      </c>
      <c r="O699" t="b">
        <v>1</v>
      </c>
      <c r="P699" t="s">
        <v>8267</v>
      </c>
      <c r="Q699" s="15" t="s">
        <v>8317</v>
      </c>
      <c r="R699" s="12" t="s">
        <v>8329</v>
      </c>
      <c r="S699">
        <f t="shared" si="32"/>
        <v>57.65</v>
      </c>
    </row>
    <row r="700" spans="1:19" ht="45" x14ac:dyDescent="0.25">
      <c r="A700" s="10">
        <v>3592</v>
      </c>
      <c r="B700" s="3" t="s">
        <v>3591</v>
      </c>
      <c r="C700" s="3" t="s">
        <v>7702</v>
      </c>
      <c r="D700" s="6">
        <v>2000</v>
      </c>
      <c r="E700" s="8">
        <v>2545</v>
      </c>
      <c r="F700" t="s">
        <v>8218</v>
      </c>
      <c r="G700" t="s">
        <v>8223</v>
      </c>
      <c r="H700" t="s">
        <v>8245</v>
      </c>
      <c r="I700" s="19">
        <f t="shared" si="30"/>
        <v>42046.207638888889</v>
      </c>
      <c r="J700">
        <v>1423630740</v>
      </c>
      <c r="K700" s="19">
        <f t="shared" si="31"/>
        <v>41988.829942129625</v>
      </c>
      <c r="L700">
        <v>1418673307</v>
      </c>
      <c r="M700" t="b">
        <v>0</v>
      </c>
      <c r="N700">
        <v>35</v>
      </c>
      <c r="O700" t="b">
        <v>1</v>
      </c>
      <c r="P700" t="s">
        <v>8269</v>
      </c>
      <c r="Q700" s="15" t="s">
        <v>8314</v>
      </c>
      <c r="R700" s="12" t="s">
        <v>8315</v>
      </c>
      <c r="S700">
        <f t="shared" si="32"/>
        <v>72.709999999999994</v>
      </c>
    </row>
    <row r="701" spans="1:19" ht="45" x14ac:dyDescent="0.25">
      <c r="A701" s="10">
        <v>79</v>
      </c>
      <c r="B701" s="3" t="s">
        <v>81</v>
      </c>
      <c r="C701" s="3" t="s">
        <v>4190</v>
      </c>
      <c r="D701" s="6">
        <v>1300</v>
      </c>
      <c r="E701" s="8">
        <v>1651</v>
      </c>
      <c r="F701" t="s">
        <v>8218</v>
      </c>
      <c r="G701" t="s">
        <v>8224</v>
      </c>
      <c r="H701" t="s">
        <v>8246</v>
      </c>
      <c r="I701" s="19">
        <f t="shared" si="30"/>
        <v>41754.776539351849</v>
      </c>
      <c r="J701">
        <v>1398451093</v>
      </c>
      <c r="K701" s="19">
        <f t="shared" si="31"/>
        <v>41724.776539351849</v>
      </c>
      <c r="L701">
        <v>1395859093</v>
      </c>
      <c r="M701" t="b">
        <v>0</v>
      </c>
      <c r="N701">
        <v>41</v>
      </c>
      <c r="O701" t="b">
        <v>1</v>
      </c>
      <c r="P701" t="s">
        <v>8264</v>
      </c>
      <c r="Q701" s="15" t="s">
        <v>8317</v>
      </c>
      <c r="R701" s="12" t="s">
        <v>8318</v>
      </c>
      <c r="S701">
        <f t="shared" si="32"/>
        <v>40.270000000000003</v>
      </c>
    </row>
    <row r="702" spans="1:19" ht="60" x14ac:dyDescent="0.25">
      <c r="A702" s="10">
        <v>814</v>
      </c>
      <c r="B702" s="3" t="s">
        <v>815</v>
      </c>
      <c r="C702" s="3" t="s">
        <v>4924</v>
      </c>
      <c r="D702" s="6">
        <v>1000</v>
      </c>
      <c r="E702" s="8">
        <v>1273</v>
      </c>
      <c r="F702" t="s">
        <v>8218</v>
      </c>
      <c r="G702" t="s">
        <v>8223</v>
      </c>
      <c r="H702" t="s">
        <v>8245</v>
      </c>
      <c r="I702" s="19">
        <f t="shared" si="30"/>
        <v>40694.75277777778</v>
      </c>
      <c r="J702">
        <v>1306865040</v>
      </c>
      <c r="K702" s="19">
        <f t="shared" si="31"/>
        <v>40679.743067129632</v>
      </c>
      <c r="L702">
        <v>1305568201</v>
      </c>
      <c r="M702" t="b">
        <v>0</v>
      </c>
      <c r="N702">
        <v>28</v>
      </c>
      <c r="O702" t="b">
        <v>1</v>
      </c>
      <c r="P702" t="s">
        <v>8274</v>
      </c>
      <c r="Q702" s="15" t="s">
        <v>8311</v>
      </c>
      <c r="R702" s="12" t="s">
        <v>8312</v>
      </c>
      <c r="S702">
        <f t="shared" si="32"/>
        <v>45.46</v>
      </c>
    </row>
    <row r="703" spans="1:19" ht="60" x14ac:dyDescent="0.25">
      <c r="A703" s="10">
        <v>3032</v>
      </c>
      <c r="B703" s="3" t="s">
        <v>3032</v>
      </c>
      <c r="C703" s="3" t="s">
        <v>7142</v>
      </c>
      <c r="D703" s="6">
        <v>1000</v>
      </c>
      <c r="E703" s="8">
        <v>1272</v>
      </c>
      <c r="F703" t="s">
        <v>8218</v>
      </c>
      <c r="G703" t="s">
        <v>8223</v>
      </c>
      <c r="H703" t="s">
        <v>8245</v>
      </c>
      <c r="I703" s="19">
        <f t="shared" si="30"/>
        <v>42258.044664351852</v>
      </c>
      <c r="J703">
        <v>1441933459</v>
      </c>
      <c r="K703" s="19">
        <f t="shared" si="31"/>
        <v>42228.044664351852</v>
      </c>
      <c r="L703">
        <v>1439341459</v>
      </c>
      <c r="M703" t="b">
        <v>0</v>
      </c>
      <c r="N703">
        <v>25</v>
      </c>
      <c r="O703" t="b">
        <v>1</v>
      </c>
      <c r="P703" t="s">
        <v>8301</v>
      </c>
      <c r="Q703" s="15" t="s">
        <v>8314</v>
      </c>
      <c r="R703" s="12" t="s">
        <v>8327</v>
      </c>
      <c r="S703">
        <f t="shared" si="32"/>
        <v>50.88</v>
      </c>
    </row>
    <row r="704" spans="1:19" ht="30" x14ac:dyDescent="0.25">
      <c r="A704" s="10">
        <v>1930</v>
      </c>
      <c r="B704" s="3" t="s">
        <v>1931</v>
      </c>
      <c r="C704" s="3" t="s">
        <v>6040</v>
      </c>
      <c r="D704" s="6">
        <v>1000</v>
      </c>
      <c r="E704" s="8">
        <v>1270</v>
      </c>
      <c r="F704" t="s">
        <v>8218</v>
      </c>
      <c r="G704" t="s">
        <v>8223</v>
      </c>
      <c r="H704" t="s">
        <v>8245</v>
      </c>
      <c r="I704" s="19">
        <f t="shared" si="30"/>
        <v>41462.558819444443</v>
      </c>
      <c r="J704">
        <v>1373203482</v>
      </c>
      <c r="K704" s="19">
        <f t="shared" si="31"/>
        <v>41402.558819444443</v>
      </c>
      <c r="L704">
        <v>1368019482</v>
      </c>
      <c r="M704" t="b">
        <v>0</v>
      </c>
      <c r="N704">
        <v>26</v>
      </c>
      <c r="O704" t="b">
        <v>1</v>
      </c>
      <c r="P704" t="s">
        <v>8277</v>
      </c>
      <c r="Q704" s="15" t="s">
        <v>8311</v>
      </c>
      <c r="R704" s="12" t="s">
        <v>8328</v>
      </c>
      <c r="S704">
        <f t="shared" si="32"/>
        <v>48.85</v>
      </c>
    </row>
    <row r="705" spans="1:19" ht="60" x14ac:dyDescent="0.25">
      <c r="A705" s="10">
        <v>68</v>
      </c>
      <c r="B705" s="3" t="s">
        <v>70</v>
      </c>
      <c r="C705" s="3" t="s">
        <v>4179</v>
      </c>
      <c r="D705" s="6">
        <v>600</v>
      </c>
      <c r="E705" s="8">
        <v>763</v>
      </c>
      <c r="F705" t="s">
        <v>8218</v>
      </c>
      <c r="G705" t="s">
        <v>8224</v>
      </c>
      <c r="H705" t="s">
        <v>8246</v>
      </c>
      <c r="I705" s="19">
        <f t="shared" si="30"/>
        <v>41693.569340277776</v>
      </c>
      <c r="J705">
        <v>1393162791</v>
      </c>
      <c r="K705" s="19">
        <f t="shared" si="31"/>
        <v>41663.569340277776</v>
      </c>
      <c r="L705">
        <v>1390570791</v>
      </c>
      <c r="M705" t="b">
        <v>0</v>
      </c>
      <c r="N705">
        <v>36</v>
      </c>
      <c r="O705" t="b">
        <v>1</v>
      </c>
      <c r="P705" t="s">
        <v>8264</v>
      </c>
      <c r="Q705" s="15" t="s">
        <v>8317</v>
      </c>
      <c r="R705" s="12" t="s">
        <v>8318</v>
      </c>
      <c r="S705">
        <f t="shared" si="32"/>
        <v>21.19</v>
      </c>
    </row>
    <row r="706" spans="1:19" ht="60" x14ac:dyDescent="0.25">
      <c r="A706" s="10">
        <v>70</v>
      </c>
      <c r="B706" s="3" t="s">
        <v>72</v>
      </c>
      <c r="C706" s="3" t="s">
        <v>4181</v>
      </c>
      <c r="D706" s="6">
        <v>500</v>
      </c>
      <c r="E706" s="8">
        <v>636</v>
      </c>
      <c r="F706" t="s">
        <v>8218</v>
      </c>
      <c r="G706" t="s">
        <v>8223</v>
      </c>
      <c r="H706" t="s">
        <v>8245</v>
      </c>
      <c r="I706" s="19">
        <f t="shared" si="30"/>
        <v>40790.896354166667</v>
      </c>
      <c r="J706">
        <v>1315171845</v>
      </c>
      <c r="K706" s="19">
        <f t="shared" si="31"/>
        <v>40730.896354166667</v>
      </c>
      <c r="L706">
        <v>1309987845</v>
      </c>
      <c r="M706" t="b">
        <v>0</v>
      </c>
      <c r="N706">
        <v>17</v>
      </c>
      <c r="O706" t="b">
        <v>1</v>
      </c>
      <c r="P706" t="s">
        <v>8264</v>
      </c>
      <c r="Q706" s="15" t="s">
        <v>8317</v>
      </c>
      <c r="R706" s="12" t="s">
        <v>8318</v>
      </c>
      <c r="S706">
        <f t="shared" si="32"/>
        <v>37.409999999999997</v>
      </c>
    </row>
    <row r="707" spans="1:19" ht="45" x14ac:dyDescent="0.25">
      <c r="A707" s="10">
        <v>3587</v>
      </c>
      <c r="B707" s="3" t="s">
        <v>3586</v>
      </c>
      <c r="C707" s="3" t="s">
        <v>7697</v>
      </c>
      <c r="D707" s="6">
        <v>500</v>
      </c>
      <c r="E707" s="8">
        <v>633</v>
      </c>
      <c r="F707" t="s">
        <v>8218</v>
      </c>
      <c r="G707" t="s">
        <v>8224</v>
      </c>
      <c r="H707" t="s">
        <v>8246</v>
      </c>
      <c r="I707" s="19">
        <f t="shared" ref="I707:I770" si="33">(((J707/60)/60)/24)+DATE(1970,1,1)</f>
        <v>42548.791666666672</v>
      </c>
      <c r="J707">
        <v>1467054000</v>
      </c>
      <c r="K707" s="19">
        <f t="shared" ref="K707:K770" si="34">(((L707/60)/60)/24)+DATE(1970,1,1)</f>
        <v>42503.539976851855</v>
      </c>
      <c r="L707">
        <v>1463144254</v>
      </c>
      <c r="M707" t="b">
        <v>0</v>
      </c>
      <c r="N707">
        <v>28</v>
      </c>
      <c r="O707" t="b">
        <v>1</v>
      </c>
      <c r="P707" t="s">
        <v>8269</v>
      </c>
      <c r="Q707" s="15" t="s">
        <v>8314</v>
      </c>
      <c r="R707" s="12" t="s">
        <v>8315</v>
      </c>
      <c r="S707">
        <f t="shared" ref="S707:S770" si="35">IFERROR(ROUND(E707/N707,2),0)</f>
        <v>22.61</v>
      </c>
    </row>
    <row r="708" spans="1:19" ht="45" x14ac:dyDescent="0.25">
      <c r="A708" s="10">
        <v>2067</v>
      </c>
      <c r="B708" s="3" t="s">
        <v>2068</v>
      </c>
      <c r="C708" s="3" t="s">
        <v>6177</v>
      </c>
      <c r="D708" s="6">
        <v>495</v>
      </c>
      <c r="E708" s="8">
        <v>628</v>
      </c>
      <c r="F708" t="s">
        <v>8218</v>
      </c>
      <c r="G708" t="s">
        <v>8224</v>
      </c>
      <c r="H708" t="s">
        <v>8246</v>
      </c>
      <c r="I708" s="19">
        <f t="shared" si="33"/>
        <v>42148.853888888887</v>
      </c>
      <c r="J708">
        <v>1432499376</v>
      </c>
      <c r="K708" s="19">
        <f t="shared" si="34"/>
        <v>42115.853888888887</v>
      </c>
      <c r="L708">
        <v>1429648176</v>
      </c>
      <c r="M708" t="b">
        <v>0</v>
      </c>
      <c r="N708">
        <v>10</v>
      </c>
      <c r="O708" t="b">
        <v>1</v>
      </c>
      <c r="P708" t="s">
        <v>8293</v>
      </c>
      <c r="Q708" s="15" t="s">
        <v>8307</v>
      </c>
      <c r="R708" s="12" t="s">
        <v>8308</v>
      </c>
      <c r="S708">
        <f t="shared" si="35"/>
        <v>62.8</v>
      </c>
    </row>
    <row r="709" spans="1:19" ht="60" x14ac:dyDescent="0.25">
      <c r="A709" s="10">
        <v>3725</v>
      </c>
      <c r="B709" s="3" t="s">
        <v>3722</v>
      </c>
      <c r="C709" s="3" t="s">
        <v>7835</v>
      </c>
      <c r="D709" s="6">
        <v>300</v>
      </c>
      <c r="E709" s="8">
        <v>381</v>
      </c>
      <c r="F709" t="s">
        <v>8218</v>
      </c>
      <c r="G709" t="s">
        <v>8224</v>
      </c>
      <c r="H709" t="s">
        <v>8246</v>
      </c>
      <c r="I709" s="19">
        <f t="shared" si="33"/>
        <v>42418.895833333328</v>
      </c>
      <c r="J709">
        <v>1455831000</v>
      </c>
      <c r="K709" s="19">
        <f t="shared" si="34"/>
        <v>42401.945219907408</v>
      </c>
      <c r="L709">
        <v>1454366467</v>
      </c>
      <c r="M709" t="b">
        <v>0</v>
      </c>
      <c r="N709">
        <v>15</v>
      </c>
      <c r="O709" t="b">
        <v>1</v>
      </c>
      <c r="P709" t="s">
        <v>8269</v>
      </c>
      <c r="Q709" s="15" t="s">
        <v>8314</v>
      </c>
      <c r="R709" s="12" t="s">
        <v>8315</v>
      </c>
      <c r="S709">
        <f t="shared" si="35"/>
        <v>25.4</v>
      </c>
    </row>
    <row r="710" spans="1:19" ht="60" x14ac:dyDescent="0.25">
      <c r="A710" s="10">
        <v>1941</v>
      </c>
      <c r="B710" s="3" t="s">
        <v>1942</v>
      </c>
      <c r="C710" s="3" t="s">
        <v>6051</v>
      </c>
      <c r="D710" s="6">
        <v>250000</v>
      </c>
      <c r="E710" s="8">
        <v>315295.89</v>
      </c>
      <c r="F710" t="s">
        <v>8218</v>
      </c>
      <c r="G710" t="s">
        <v>8223</v>
      </c>
      <c r="H710" t="s">
        <v>8245</v>
      </c>
      <c r="I710" s="19">
        <f t="shared" si="33"/>
        <v>41774.290868055556</v>
      </c>
      <c r="J710">
        <v>1400137131</v>
      </c>
      <c r="K710" s="19">
        <f t="shared" si="34"/>
        <v>41744.290868055556</v>
      </c>
      <c r="L710">
        <v>1397545131</v>
      </c>
      <c r="M710" t="b">
        <v>1</v>
      </c>
      <c r="N710">
        <v>4883</v>
      </c>
      <c r="O710" t="b">
        <v>1</v>
      </c>
      <c r="P710" t="s">
        <v>8293</v>
      </c>
      <c r="Q710" s="15" t="s">
        <v>8307</v>
      </c>
      <c r="R710" s="12" t="s">
        <v>8308</v>
      </c>
      <c r="S710">
        <f t="shared" si="35"/>
        <v>64.569999999999993</v>
      </c>
    </row>
    <row r="711" spans="1:19" ht="30" x14ac:dyDescent="0.25">
      <c r="A711" s="10">
        <v>2442</v>
      </c>
      <c r="B711" s="3" t="s">
        <v>2443</v>
      </c>
      <c r="C711" s="3" t="s">
        <v>6552</v>
      </c>
      <c r="D711" s="6">
        <v>24000</v>
      </c>
      <c r="E711" s="8">
        <v>30226</v>
      </c>
      <c r="F711" t="s">
        <v>8218</v>
      </c>
      <c r="G711" t="s">
        <v>8223</v>
      </c>
      <c r="H711" t="s">
        <v>8245</v>
      </c>
      <c r="I711" s="19">
        <f t="shared" si="33"/>
        <v>42082.625324074077</v>
      </c>
      <c r="J711">
        <v>1426777228</v>
      </c>
      <c r="K711" s="19">
        <f t="shared" si="34"/>
        <v>42052.666990740734</v>
      </c>
      <c r="L711">
        <v>1424188828</v>
      </c>
      <c r="M711" t="b">
        <v>0</v>
      </c>
      <c r="N711">
        <v>372</v>
      </c>
      <c r="O711" t="b">
        <v>1</v>
      </c>
      <c r="P711" t="s">
        <v>8296</v>
      </c>
      <c r="Q711" s="15" t="s">
        <v>8325</v>
      </c>
      <c r="R711" s="12" t="s">
        <v>8326</v>
      </c>
      <c r="S711">
        <f t="shared" si="35"/>
        <v>81.25</v>
      </c>
    </row>
    <row r="712" spans="1:19" ht="60" x14ac:dyDescent="0.25">
      <c r="A712" s="10">
        <v>657</v>
      </c>
      <c r="B712" s="3" t="s">
        <v>658</v>
      </c>
      <c r="C712" s="3" t="s">
        <v>4767</v>
      </c>
      <c r="D712" s="6">
        <v>15000</v>
      </c>
      <c r="E712" s="8">
        <v>18855</v>
      </c>
      <c r="F712" t="s">
        <v>8218</v>
      </c>
      <c r="G712" t="s">
        <v>8223</v>
      </c>
      <c r="H712" t="s">
        <v>8245</v>
      </c>
      <c r="I712" s="19">
        <f t="shared" si="33"/>
        <v>42361.84574074074</v>
      </c>
      <c r="J712">
        <v>1450901872</v>
      </c>
      <c r="K712" s="19">
        <f t="shared" si="34"/>
        <v>42331.84574074074</v>
      </c>
      <c r="L712">
        <v>1448309872</v>
      </c>
      <c r="M712" t="b">
        <v>0</v>
      </c>
      <c r="N712">
        <v>99</v>
      </c>
      <c r="O712" t="b">
        <v>1</v>
      </c>
      <c r="P712" t="s">
        <v>8271</v>
      </c>
      <c r="Q712" s="15" t="s">
        <v>8307</v>
      </c>
      <c r="R712" s="12" t="s">
        <v>8313</v>
      </c>
      <c r="S712">
        <f t="shared" si="35"/>
        <v>190.45</v>
      </c>
    </row>
    <row r="713" spans="1:19" ht="45" x14ac:dyDescent="0.25">
      <c r="A713" s="10">
        <v>1399</v>
      </c>
      <c r="B713" s="3" t="s">
        <v>1400</v>
      </c>
      <c r="C713" s="3" t="s">
        <v>5509</v>
      </c>
      <c r="D713" s="6">
        <v>9000</v>
      </c>
      <c r="E713" s="8">
        <v>11353</v>
      </c>
      <c r="F713" t="s">
        <v>8218</v>
      </c>
      <c r="G713" t="s">
        <v>8223</v>
      </c>
      <c r="H713" t="s">
        <v>8245</v>
      </c>
      <c r="I713" s="19">
        <f t="shared" si="33"/>
        <v>41919.004317129627</v>
      </c>
      <c r="J713">
        <v>1412640373</v>
      </c>
      <c r="K713" s="19">
        <f t="shared" si="34"/>
        <v>41889.004317129627</v>
      </c>
      <c r="L713">
        <v>1410048373</v>
      </c>
      <c r="M713" t="b">
        <v>0</v>
      </c>
      <c r="N713">
        <v>184</v>
      </c>
      <c r="O713" t="b">
        <v>1</v>
      </c>
      <c r="P713" t="s">
        <v>8274</v>
      </c>
      <c r="Q713" s="15" t="s">
        <v>8311</v>
      </c>
      <c r="R713" s="12" t="s">
        <v>8312</v>
      </c>
      <c r="S713">
        <f t="shared" si="35"/>
        <v>61.7</v>
      </c>
    </row>
    <row r="714" spans="1:19" ht="60" x14ac:dyDescent="0.25">
      <c r="A714" s="10">
        <v>2230</v>
      </c>
      <c r="B714" s="3" t="s">
        <v>2231</v>
      </c>
      <c r="C714" s="3" t="s">
        <v>6340</v>
      </c>
      <c r="D714" s="6">
        <v>8500</v>
      </c>
      <c r="E714" s="8">
        <v>10706</v>
      </c>
      <c r="F714" t="s">
        <v>8218</v>
      </c>
      <c r="G714" t="s">
        <v>8223</v>
      </c>
      <c r="H714" t="s">
        <v>8245</v>
      </c>
      <c r="I714" s="19">
        <f t="shared" si="33"/>
        <v>41754.881099537037</v>
      </c>
      <c r="J714">
        <v>1398460127</v>
      </c>
      <c r="K714" s="19">
        <f t="shared" si="34"/>
        <v>41724.881099537037</v>
      </c>
      <c r="L714">
        <v>1395868127</v>
      </c>
      <c r="M714" t="b">
        <v>0</v>
      </c>
      <c r="N714">
        <v>498</v>
      </c>
      <c r="O714" t="b">
        <v>1</v>
      </c>
      <c r="P714" t="s">
        <v>8295</v>
      </c>
      <c r="Q714" s="15" t="s">
        <v>8309</v>
      </c>
      <c r="R714" s="12" t="s">
        <v>8310</v>
      </c>
      <c r="S714">
        <f t="shared" si="35"/>
        <v>21.5</v>
      </c>
    </row>
    <row r="715" spans="1:19" ht="45" x14ac:dyDescent="0.25">
      <c r="A715" s="10">
        <v>734</v>
      </c>
      <c r="B715" s="3" t="s">
        <v>735</v>
      </c>
      <c r="C715" s="3" t="s">
        <v>4844</v>
      </c>
      <c r="D715" s="6">
        <v>8500</v>
      </c>
      <c r="E715" s="8">
        <v>10670</v>
      </c>
      <c r="F715" t="s">
        <v>8218</v>
      </c>
      <c r="G715" t="s">
        <v>8228</v>
      </c>
      <c r="H715" t="s">
        <v>8250</v>
      </c>
      <c r="I715" s="19">
        <f t="shared" si="33"/>
        <v>42133.208333333328</v>
      </c>
      <c r="J715">
        <v>1431147600</v>
      </c>
      <c r="K715" s="19">
        <f t="shared" si="34"/>
        <v>42102.164583333331</v>
      </c>
      <c r="L715">
        <v>1428465420</v>
      </c>
      <c r="M715" t="b">
        <v>0</v>
      </c>
      <c r="N715">
        <v>57</v>
      </c>
      <c r="O715" t="b">
        <v>1</v>
      </c>
      <c r="P715" t="s">
        <v>8272</v>
      </c>
      <c r="Q715" s="15" t="s">
        <v>8320</v>
      </c>
      <c r="R715" s="12" t="s">
        <v>8330</v>
      </c>
      <c r="S715">
        <f t="shared" si="35"/>
        <v>187.19</v>
      </c>
    </row>
    <row r="716" spans="1:19" x14ac:dyDescent="0.25">
      <c r="A716" s="10">
        <v>1366</v>
      </c>
      <c r="B716" s="3" t="s">
        <v>1367</v>
      </c>
      <c r="C716" s="3" t="s">
        <v>5476</v>
      </c>
      <c r="D716" s="6">
        <v>7500</v>
      </c>
      <c r="E716" s="8">
        <v>9486.69</v>
      </c>
      <c r="F716" t="s">
        <v>8218</v>
      </c>
      <c r="G716" t="s">
        <v>8223</v>
      </c>
      <c r="H716" t="s">
        <v>8245</v>
      </c>
      <c r="I716" s="19">
        <f t="shared" si="33"/>
        <v>41970.037766203706</v>
      </c>
      <c r="J716">
        <v>1417049663</v>
      </c>
      <c r="K716" s="19">
        <f t="shared" si="34"/>
        <v>41924.996099537035</v>
      </c>
      <c r="L716">
        <v>1413158063</v>
      </c>
      <c r="M716" t="b">
        <v>0</v>
      </c>
      <c r="N716">
        <v>147</v>
      </c>
      <c r="O716" t="b">
        <v>1</v>
      </c>
      <c r="P716" t="s">
        <v>8274</v>
      </c>
      <c r="Q716" s="15" t="s">
        <v>8311</v>
      </c>
      <c r="R716" s="12" t="s">
        <v>8312</v>
      </c>
      <c r="S716">
        <f t="shared" si="35"/>
        <v>64.540000000000006</v>
      </c>
    </row>
    <row r="717" spans="1:19" ht="45" x14ac:dyDescent="0.25">
      <c r="A717" s="10">
        <v>1361</v>
      </c>
      <c r="B717" s="3" t="s">
        <v>1362</v>
      </c>
      <c r="C717" s="3" t="s">
        <v>5471</v>
      </c>
      <c r="D717" s="6">
        <v>6000</v>
      </c>
      <c r="E717" s="8">
        <v>7559</v>
      </c>
      <c r="F717" t="s">
        <v>8218</v>
      </c>
      <c r="G717" t="s">
        <v>8224</v>
      </c>
      <c r="H717" t="s">
        <v>8246</v>
      </c>
      <c r="I717" s="19">
        <f t="shared" si="33"/>
        <v>41811.717268518521</v>
      </c>
      <c r="J717">
        <v>1403370772</v>
      </c>
      <c r="K717" s="19">
        <f t="shared" si="34"/>
        <v>41781.717268518521</v>
      </c>
      <c r="L717">
        <v>1400778772</v>
      </c>
      <c r="M717" t="b">
        <v>0</v>
      </c>
      <c r="N717">
        <v>264</v>
      </c>
      <c r="O717" t="b">
        <v>1</v>
      </c>
      <c r="P717" t="s">
        <v>8272</v>
      </c>
      <c r="Q717" s="15" t="s">
        <v>8320</v>
      </c>
      <c r="R717" s="12" t="s">
        <v>8330</v>
      </c>
      <c r="S717">
        <f t="shared" si="35"/>
        <v>28.63</v>
      </c>
    </row>
    <row r="718" spans="1:19" ht="45" x14ac:dyDescent="0.25">
      <c r="A718" s="10">
        <v>388</v>
      </c>
      <c r="B718" s="3" t="s">
        <v>389</v>
      </c>
      <c r="C718" s="3" t="s">
        <v>4498</v>
      </c>
      <c r="D718" s="6">
        <v>5000</v>
      </c>
      <c r="E718" s="8">
        <v>6308</v>
      </c>
      <c r="F718" t="s">
        <v>8218</v>
      </c>
      <c r="G718" t="s">
        <v>8223</v>
      </c>
      <c r="H718" t="s">
        <v>8245</v>
      </c>
      <c r="I718" s="19">
        <f t="shared" si="33"/>
        <v>42579.076157407413</v>
      </c>
      <c r="J718">
        <v>1469670580</v>
      </c>
      <c r="K718" s="19">
        <f t="shared" si="34"/>
        <v>42549.076157407413</v>
      </c>
      <c r="L718">
        <v>1467078580</v>
      </c>
      <c r="M718" t="b">
        <v>0</v>
      </c>
      <c r="N718">
        <v>71</v>
      </c>
      <c r="O718" t="b">
        <v>1</v>
      </c>
      <c r="P718" t="s">
        <v>8267</v>
      </c>
      <c r="Q718" s="15" t="s">
        <v>8317</v>
      </c>
      <c r="R718" s="12" t="s">
        <v>8329</v>
      </c>
      <c r="S718">
        <f t="shared" si="35"/>
        <v>88.85</v>
      </c>
    </row>
    <row r="719" spans="1:19" ht="45" x14ac:dyDescent="0.25">
      <c r="A719" s="10">
        <v>2176</v>
      </c>
      <c r="B719" s="3" t="s">
        <v>2177</v>
      </c>
      <c r="C719" s="3" t="s">
        <v>6286</v>
      </c>
      <c r="D719" s="6">
        <v>5000</v>
      </c>
      <c r="E719" s="8">
        <v>6301</v>
      </c>
      <c r="F719" t="s">
        <v>8218</v>
      </c>
      <c r="G719" t="s">
        <v>8223</v>
      </c>
      <c r="H719" t="s">
        <v>8245</v>
      </c>
      <c r="I719" s="19">
        <f t="shared" si="33"/>
        <v>42126.633206018523</v>
      </c>
      <c r="J719">
        <v>1430579509</v>
      </c>
      <c r="K719" s="19">
        <f t="shared" si="34"/>
        <v>42096.633206018523</v>
      </c>
      <c r="L719">
        <v>1427987509</v>
      </c>
      <c r="M719" t="b">
        <v>0</v>
      </c>
      <c r="N719">
        <v>71</v>
      </c>
      <c r="O719" t="b">
        <v>1</v>
      </c>
      <c r="P719" t="s">
        <v>8274</v>
      </c>
      <c r="Q719" s="15" t="s">
        <v>8311</v>
      </c>
      <c r="R719" s="12" t="s">
        <v>8312</v>
      </c>
      <c r="S719">
        <f t="shared" si="35"/>
        <v>88.75</v>
      </c>
    </row>
    <row r="720" spans="1:19" ht="45" x14ac:dyDescent="0.25">
      <c r="A720" s="10">
        <v>731</v>
      </c>
      <c r="B720" s="3" t="s">
        <v>732</v>
      </c>
      <c r="C720" s="3" t="s">
        <v>4841</v>
      </c>
      <c r="D720" s="6">
        <v>5000</v>
      </c>
      <c r="E720" s="8">
        <v>6300</v>
      </c>
      <c r="F720" t="s">
        <v>8218</v>
      </c>
      <c r="G720" t="s">
        <v>8223</v>
      </c>
      <c r="H720" t="s">
        <v>8245</v>
      </c>
      <c r="I720" s="19">
        <f t="shared" si="33"/>
        <v>40930.25</v>
      </c>
      <c r="J720">
        <v>1327212000</v>
      </c>
      <c r="K720" s="19">
        <f t="shared" si="34"/>
        <v>40879.795682870368</v>
      </c>
      <c r="L720">
        <v>1322852747</v>
      </c>
      <c r="M720" t="b">
        <v>0</v>
      </c>
      <c r="N720">
        <v>71</v>
      </c>
      <c r="O720" t="b">
        <v>1</v>
      </c>
      <c r="P720" t="s">
        <v>8272</v>
      </c>
      <c r="Q720" s="15" t="s">
        <v>8320</v>
      </c>
      <c r="R720" s="12" t="s">
        <v>8330</v>
      </c>
      <c r="S720">
        <f t="shared" si="35"/>
        <v>88.73</v>
      </c>
    </row>
    <row r="721" spans="1:19" ht="30" x14ac:dyDescent="0.25">
      <c r="A721" s="10">
        <v>2807</v>
      </c>
      <c r="B721" s="3" t="s">
        <v>2807</v>
      </c>
      <c r="C721" s="3" t="s">
        <v>6917</v>
      </c>
      <c r="D721" s="6">
        <v>5000</v>
      </c>
      <c r="E721" s="8">
        <v>6300</v>
      </c>
      <c r="F721" t="s">
        <v>8218</v>
      </c>
      <c r="G721" t="s">
        <v>8223</v>
      </c>
      <c r="H721" t="s">
        <v>8245</v>
      </c>
      <c r="I721" s="19">
        <f t="shared" si="33"/>
        <v>42184.873124999998</v>
      </c>
      <c r="J721">
        <v>1435611438</v>
      </c>
      <c r="K721" s="19">
        <f t="shared" si="34"/>
        <v>42154.873124999998</v>
      </c>
      <c r="L721">
        <v>1433019438</v>
      </c>
      <c r="M721" t="b">
        <v>0</v>
      </c>
      <c r="N721">
        <v>93</v>
      </c>
      <c r="O721" t="b">
        <v>1</v>
      </c>
      <c r="P721" t="s">
        <v>8269</v>
      </c>
      <c r="Q721" s="15" t="s">
        <v>8314</v>
      </c>
      <c r="R721" s="12" t="s">
        <v>8315</v>
      </c>
      <c r="S721">
        <f t="shared" si="35"/>
        <v>67.739999999999995</v>
      </c>
    </row>
    <row r="722" spans="1:19" ht="60" x14ac:dyDescent="0.25">
      <c r="A722" s="10">
        <v>1200</v>
      </c>
      <c r="B722" s="3" t="s">
        <v>1201</v>
      </c>
      <c r="C722" s="3" t="s">
        <v>5310</v>
      </c>
      <c r="D722" s="6">
        <v>4800</v>
      </c>
      <c r="E722" s="8">
        <v>6029</v>
      </c>
      <c r="F722" t="s">
        <v>8218</v>
      </c>
      <c r="G722" t="s">
        <v>8223</v>
      </c>
      <c r="H722" t="s">
        <v>8245</v>
      </c>
      <c r="I722" s="19">
        <f t="shared" si="33"/>
        <v>42110.477500000001</v>
      </c>
      <c r="J722">
        <v>1429183656</v>
      </c>
      <c r="K722" s="19">
        <f t="shared" si="34"/>
        <v>42089.477500000001</v>
      </c>
      <c r="L722">
        <v>1427369256</v>
      </c>
      <c r="M722" t="b">
        <v>0</v>
      </c>
      <c r="N722">
        <v>103</v>
      </c>
      <c r="O722" t="b">
        <v>1</v>
      </c>
      <c r="P722" t="s">
        <v>8283</v>
      </c>
      <c r="Q722" s="15" t="s">
        <v>8322</v>
      </c>
      <c r="R722" s="12" t="s">
        <v>8323</v>
      </c>
      <c r="S722">
        <f t="shared" si="35"/>
        <v>58.53</v>
      </c>
    </row>
    <row r="723" spans="1:19" ht="30" x14ac:dyDescent="0.25">
      <c r="A723" s="10">
        <v>3212</v>
      </c>
      <c r="B723" s="3" t="s">
        <v>3212</v>
      </c>
      <c r="C723" s="3" t="s">
        <v>7322</v>
      </c>
      <c r="D723" s="6">
        <v>4000</v>
      </c>
      <c r="E723" s="8">
        <v>5050</v>
      </c>
      <c r="F723" t="s">
        <v>8218</v>
      </c>
      <c r="G723" t="s">
        <v>8223</v>
      </c>
      <c r="H723" t="s">
        <v>8245</v>
      </c>
      <c r="I723" s="19">
        <f t="shared" si="33"/>
        <v>41859.795729166668</v>
      </c>
      <c r="J723">
        <v>1407524751</v>
      </c>
      <c r="K723" s="19">
        <f t="shared" si="34"/>
        <v>41829.795729166668</v>
      </c>
      <c r="L723">
        <v>1404932751</v>
      </c>
      <c r="M723" t="b">
        <v>1</v>
      </c>
      <c r="N723">
        <v>94</v>
      </c>
      <c r="O723" t="b">
        <v>1</v>
      </c>
      <c r="P723" t="s">
        <v>8269</v>
      </c>
      <c r="Q723" s="15" t="s">
        <v>8314</v>
      </c>
      <c r="R723" s="12" t="s">
        <v>8315</v>
      </c>
      <c r="S723">
        <f t="shared" si="35"/>
        <v>53.72</v>
      </c>
    </row>
    <row r="724" spans="1:19" ht="60" x14ac:dyDescent="0.25">
      <c r="A724" s="10">
        <v>2532</v>
      </c>
      <c r="B724" s="3" t="s">
        <v>2532</v>
      </c>
      <c r="C724" s="3" t="s">
        <v>6642</v>
      </c>
      <c r="D724" s="6">
        <v>4000</v>
      </c>
      <c r="E724" s="8">
        <v>5045</v>
      </c>
      <c r="F724" t="s">
        <v>8218</v>
      </c>
      <c r="G724" t="s">
        <v>8223</v>
      </c>
      <c r="H724" t="s">
        <v>8245</v>
      </c>
      <c r="I724" s="19">
        <f t="shared" si="33"/>
        <v>41137.849143518521</v>
      </c>
      <c r="J724">
        <v>1345148566</v>
      </c>
      <c r="K724" s="19">
        <f t="shared" si="34"/>
        <v>41107.849143518521</v>
      </c>
      <c r="L724">
        <v>1342556566</v>
      </c>
      <c r="M724" t="b">
        <v>0</v>
      </c>
      <c r="N724">
        <v>60</v>
      </c>
      <c r="O724" t="b">
        <v>1</v>
      </c>
      <c r="P724" t="s">
        <v>8298</v>
      </c>
      <c r="Q724" s="15" t="s">
        <v>8311</v>
      </c>
      <c r="R724" s="12" t="s">
        <v>8333</v>
      </c>
      <c r="S724">
        <f t="shared" si="35"/>
        <v>84.08</v>
      </c>
    </row>
    <row r="725" spans="1:19" ht="45" x14ac:dyDescent="0.25">
      <c r="A725" s="10">
        <v>251</v>
      </c>
      <c r="B725" s="3" t="s">
        <v>252</v>
      </c>
      <c r="C725" s="3" t="s">
        <v>4361</v>
      </c>
      <c r="D725" s="6">
        <v>3500</v>
      </c>
      <c r="E725" s="8">
        <v>4395</v>
      </c>
      <c r="F725" t="s">
        <v>8218</v>
      </c>
      <c r="G725" t="s">
        <v>8223</v>
      </c>
      <c r="H725" t="s">
        <v>8245</v>
      </c>
      <c r="I725" s="19">
        <f t="shared" si="33"/>
        <v>41045.791666666664</v>
      </c>
      <c r="J725">
        <v>1337194800</v>
      </c>
      <c r="K725" s="19">
        <f t="shared" si="34"/>
        <v>41013.787569444445</v>
      </c>
      <c r="L725">
        <v>1334429646</v>
      </c>
      <c r="M725" t="b">
        <v>1</v>
      </c>
      <c r="N725">
        <v>77</v>
      </c>
      <c r="O725" t="b">
        <v>1</v>
      </c>
      <c r="P725" t="s">
        <v>8267</v>
      </c>
      <c r="Q725" s="15" t="s">
        <v>8317</v>
      </c>
      <c r="R725" s="12" t="s">
        <v>8329</v>
      </c>
      <c r="S725">
        <f t="shared" si="35"/>
        <v>57.08</v>
      </c>
    </row>
    <row r="726" spans="1:19" ht="30" x14ac:dyDescent="0.25">
      <c r="A726" s="10">
        <v>2028</v>
      </c>
      <c r="B726" s="3" t="s">
        <v>2029</v>
      </c>
      <c r="C726" s="3" t="s">
        <v>6138</v>
      </c>
      <c r="D726" s="6">
        <v>3000</v>
      </c>
      <c r="E726" s="8">
        <v>3785</v>
      </c>
      <c r="F726" t="s">
        <v>8218</v>
      </c>
      <c r="G726" t="s">
        <v>8223</v>
      </c>
      <c r="H726" t="s">
        <v>8245</v>
      </c>
      <c r="I726" s="19">
        <f t="shared" si="33"/>
        <v>40252.913194444445</v>
      </c>
      <c r="J726">
        <v>1268690100</v>
      </c>
      <c r="K726" s="19">
        <f t="shared" si="34"/>
        <v>40215.919050925928</v>
      </c>
      <c r="L726">
        <v>1265493806</v>
      </c>
      <c r="M726" t="b">
        <v>1</v>
      </c>
      <c r="N726">
        <v>79</v>
      </c>
      <c r="O726" t="b">
        <v>1</v>
      </c>
      <c r="P726" t="s">
        <v>8293</v>
      </c>
      <c r="Q726" s="15" t="s">
        <v>8307</v>
      </c>
      <c r="R726" s="12" t="s">
        <v>8308</v>
      </c>
      <c r="S726">
        <f t="shared" si="35"/>
        <v>47.91</v>
      </c>
    </row>
    <row r="727" spans="1:19" ht="60" x14ac:dyDescent="0.25">
      <c r="A727" s="10">
        <v>3210</v>
      </c>
      <c r="B727" s="3" t="s">
        <v>3210</v>
      </c>
      <c r="C727" s="3" t="s">
        <v>7320</v>
      </c>
      <c r="D727" s="6">
        <v>3000</v>
      </c>
      <c r="E727" s="8">
        <v>3773</v>
      </c>
      <c r="F727" t="s">
        <v>8218</v>
      </c>
      <c r="G727" t="s">
        <v>8223</v>
      </c>
      <c r="H727" t="s">
        <v>8245</v>
      </c>
      <c r="I727" s="19">
        <f t="shared" si="33"/>
        <v>41061.165972222225</v>
      </c>
      <c r="J727">
        <v>1338523140</v>
      </c>
      <c r="K727" s="19">
        <f t="shared" si="34"/>
        <v>41013.936562499999</v>
      </c>
      <c r="L727">
        <v>1334442519</v>
      </c>
      <c r="M727" t="b">
        <v>1</v>
      </c>
      <c r="N727">
        <v>60</v>
      </c>
      <c r="O727" t="b">
        <v>1</v>
      </c>
      <c r="P727" t="s">
        <v>8269</v>
      </c>
      <c r="Q727" s="15" t="s">
        <v>8314</v>
      </c>
      <c r="R727" s="12" t="s">
        <v>8315</v>
      </c>
      <c r="S727">
        <f t="shared" si="35"/>
        <v>62.88</v>
      </c>
    </row>
    <row r="728" spans="1:19" ht="30" x14ac:dyDescent="0.25">
      <c r="A728" s="10">
        <v>3318</v>
      </c>
      <c r="B728" s="3" t="s">
        <v>3318</v>
      </c>
      <c r="C728" s="3" t="s">
        <v>7428</v>
      </c>
      <c r="D728" s="6">
        <v>2000</v>
      </c>
      <c r="E728" s="8">
        <v>2512</v>
      </c>
      <c r="F728" t="s">
        <v>8218</v>
      </c>
      <c r="G728" t="s">
        <v>8228</v>
      </c>
      <c r="H728" t="s">
        <v>8250</v>
      </c>
      <c r="I728" s="19">
        <f t="shared" si="33"/>
        <v>42471.104166666672</v>
      </c>
      <c r="J728">
        <v>1460341800</v>
      </c>
      <c r="K728" s="19">
        <f t="shared" si="34"/>
        <v>42431.302002314813</v>
      </c>
      <c r="L728">
        <v>1456902893</v>
      </c>
      <c r="M728" t="b">
        <v>0</v>
      </c>
      <c r="N728">
        <v>32</v>
      </c>
      <c r="O728" t="b">
        <v>1</v>
      </c>
      <c r="P728" t="s">
        <v>8269</v>
      </c>
      <c r="Q728" s="15" t="s">
        <v>8314</v>
      </c>
      <c r="R728" s="12" t="s">
        <v>8315</v>
      </c>
      <c r="S728">
        <f t="shared" si="35"/>
        <v>78.5</v>
      </c>
    </row>
    <row r="729" spans="1:19" ht="45" x14ac:dyDescent="0.25">
      <c r="A729" s="10">
        <v>3355</v>
      </c>
      <c r="B729" s="3" t="s">
        <v>3354</v>
      </c>
      <c r="C729" s="3" t="s">
        <v>7465</v>
      </c>
      <c r="D729" s="6">
        <v>1750</v>
      </c>
      <c r="E729" s="8">
        <v>2210</v>
      </c>
      <c r="F729" t="s">
        <v>8218</v>
      </c>
      <c r="G729" t="s">
        <v>8224</v>
      </c>
      <c r="H729" t="s">
        <v>8246</v>
      </c>
      <c r="I729" s="19">
        <f t="shared" si="33"/>
        <v>42500.470138888893</v>
      </c>
      <c r="J729">
        <v>1462879020</v>
      </c>
      <c r="K729" s="19">
        <f t="shared" si="34"/>
        <v>42489.619525462964</v>
      </c>
      <c r="L729">
        <v>1461941527</v>
      </c>
      <c r="M729" t="b">
        <v>0</v>
      </c>
      <c r="N729">
        <v>15</v>
      </c>
      <c r="O729" t="b">
        <v>1</v>
      </c>
      <c r="P729" t="s">
        <v>8269</v>
      </c>
      <c r="Q729" s="15" t="s">
        <v>8314</v>
      </c>
      <c r="R729" s="12" t="s">
        <v>8315</v>
      </c>
      <c r="S729">
        <f t="shared" si="35"/>
        <v>147.33000000000001</v>
      </c>
    </row>
    <row r="730" spans="1:19" ht="60" x14ac:dyDescent="0.25">
      <c r="A730" s="10">
        <v>3594</v>
      </c>
      <c r="B730" s="3" t="s">
        <v>3593</v>
      </c>
      <c r="C730" s="3" t="s">
        <v>7704</v>
      </c>
      <c r="D730" s="6">
        <v>1600</v>
      </c>
      <c r="E730" s="8">
        <v>2015</v>
      </c>
      <c r="F730" t="s">
        <v>8218</v>
      </c>
      <c r="G730" t="s">
        <v>8223</v>
      </c>
      <c r="H730" t="s">
        <v>8245</v>
      </c>
      <c r="I730" s="19">
        <f t="shared" si="33"/>
        <v>42617.066921296297</v>
      </c>
      <c r="J730">
        <v>1472952982</v>
      </c>
      <c r="K730" s="19">
        <f t="shared" si="34"/>
        <v>42592.066921296297</v>
      </c>
      <c r="L730">
        <v>1470792982</v>
      </c>
      <c r="M730" t="b">
        <v>0</v>
      </c>
      <c r="N730">
        <v>36</v>
      </c>
      <c r="O730" t="b">
        <v>1</v>
      </c>
      <c r="P730" t="s">
        <v>8269</v>
      </c>
      <c r="Q730" s="15" t="s">
        <v>8314</v>
      </c>
      <c r="R730" s="12" t="s">
        <v>8315</v>
      </c>
      <c r="S730">
        <f t="shared" si="35"/>
        <v>55.97</v>
      </c>
    </row>
    <row r="731" spans="1:19" ht="60" x14ac:dyDescent="0.25">
      <c r="A731" s="10">
        <v>85</v>
      </c>
      <c r="B731" s="3" t="s">
        <v>87</v>
      </c>
      <c r="C731" s="3" t="s">
        <v>4196</v>
      </c>
      <c r="D731" s="6">
        <v>1200</v>
      </c>
      <c r="E731" s="8">
        <v>1506</v>
      </c>
      <c r="F731" t="s">
        <v>8218</v>
      </c>
      <c r="G731" t="s">
        <v>8223</v>
      </c>
      <c r="H731" t="s">
        <v>8245</v>
      </c>
      <c r="I731" s="19">
        <f t="shared" si="33"/>
        <v>40809.125428240739</v>
      </c>
      <c r="J731">
        <v>1316746837</v>
      </c>
      <c r="K731" s="19">
        <f t="shared" si="34"/>
        <v>40779.125428240739</v>
      </c>
      <c r="L731">
        <v>1314154837</v>
      </c>
      <c r="M731" t="b">
        <v>0</v>
      </c>
      <c r="N731">
        <v>21</v>
      </c>
      <c r="O731" t="b">
        <v>1</v>
      </c>
      <c r="P731" t="s">
        <v>8264</v>
      </c>
      <c r="Q731" s="15" t="s">
        <v>8317</v>
      </c>
      <c r="R731" s="12" t="s">
        <v>8318</v>
      </c>
      <c r="S731">
        <f t="shared" si="35"/>
        <v>71.709999999999994</v>
      </c>
    </row>
    <row r="732" spans="1:19" ht="30" x14ac:dyDescent="0.25">
      <c r="A732" s="10">
        <v>3692</v>
      </c>
      <c r="B732" s="3" t="s">
        <v>3689</v>
      </c>
      <c r="C732" s="3" t="s">
        <v>7802</v>
      </c>
      <c r="D732" s="6">
        <v>1000</v>
      </c>
      <c r="E732" s="8">
        <v>1260</v>
      </c>
      <c r="F732" t="s">
        <v>8218</v>
      </c>
      <c r="G732" t="s">
        <v>8223</v>
      </c>
      <c r="H732" t="s">
        <v>8245</v>
      </c>
      <c r="I732" s="19">
        <f t="shared" si="33"/>
        <v>41901</v>
      </c>
      <c r="J732">
        <v>1411084800</v>
      </c>
      <c r="K732" s="19">
        <f t="shared" si="34"/>
        <v>41891.96503472222</v>
      </c>
      <c r="L732">
        <v>1410304179</v>
      </c>
      <c r="M732" t="b">
        <v>0</v>
      </c>
      <c r="N732">
        <v>17</v>
      </c>
      <c r="O732" t="b">
        <v>1</v>
      </c>
      <c r="P732" t="s">
        <v>8269</v>
      </c>
      <c r="Q732" s="15" t="s">
        <v>8314</v>
      </c>
      <c r="R732" s="12" t="s">
        <v>8315</v>
      </c>
      <c r="S732">
        <f t="shared" si="35"/>
        <v>74.12</v>
      </c>
    </row>
    <row r="733" spans="1:19" ht="60" x14ac:dyDescent="0.25">
      <c r="A733" s="10">
        <v>3323</v>
      </c>
      <c r="B733" s="3" t="s">
        <v>3323</v>
      </c>
      <c r="C733" s="3" t="s">
        <v>7433</v>
      </c>
      <c r="D733" s="6">
        <v>1000</v>
      </c>
      <c r="E733" s="8">
        <v>1259</v>
      </c>
      <c r="F733" t="s">
        <v>8218</v>
      </c>
      <c r="G733" t="s">
        <v>8224</v>
      </c>
      <c r="H733" t="s">
        <v>8246</v>
      </c>
      <c r="I733" s="19">
        <f t="shared" si="33"/>
        <v>42638.36583333333</v>
      </c>
      <c r="J733">
        <v>1474793208</v>
      </c>
      <c r="K733" s="19">
        <f t="shared" si="34"/>
        <v>42608.36583333333</v>
      </c>
      <c r="L733">
        <v>1472201208</v>
      </c>
      <c r="M733" t="b">
        <v>0</v>
      </c>
      <c r="N733">
        <v>49</v>
      </c>
      <c r="O733" t="b">
        <v>1</v>
      </c>
      <c r="P733" t="s">
        <v>8269</v>
      </c>
      <c r="Q733" s="15" t="s">
        <v>8314</v>
      </c>
      <c r="R733" s="12" t="s">
        <v>8315</v>
      </c>
      <c r="S733">
        <f t="shared" si="35"/>
        <v>25.69</v>
      </c>
    </row>
    <row r="734" spans="1:19" ht="60" x14ac:dyDescent="0.25">
      <c r="A734" s="10">
        <v>3459</v>
      </c>
      <c r="B734" s="3" t="s">
        <v>3458</v>
      </c>
      <c r="C734" s="3" t="s">
        <v>7569</v>
      </c>
      <c r="D734" s="6">
        <v>500</v>
      </c>
      <c r="E734" s="8">
        <v>631</v>
      </c>
      <c r="F734" t="s">
        <v>8218</v>
      </c>
      <c r="G734" t="s">
        <v>8224</v>
      </c>
      <c r="H734" t="s">
        <v>8246</v>
      </c>
      <c r="I734" s="19">
        <f t="shared" si="33"/>
        <v>42510.479861111111</v>
      </c>
      <c r="J734">
        <v>1463743860</v>
      </c>
      <c r="K734" s="19">
        <f t="shared" si="34"/>
        <v>42480.479861111111</v>
      </c>
      <c r="L734">
        <v>1461151860</v>
      </c>
      <c r="M734" t="b">
        <v>0</v>
      </c>
      <c r="N734">
        <v>36</v>
      </c>
      <c r="O734" t="b">
        <v>1</v>
      </c>
      <c r="P734" t="s">
        <v>8269</v>
      </c>
      <c r="Q734" s="15" t="s">
        <v>8314</v>
      </c>
      <c r="R734" s="12" t="s">
        <v>8315</v>
      </c>
      <c r="S734">
        <f t="shared" si="35"/>
        <v>17.53</v>
      </c>
    </row>
    <row r="735" spans="1:19" ht="60" x14ac:dyDescent="0.25">
      <c r="A735" s="10">
        <v>3533</v>
      </c>
      <c r="B735" s="3" t="s">
        <v>3532</v>
      </c>
      <c r="C735" s="3" t="s">
        <v>7643</v>
      </c>
      <c r="D735" s="6">
        <v>500</v>
      </c>
      <c r="E735" s="8">
        <v>631</v>
      </c>
      <c r="F735" t="s">
        <v>8218</v>
      </c>
      <c r="G735" t="s">
        <v>8223</v>
      </c>
      <c r="H735" t="s">
        <v>8245</v>
      </c>
      <c r="I735" s="19">
        <f t="shared" si="33"/>
        <v>42319.802858796291</v>
      </c>
      <c r="J735">
        <v>1447269367</v>
      </c>
      <c r="K735" s="19">
        <f t="shared" si="34"/>
        <v>42289.761192129634</v>
      </c>
      <c r="L735">
        <v>1444673767</v>
      </c>
      <c r="M735" t="b">
        <v>0</v>
      </c>
      <c r="N735">
        <v>8</v>
      </c>
      <c r="O735" t="b">
        <v>1</v>
      </c>
      <c r="P735" t="s">
        <v>8269</v>
      </c>
      <c r="Q735" s="15" t="s">
        <v>8314</v>
      </c>
      <c r="R735" s="12" t="s">
        <v>8315</v>
      </c>
      <c r="S735">
        <f t="shared" si="35"/>
        <v>78.88</v>
      </c>
    </row>
    <row r="736" spans="1:19" ht="45" x14ac:dyDescent="0.25">
      <c r="A736" s="10">
        <v>9</v>
      </c>
      <c r="B736" s="3" t="s">
        <v>11</v>
      </c>
      <c r="C736" s="3" t="s">
        <v>4120</v>
      </c>
      <c r="D736" s="6">
        <v>500</v>
      </c>
      <c r="E736" s="8">
        <v>629.99</v>
      </c>
      <c r="F736" t="s">
        <v>8218</v>
      </c>
      <c r="G736" t="s">
        <v>8223</v>
      </c>
      <c r="H736" t="s">
        <v>8245</v>
      </c>
      <c r="I736" s="19">
        <f t="shared" si="33"/>
        <v>42477.103518518517</v>
      </c>
      <c r="J736">
        <v>1460860144</v>
      </c>
      <c r="K736" s="19">
        <f t="shared" si="34"/>
        <v>42447.103518518517</v>
      </c>
      <c r="L736">
        <v>1458268144</v>
      </c>
      <c r="M736" t="b">
        <v>0</v>
      </c>
      <c r="N736">
        <v>20</v>
      </c>
      <c r="O736" t="b">
        <v>1</v>
      </c>
      <c r="P736" t="s">
        <v>8263</v>
      </c>
      <c r="Q736" s="15" t="s">
        <v>8317</v>
      </c>
      <c r="R736" s="12" t="s">
        <v>8331</v>
      </c>
      <c r="S736">
        <f t="shared" si="35"/>
        <v>31.5</v>
      </c>
    </row>
    <row r="737" spans="1:19" ht="60" x14ac:dyDescent="0.25">
      <c r="A737" s="10">
        <v>2022</v>
      </c>
      <c r="B737" s="3" t="s">
        <v>2023</v>
      </c>
      <c r="C737" s="3" t="s">
        <v>6132</v>
      </c>
      <c r="D737" s="6">
        <v>100000</v>
      </c>
      <c r="E737" s="8">
        <v>125137</v>
      </c>
      <c r="F737" t="s">
        <v>8218</v>
      </c>
      <c r="G737" t="s">
        <v>8223</v>
      </c>
      <c r="H737" t="s">
        <v>8245</v>
      </c>
      <c r="I737" s="19">
        <f t="shared" si="33"/>
        <v>42532.569120370375</v>
      </c>
      <c r="J737">
        <v>1465652372</v>
      </c>
      <c r="K737" s="19">
        <f t="shared" si="34"/>
        <v>42502.569120370375</v>
      </c>
      <c r="L737">
        <v>1463060372</v>
      </c>
      <c r="M737" t="b">
        <v>1</v>
      </c>
      <c r="N737">
        <v>325</v>
      </c>
      <c r="O737" t="b">
        <v>1</v>
      </c>
      <c r="P737" t="s">
        <v>8293</v>
      </c>
      <c r="Q737" s="15" t="s">
        <v>8307</v>
      </c>
      <c r="R737" s="12" t="s">
        <v>8308</v>
      </c>
      <c r="S737">
        <f t="shared" si="35"/>
        <v>385.04</v>
      </c>
    </row>
    <row r="738" spans="1:19" ht="60" x14ac:dyDescent="0.25">
      <c r="A738" s="10">
        <v>333</v>
      </c>
      <c r="B738" s="3" t="s">
        <v>334</v>
      </c>
      <c r="C738" s="3" t="s">
        <v>4443</v>
      </c>
      <c r="D738" s="6">
        <v>40000</v>
      </c>
      <c r="E738" s="8">
        <v>50091</v>
      </c>
      <c r="F738" t="s">
        <v>8218</v>
      </c>
      <c r="G738" t="s">
        <v>8223</v>
      </c>
      <c r="H738" t="s">
        <v>8245</v>
      </c>
      <c r="I738" s="19">
        <f t="shared" si="33"/>
        <v>42467.59480324074</v>
      </c>
      <c r="J738">
        <v>1460038591</v>
      </c>
      <c r="K738" s="19">
        <f t="shared" si="34"/>
        <v>42437.636469907404</v>
      </c>
      <c r="L738">
        <v>1457450191</v>
      </c>
      <c r="M738" t="b">
        <v>1</v>
      </c>
      <c r="N738">
        <v>266</v>
      </c>
      <c r="O738" t="b">
        <v>1</v>
      </c>
      <c r="P738" t="s">
        <v>8267</v>
      </c>
      <c r="Q738" s="15" t="s">
        <v>8317</v>
      </c>
      <c r="R738" s="12" t="s">
        <v>8329</v>
      </c>
      <c r="S738">
        <f t="shared" si="35"/>
        <v>188.31</v>
      </c>
    </row>
    <row r="739" spans="1:19" ht="45" x14ac:dyDescent="0.25">
      <c r="A739" s="10">
        <v>340</v>
      </c>
      <c r="B739" s="3" t="s">
        <v>341</v>
      </c>
      <c r="C739" s="3" t="s">
        <v>4450</v>
      </c>
      <c r="D739" s="6">
        <v>35000</v>
      </c>
      <c r="E739" s="8">
        <v>43758</v>
      </c>
      <c r="F739" t="s">
        <v>8218</v>
      </c>
      <c r="G739" t="s">
        <v>8223</v>
      </c>
      <c r="H739" t="s">
        <v>8245</v>
      </c>
      <c r="I739" s="19">
        <f t="shared" si="33"/>
        <v>42802.875</v>
      </c>
      <c r="J739">
        <v>1489006800</v>
      </c>
      <c r="K739" s="19">
        <f t="shared" si="34"/>
        <v>42772.669062500005</v>
      </c>
      <c r="L739">
        <v>1486397007</v>
      </c>
      <c r="M739" t="b">
        <v>1</v>
      </c>
      <c r="N739">
        <v>299</v>
      </c>
      <c r="O739" t="b">
        <v>1</v>
      </c>
      <c r="P739" t="s">
        <v>8267</v>
      </c>
      <c r="Q739" s="15" t="s">
        <v>8317</v>
      </c>
      <c r="R739" s="12" t="s">
        <v>8329</v>
      </c>
      <c r="S739">
        <f t="shared" si="35"/>
        <v>146.35</v>
      </c>
    </row>
    <row r="740" spans="1:19" ht="60" x14ac:dyDescent="0.25">
      <c r="A740" s="10">
        <v>2017</v>
      </c>
      <c r="B740" s="3" t="s">
        <v>2018</v>
      </c>
      <c r="C740" s="3" t="s">
        <v>6127</v>
      </c>
      <c r="D740" s="6">
        <v>25000</v>
      </c>
      <c r="E740" s="8">
        <v>31275.599999999999</v>
      </c>
      <c r="F740" t="s">
        <v>8218</v>
      </c>
      <c r="G740" t="s">
        <v>8223</v>
      </c>
      <c r="H740" t="s">
        <v>8245</v>
      </c>
      <c r="I740" s="19">
        <f t="shared" si="33"/>
        <v>40992.166666666664</v>
      </c>
      <c r="J740">
        <v>1332561600</v>
      </c>
      <c r="K740" s="19">
        <f t="shared" si="34"/>
        <v>40961.057349537034</v>
      </c>
      <c r="L740">
        <v>1329873755</v>
      </c>
      <c r="M740" t="b">
        <v>1</v>
      </c>
      <c r="N740">
        <v>426</v>
      </c>
      <c r="O740" t="b">
        <v>1</v>
      </c>
      <c r="P740" t="s">
        <v>8293</v>
      </c>
      <c r="Q740" s="15" t="s">
        <v>8307</v>
      </c>
      <c r="R740" s="12" t="s">
        <v>8308</v>
      </c>
      <c r="S740">
        <f t="shared" si="35"/>
        <v>73.42</v>
      </c>
    </row>
    <row r="741" spans="1:19" ht="60" x14ac:dyDescent="0.25">
      <c r="A741" s="10">
        <v>1523</v>
      </c>
      <c r="B741" s="3" t="s">
        <v>1524</v>
      </c>
      <c r="C741" s="3" t="s">
        <v>5633</v>
      </c>
      <c r="D741" s="6">
        <v>18500</v>
      </c>
      <c r="E741" s="8">
        <v>23096</v>
      </c>
      <c r="F741" t="s">
        <v>8218</v>
      </c>
      <c r="G741" t="s">
        <v>8223</v>
      </c>
      <c r="H741" t="s">
        <v>8245</v>
      </c>
      <c r="I741" s="19">
        <f t="shared" si="33"/>
        <v>41996</v>
      </c>
      <c r="J741">
        <v>1419292800</v>
      </c>
      <c r="K741" s="19">
        <f t="shared" si="34"/>
        <v>41964.751342592594</v>
      </c>
      <c r="L741">
        <v>1416592916</v>
      </c>
      <c r="M741" t="b">
        <v>1</v>
      </c>
      <c r="N741">
        <v>241</v>
      </c>
      <c r="O741" t="b">
        <v>1</v>
      </c>
      <c r="P741" t="s">
        <v>8283</v>
      </c>
      <c r="Q741" s="15" t="s">
        <v>8322</v>
      </c>
      <c r="R741" s="12" t="s">
        <v>8323</v>
      </c>
      <c r="S741">
        <f t="shared" si="35"/>
        <v>95.83</v>
      </c>
    </row>
    <row r="742" spans="1:19" ht="45" x14ac:dyDescent="0.25">
      <c r="A742" s="10">
        <v>398</v>
      </c>
      <c r="B742" s="3" t="s">
        <v>399</v>
      </c>
      <c r="C742" s="3" t="s">
        <v>4508</v>
      </c>
      <c r="D742" s="6">
        <v>7500</v>
      </c>
      <c r="E742" s="8">
        <v>9387</v>
      </c>
      <c r="F742" t="s">
        <v>8218</v>
      </c>
      <c r="G742" t="s">
        <v>8223</v>
      </c>
      <c r="H742" t="s">
        <v>8245</v>
      </c>
      <c r="I742" s="19">
        <f t="shared" si="33"/>
        <v>42123.793124999997</v>
      </c>
      <c r="J742">
        <v>1430334126</v>
      </c>
      <c r="K742" s="19">
        <f t="shared" si="34"/>
        <v>42078.793124999997</v>
      </c>
      <c r="L742">
        <v>1426446126</v>
      </c>
      <c r="M742" t="b">
        <v>0</v>
      </c>
      <c r="N742">
        <v>67</v>
      </c>
      <c r="O742" t="b">
        <v>1</v>
      </c>
      <c r="P742" t="s">
        <v>8267</v>
      </c>
      <c r="Q742" s="15" t="s">
        <v>8317</v>
      </c>
      <c r="R742" s="12" t="s">
        <v>8329</v>
      </c>
      <c r="S742">
        <f t="shared" si="35"/>
        <v>140.1</v>
      </c>
    </row>
    <row r="743" spans="1:19" ht="60" x14ac:dyDescent="0.25">
      <c r="A743" s="10">
        <v>1262</v>
      </c>
      <c r="B743" s="3" t="s">
        <v>1263</v>
      </c>
      <c r="C743" s="3" t="s">
        <v>5372</v>
      </c>
      <c r="D743" s="6">
        <v>6500</v>
      </c>
      <c r="E743" s="8">
        <v>8152</v>
      </c>
      <c r="F743" t="s">
        <v>8218</v>
      </c>
      <c r="G743" t="s">
        <v>8228</v>
      </c>
      <c r="H743" t="s">
        <v>8250</v>
      </c>
      <c r="I743" s="19">
        <f t="shared" si="33"/>
        <v>41686.762638888889</v>
      </c>
      <c r="J743">
        <v>1392574692</v>
      </c>
      <c r="K743" s="19">
        <f t="shared" si="34"/>
        <v>41656.762638888889</v>
      </c>
      <c r="L743">
        <v>1389982692</v>
      </c>
      <c r="M743" t="b">
        <v>1</v>
      </c>
      <c r="N743">
        <v>105</v>
      </c>
      <c r="O743" t="b">
        <v>1</v>
      </c>
      <c r="P743" t="s">
        <v>8274</v>
      </c>
      <c r="Q743" s="15" t="s">
        <v>8311</v>
      </c>
      <c r="R743" s="12" t="s">
        <v>8312</v>
      </c>
      <c r="S743">
        <f t="shared" si="35"/>
        <v>77.64</v>
      </c>
    </row>
    <row r="744" spans="1:19" ht="30" x14ac:dyDescent="0.25">
      <c r="A744" s="10">
        <v>1643</v>
      </c>
      <c r="B744" s="3" t="s">
        <v>1644</v>
      </c>
      <c r="C744" s="3" t="s">
        <v>5753</v>
      </c>
      <c r="D744" s="6">
        <v>5000</v>
      </c>
      <c r="E744" s="8">
        <v>6235</v>
      </c>
      <c r="F744" t="s">
        <v>8218</v>
      </c>
      <c r="G744" t="s">
        <v>8223</v>
      </c>
      <c r="H744" t="s">
        <v>8245</v>
      </c>
      <c r="I744" s="19">
        <f t="shared" si="33"/>
        <v>41176.824212962965</v>
      </c>
      <c r="J744">
        <v>1348516012</v>
      </c>
      <c r="K744" s="19">
        <f t="shared" si="34"/>
        <v>41146.824212962965</v>
      </c>
      <c r="L744">
        <v>1345924012</v>
      </c>
      <c r="M744" t="b">
        <v>0</v>
      </c>
      <c r="N744">
        <v>37</v>
      </c>
      <c r="O744" t="b">
        <v>1</v>
      </c>
      <c r="P744" t="s">
        <v>8290</v>
      </c>
      <c r="Q744" s="15" t="s">
        <v>8311</v>
      </c>
      <c r="R744" s="12" t="s">
        <v>8319</v>
      </c>
      <c r="S744">
        <f t="shared" si="35"/>
        <v>168.51</v>
      </c>
    </row>
    <row r="745" spans="1:19" ht="60" x14ac:dyDescent="0.25">
      <c r="A745" s="10">
        <v>2926</v>
      </c>
      <c r="B745" s="3" t="s">
        <v>2926</v>
      </c>
      <c r="C745" s="3" t="s">
        <v>7036</v>
      </c>
      <c r="D745" s="6">
        <v>3000</v>
      </c>
      <c r="E745" s="8">
        <v>3750</v>
      </c>
      <c r="F745" t="s">
        <v>8218</v>
      </c>
      <c r="G745" t="s">
        <v>8223</v>
      </c>
      <c r="H745" t="s">
        <v>8245</v>
      </c>
      <c r="I745" s="19">
        <f t="shared" si="33"/>
        <v>42058.765960648147</v>
      </c>
      <c r="J745">
        <v>1424715779</v>
      </c>
      <c r="K745" s="19">
        <f t="shared" si="34"/>
        <v>42044.765960648147</v>
      </c>
      <c r="L745">
        <v>1423506179</v>
      </c>
      <c r="M745" t="b">
        <v>0</v>
      </c>
      <c r="N745">
        <v>50</v>
      </c>
      <c r="O745" t="b">
        <v>1</v>
      </c>
      <c r="P745" t="s">
        <v>8303</v>
      </c>
      <c r="Q745" s="15" t="s">
        <v>8314</v>
      </c>
      <c r="R745" s="12" t="s">
        <v>8335</v>
      </c>
      <c r="S745">
        <f t="shared" si="35"/>
        <v>75</v>
      </c>
    </row>
    <row r="746" spans="1:19" ht="45" x14ac:dyDescent="0.25">
      <c r="A746" s="10">
        <v>3222</v>
      </c>
      <c r="B746" s="3" t="s">
        <v>3222</v>
      </c>
      <c r="C746" s="3" t="s">
        <v>7332</v>
      </c>
      <c r="D746" s="6">
        <v>2500</v>
      </c>
      <c r="E746" s="8">
        <v>3120</v>
      </c>
      <c r="F746" t="s">
        <v>8218</v>
      </c>
      <c r="G746" t="s">
        <v>8223</v>
      </c>
      <c r="H746" t="s">
        <v>8245</v>
      </c>
      <c r="I746" s="19">
        <f t="shared" si="33"/>
        <v>42301.895138888889</v>
      </c>
      <c r="J746">
        <v>1445722140</v>
      </c>
      <c r="K746" s="19">
        <f t="shared" si="34"/>
        <v>42270.582141203704</v>
      </c>
      <c r="L746">
        <v>1443016697</v>
      </c>
      <c r="M746" t="b">
        <v>1</v>
      </c>
      <c r="N746">
        <v>84</v>
      </c>
      <c r="O746" t="b">
        <v>1</v>
      </c>
      <c r="P746" t="s">
        <v>8269</v>
      </c>
      <c r="Q746" s="15" t="s">
        <v>8314</v>
      </c>
      <c r="R746" s="12" t="s">
        <v>8315</v>
      </c>
      <c r="S746">
        <f t="shared" si="35"/>
        <v>37.14</v>
      </c>
    </row>
    <row r="747" spans="1:19" ht="60" x14ac:dyDescent="0.25">
      <c r="A747" s="10">
        <v>3616</v>
      </c>
      <c r="B747" s="3" t="s">
        <v>3614</v>
      </c>
      <c r="C747" s="3" t="s">
        <v>7726</v>
      </c>
      <c r="D747" s="6">
        <v>2500</v>
      </c>
      <c r="E747" s="8">
        <v>3120</v>
      </c>
      <c r="F747" t="s">
        <v>8218</v>
      </c>
      <c r="G747" t="s">
        <v>8224</v>
      </c>
      <c r="H747" t="s">
        <v>8246</v>
      </c>
      <c r="I747" s="19">
        <f t="shared" si="33"/>
        <v>42082.908148148148</v>
      </c>
      <c r="J747">
        <v>1426801664</v>
      </c>
      <c r="K747" s="19">
        <f t="shared" si="34"/>
        <v>42052.949814814812</v>
      </c>
      <c r="L747">
        <v>1424213264</v>
      </c>
      <c r="M747" t="b">
        <v>0</v>
      </c>
      <c r="N747">
        <v>45</v>
      </c>
      <c r="O747" t="b">
        <v>1</v>
      </c>
      <c r="P747" t="s">
        <v>8269</v>
      </c>
      <c r="Q747" s="15" t="s">
        <v>8314</v>
      </c>
      <c r="R747" s="12" t="s">
        <v>8315</v>
      </c>
      <c r="S747">
        <f t="shared" si="35"/>
        <v>69.33</v>
      </c>
    </row>
    <row r="748" spans="1:19" ht="45" x14ac:dyDescent="0.25">
      <c r="A748" s="10">
        <v>1648</v>
      </c>
      <c r="B748" s="3" t="s">
        <v>1649</v>
      </c>
      <c r="C748" s="3" t="s">
        <v>5758</v>
      </c>
      <c r="D748" s="6">
        <v>2300</v>
      </c>
      <c r="E748" s="8">
        <v>2881</v>
      </c>
      <c r="F748" t="s">
        <v>8218</v>
      </c>
      <c r="G748" t="s">
        <v>8223</v>
      </c>
      <c r="H748" t="s">
        <v>8245</v>
      </c>
      <c r="I748" s="19">
        <f t="shared" si="33"/>
        <v>40622.662986111114</v>
      </c>
      <c r="J748">
        <v>1300636482</v>
      </c>
      <c r="K748" s="19">
        <f t="shared" si="34"/>
        <v>40592.704652777778</v>
      </c>
      <c r="L748">
        <v>1298048082</v>
      </c>
      <c r="M748" t="b">
        <v>0</v>
      </c>
      <c r="N748">
        <v>90</v>
      </c>
      <c r="O748" t="b">
        <v>1</v>
      </c>
      <c r="P748" t="s">
        <v>8290</v>
      </c>
      <c r="Q748" s="15" t="s">
        <v>8311</v>
      </c>
      <c r="R748" s="12" t="s">
        <v>8319</v>
      </c>
      <c r="S748">
        <f t="shared" si="35"/>
        <v>32.01</v>
      </c>
    </row>
    <row r="749" spans="1:19" ht="45" x14ac:dyDescent="0.25">
      <c r="A749" s="10">
        <v>1357</v>
      </c>
      <c r="B749" s="3" t="s">
        <v>1358</v>
      </c>
      <c r="C749" s="3" t="s">
        <v>5467</v>
      </c>
      <c r="D749" s="6">
        <v>2000</v>
      </c>
      <c r="E749" s="8">
        <v>2506</v>
      </c>
      <c r="F749" t="s">
        <v>8218</v>
      </c>
      <c r="G749" t="s">
        <v>8223</v>
      </c>
      <c r="H749" t="s">
        <v>8245</v>
      </c>
      <c r="I749" s="19">
        <f t="shared" si="33"/>
        <v>41334.249305555553</v>
      </c>
      <c r="J749">
        <v>1362117540</v>
      </c>
      <c r="K749" s="19">
        <f t="shared" si="34"/>
        <v>41304.962233796294</v>
      </c>
      <c r="L749">
        <v>1359587137</v>
      </c>
      <c r="M749" t="b">
        <v>0</v>
      </c>
      <c r="N749">
        <v>65</v>
      </c>
      <c r="O749" t="b">
        <v>1</v>
      </c>
      <c r="P749" t="s">
        <v>8272</v>
      </c>
      <c r="Q749" s="15" t="s">
        <v>8320</v>
      </c>
      <c r="R749" s="12" t="s">
        <v>8330</v>
      </c>
      <c r="S749">
        <f t="shared" si="35"/>
        <v>38.549999999999997</v>
      </c>
    </row>
    <row r="750" spans="1:19" ht="60" x14ac:dyDescent="0.25">
      <c r="A750" s="10">
        <v>1635</v>
      </c>
      <c r="B750" s="3" t="s">
        <v>1636</v>
      </c>
      <c r="C750" s="3" t="s">
        <v>5745</v>
      </c>
      <c r="D750" s="6">
        <v>2000</v>
      </c>
      <c r="E750" s="8">
        <v>2506</v>
      </c>
      <c r="F750" t="s">
        <v>8218</v>
      </c>
      <c r="G750" t="s">
        <v>8223</v>
      </c>
      <c r="H750" t="s">
        <v>8245</v>
      </c>
      <c r="I750" s="19">
        <f t="shared" si="33"/>
        <v>42562.868761574078</v>
      </c>
      <c r="J750">
        <v>1468270261</v>
      </c>
      <c r="K750" s="19">
        <f t="shared" si="34"/>
        <v>42502.868761574078</v>
      </c>
      <c r="L750">
        <v>1463086261</v>
      </c>
      <c r="M750" t="b">
        <v>0</v>
      </c>
      <c r="N750">
        <v>37</v>
      </c>
      <c r="O750" t="b">
        <v>1</v>
      </c>
      <c r="P750" t="s">
        <v>8274</v>
      </c>
      <c r="Q750" s="15" t="s">
        <v>8311</v>
      </c>
      <c r="R750" s="12" t="s">
        <v>8312</v>
      </c>
      <c r="S750">
        <f t="shared" si="35"/>
        <v>67.73</v>
      </c>
    </row>
    <row r="751" spans="1:19" ht="45" x14ac:dyDescent="0.25">
      <c r="A751" s="10">
        <v>1842</v>
      </c>
      <c r="B751" s="3" t="s">
        <v>1843</v>
      </c>
      <c r="C751" s="3" t="s">
        <v>5952</v>
      </c>
      <c r="D751" s="6">
        <v>2000</v>
      </c>
      <c r="E751" s="8">
        <v>2505</v>
      </c>
      <c r="F751" t="s">
        <v>8218</v>
      </c>
      <c r="G751" t="s">
        <v>8223</v>
      </c>
      <c r="H751" t="s">
        <v>8245</v>
      </c>
      <c r="I751" s="19">
        <f t="shared" si="33"/>
        <v>42065.249305555553</v>
      </c>
      <c r="J751">
        <v>1425275940</v>
      </c>
      <c r="K751" s="19">
        <f t="shared" si="34"/>
        <v>42031.631724537037</v>
      </c>
      <c r="L751">
        <v>1422371381</v>
      </c>
      <c r="M751" t="b">
        <v>0</v>
      </c>
      <c r="N751">
        <v>21</v>
      </c>
      <c r="O751" t="b">
        <v>1</v>
      </c>
      <c r="P751" t="s">
        <v>8274</v>
      </c>
      <c r="Q751" s="15" t="s">
        <v>8311</v>
      </c>
      <c r="R751" s="12" t="s">
        <v>8312</v>
      </c>
      <c r="S751">
        <f t="shared" si="35"/>
        <v>119.29</v>
      </c>
    </row>
    <row r="752" spans="1:19" ht="60" x14ac:dyDescent="0.25">
      <c r="A752" s="10">
        <v>1470</v>
      </c>
      <c r="B752" s="3" t="s">
        <v>1471</v>
      </c>
      <c r="C752" s="3" t="s">
        <v>5580</v>
      </c>
      <c r="D752" s="6">
        <v>1500</v>
      </c>
      <c r="E752" s="8">
        <v>1877</v>
      </c>
      <c r="F752" t="s">
        <v>8218</v>
      </c>
      <c r="G752" t="s">
        <v>8223</v>
      </c>
      <c r="H752" t="s">
        <v>8245</v>
      </c>
      <c r="I752" s="19">
        <f t="shared" si="33"/>
        <v>41271.827118055553</v>
      </c>
      <c r="J752">
        <v>1356724263</v>
      </c>
      <c r="K752" s="19">
        <f t="shared" si="34"/>
        <v>41250.827118055553</v>
      </c>
      <c r="L752">
        <v>1354909863</v>
      </c>
      <c r="M752" t="b">
        <v>1</v>
      </c>
      <c r="N752">
        <v>81</v>
      </c>
      <c r="O752" t="b">
        <v>1</v>
      </c>
      <c r="P752" t="s">
        <v>8286</v>
      </c>
      <c r="Q752" s="15" t="s">
        <v>8320</v>
      </c>
      <c r="R752" s="12" t="s">
        <v>8321</v>
      </c>
      <c r="S752">
        <f t="shared" si="35"/>
        <v>23.17</v>
      </c>
    </row>
    <row r="753" spans="1:19" ht="45" x14ac:dyDescent="0.25">
      <c r="A753" s="10">
        <v>1289</v>
      </c>
      <c r="B753" s="3" t="s">
        <v>1290</v>
      </c>
      <c r="C753" s="3" t="s">
        <v>5399</v>
      </c>
      <c r="D753" s="6">
        <v>1500</v>
      </c>
      <c r="E753" s="8">
        <v>1876</v>
      </c>
      <c r="F753" t="s">
        <v>8218</v>
      </c>
      <c r="G753" t="s">
        <v>8223</v>
      </c>
      <c r="H753" t="s">
        <v>8245</v>
      </c>
      <c r="I753" s="19">
        <f t="shared" si="33"/>
        <v>42739.134780092587</v>
      </c>
      <c r="J753">
        <v>1483499645</v>
      </c>
      <c r="K753" s="19">
        <f t="shared" si="34"/>
        <v>42709.134780092587</v>
      </c>
      <c r="L753">
        <v>1480907645</v>
      </c>
      <c r="M753" t="b">
        <v>0</v>
      </c>
      <c r="N753">
        <v>52</v>
      </c>
      <c r="O753" t="b">
        <v>1</v>
      </c>
      <c r="P753" t="s">
        <v>8269</v>
      </c>
      <c r="Q753" s="15" t="s">
        <v>8314</v>
      </c>
      <c r="R753" s="12" t="s">
        <v>8315</v>
      </c>
      <c r="S753">
        <f t="shared" si="35"/>
        <v>36.08</v>
      </c>
    </row>
    <row r="754" spans="1:19" ht="60" x14ac:dyDescent="0.25">
      <c r="A754" s="10">
        <v>2295</v>
      </c>
      <c r="B754" s="3" t="s">
        <v>2296</v>
      </c>
      <c r="C754" s="3" t="s">
        <v>6405</v>
      </c>
      <c r="D754" s="6">
        <v>1200</v>
      </c>
      <c r="E754" s="8">
        <v>1503</v>
      </c>
      <c r="F754" t="s">
        <v>8218</v>
      </c>
      <c r="G754" t="s">
        <v>8223</v>
      </c>
      <c r="H754" t="s">
        <v>8245</v>
      </c>
      <c r="I754" s="19">
        <f t="shared" si="33"/>
        <v>41300.954351851848</v>
      </c>
      <c r="J754">
        <v>1359240856</v>
      </c>
      <c r="K754" s="19">
        <f t="shared" si="34"/>
        <v>41270.954351851848</v>
      </c>
      <c r="L754">
        <v>1356648856</v>
      </c>
      <c r="M754" t="b">
        <v>0</v>
      </c>
      <c r="N754">
        <v>34</v>
      </c>
      <c r="O754" t="b">
        <v>1</v>
      </c>
      <c r="P754" t="s">
        <v>8274</v>
      </c>
      <c r="Q754" s="15" t="s">
        <v>8311</v>
      </c>
      <c r="R754" s="12" t="s">
        <v>8312</v>
      </c>
      <c r="S754">
        <f t="shared" si="35"/>
        <v>44.21</v>
      </c>
    </row>
    <row r="755" spans="1:19" ht="60" x14ac:dyDescent="0.25">
      <c r="A755" s="10">
        <v>3227</v>
      </c>
      <c r="B755" s="3" t="s">
        <v>3227</v>
      </c>
      <c r="C755" s="3" t="s">
        <v>7337</v>
      </c>
      <c r="D755" s="6">
        <v>1200</v>
      </c>
      <c r="E755" s="8">
        <v>1500</v>
      </c>
      <c r="F755" t="s">
        <v>8218</v>
      </c>
      <c r="G755" t="s">
        <v>8224</v>
      </c>
      <c r="H755" t="s">
        <v>8246</v>
      </c>
      <c r="I755" s="19">
        <f t="shared" si="33"/>
        <v>42752.882361111115</v>
      </c>
      <c r="J755">
        <v>1484687436</v>
      </c>
      <c r="K755" s="19">
        <f t="shared" si="34"/>
        <v>42722.882361111115</v>
      </c>
      <c r="L755">
        <v>1482095436</v>
      </c>
      <c r="M755" t="b">
        <v>0</v>
      </c>
      <c r="N755">
        <v>30</v>
      </c>
      <c r="O755" t="b">
        <v>1</v>
      </c>
      <c r="P755" t="s">
        <v>8269</v>
      </c>
      <c r="Q755" s="15" t="s">
        <v>8314</v>
      </c>
      <c r="R755" s="12" t="s">
        <v>8315</v>
      </c>
      <c r="S755">
        <f t="shared" si="35"/>
        <v>50</v>
      </c>
    </row>
    <row r="756" spans="1:19" x14ac:dyDescent="0.25">
      <c r="A756" s="10">
        <v>1611</v>
      </c>
      <c r="B756" s="3" t="s">
        <v>1612</v>
      </c>
      <c r="C756" s="3" t="s">
        <v>5721</v>
      </c>
      <c r="D756" s="6">
        <v>800</v>
      </c>
      <c r="E756" s="8">
        <v>1001</v>
      </c>
      <c r="F756" t="s">
        <v>8218</v>
      </c>
      <c r="G756" t="s">
        <v>8223</v>
      </c>
      <c r="H756" t="s">
        <v>8245</v>
      </c>
      <c r="I756" s="19">
        <f t="shared" si="33"/>
        <v>41430.00037037037</v>
      </c>
      <c r="J756">
        <v>1370390432</v>
      </c>
      <c r="K756" s="19">
        <f t="shared" si="34"/>
        <v>41409.00037037037</v>
      </c>
      <c r="L756">
        <v>1368576032</v>
      </c>
      <c r="M756" t="b">
        <v>0</v>
      </c>
      <c r="N756">
        <v>27</v>
      </c>
      <c r="O756" t="b">
        <v>1</v>
      </c>
      <c r="P756" t="s">
        <v>8274</v>
      </c>
      <c r="Q756" s="15" t="s">
        <v>8311</v>
      </c>
      <c r="R756" s="12" t="s">
        <v>8312</v>
      </c>
      <c r="S756">
        <f t="shared" si="35"/>
        <v>37.07</v>
      </c>
    </row>
    <row r="757" spans="1:19" ht="60" x14ac:dyDescent="0.25">
      <c r="A757" s="10">
        <v>2669</v>
      </c>
      <c r="B757" s="3" t="s">
        <v>2669</v>
      </c>
      <c r="C757" s="3" t="s">
        <v>6779</v>
      </c>
      <c r="D757" s="6">
        <v>800</v>
      </c>
      <c r="E757" s="8">
        <v>1001</v>
      </c>
      <c r="F757" t="s">
        <v>8218</v>
      </c>
      <c r="G757" t="s">
        <v>8223</v>
      </c>
      <c r="H757" t="s">
        <v>8245</v>
      </c>
      <c r="I757" s="19">
        <f t="shared" si="33"/>
        <v>42379.035833333335</v>
      </c>
      <c r="J757">
        <v>1452387096</v>
      </c>
      <c r="K757" s="19">
        <f t="shared" si="34"/>
        <v>42319.035833333335</v>
      </c>
      <c r="L757">
        <v>1447203096</v>
      </c>
      <c r="M757" t="b">
        <v>0</v>
      </c>
      <c r="N757">
        <v>11</v>
      </c>
      <c r="O757" t="b">
        <v>1</v>
      </c>
      <c r="P757" t="s">
        <v>8300</v>
      </c>
      <c r="Q757" s="15" t="s">
        <v>8307</v>
      </c>
      <c r="R757" s="12" t="s">
        <v>8334</v>
      </c>
      <c r="S757">
        <f t="shared" si="35"/>
        <v>91</v>
      </c>
    </row>
    <row r="758" spans="1:19" ht="30" x14ac:dyDescent="0.25">
      <c r="A758" s="10">
        <v>2492</v>
      </c>
      <c r="B758" s="3" t="s">
        <v>2492</v>
      </c>
      <c r="C758" s="3" t="s">
        <v>6602</v>
      </c>
      <c r="D758" s="6">
        <v>600</v>
      </c>
      <c r="E758" s="8">
        <v>750</v>
      </c>
      <c r="F758" t="s">
        <v>8218</v>
      </c>
      <c r="G758" t="s">
        <v>8223</v>
      </c>
      <c r="H758" t="s">
        <v>8245</v>
      </c>
      <c r="I758" s="19">
        <f t="shared" si="33"/>
        <v>41076.415972222225</v>
      </c>
      <c r="J758">
        <v>1339840740</v>
      </c>
      <c r="K758" s="19">
        <f t="shared" si="34"/>
        <v>41024.985972222225</v>
      </c>
      <c r="L758">
        <v>1335397188</v>
      </c>
      <c r="M758" t="b">
        <v>0</v>
      </c>
      <c r="N758">
        <v>27</v>
      </c>
      <c r="O758" t="b">
        <v>1</v>
      </c>
      <c r="P758" t="s">
        <v>8277</v>
      </c>
      <c r="Q758" s="15" t="s">
        <v>8311</v>
      </c>
      <c r="R758" s="12" t="s">
        <v>8328</v>
      </c>
      <c r="S758">
        <f t="shared" si="35"/>
        <v>27.78</v>
      </c>
    </row>
    <row r="759" spans="1:19" ht="30" x14ac:dyDescent="0.25">
      <c r="A759" s="10">
        <v>372</v>
      </c>
      <c r="B759" s="3" t="s">
        <v>373</v>
      </c>
      <c r="C759" s="3" t="s">
        <v>4482</v>
      </c>
      <c r="D759" s="6">
        <v>300</v>
      </c>
      <c r="E759" s="8">
        <v>376</v>
      </c>
      <c r="F759" t="s">
        <v>8218</v>
      </c>
      <c r="G759" t="s">
        <v>8224</v>
      </c>
      <c r="H759" t="s">
        <v>8246</v>
      </c>
      <c r="I759" s="19">
        <f t="shared" si="33"/>
        <v>42465.666666666672</v>
      </c>
      <c r="J759">
        <v>1459872000</v>
      </c>
      <c r="K759" s="19">
        <f t="shared" si="34"/>
        <v>42425.576898148152</v>
      </c>
      <c r="L759">
        <v>1456408244</v>
      </c>
      <c r="M759" t="b">
        <v>0</v>
      </c>
      <c r="N759">
        <v>9</v>
      </c>
      <c r="O759" t="b">
        <v>1</v>
      </c>
      <c r="P759" t="s">
        <v>8267</v>
      </c>
      <c r="Q759" s="15" t="s">
        <v>8317</v>
      </c>
      <c r="R759" s="12" t="s">
        <v>8329</v>
      </c>
      <c r="S759">
        <f t="shared" si="35"/>
        <v>41.78</v>
      </c>
    </row>
    <row r="760" spans="1:19" ht="45" x14ac:dyDescent="0.25">
      <c r="A760" s="10">
        <v>1345</v>
      </c>
      <c r="B760" s="3" t="s">
        <v>1346</v>
      </c>
      <c r="C760" s="3" t="s">
        <v>5455</v>
      </c>
      <c r="D760" s="6">
        <v>300</v>
      </c>
      <c r="E760" s="8">
        <v>375</v>
      </c>
      <c r="F760" t="s">
        <v>8218</v>
      </c>
      <c r="G760" t="s">
        <v>8223</v>
      </c>
      <c r="H760" t="s">
        <v>8245</v>
      </c>
      <c r="I760" s="19">
        <f t="shared" si="33"/>
        <v>41834.814340277779</v>
      </c>
      <c r="J760">
        <v>1405366359</v>
      </c>
      <c r="K760" s="19">
        <f t="shared" si="34"/>
        <v>41799.814340277779</v>
      </c>
      <c r="L760">
        <v>1402342359</v>
      </c>
      <c r="M760" t="b">
        <v>0</v>
      </c>
      <c r="N760">
        <v>7</v>
      </c>
      <c r="O760" t="b">
        <v>1</v>
      </c>
      <c r="P760" t="s">
        <v>8272</v>
      </c>
      <c r="Q760" s="15" t="s">
        <v>8320</v>
      </c>
      <c r="R760" s="12" t="s">
        <v>8330</v>
      </c>
      <c r="S760">
        <f t="shared" si="35"/>
        <v>53.57</v>
      </c>
    </row>
    <row r="761" spans="1:19" ht="60" x14ac:dyDescent="0.25">
      <c r="A761" s="10">
        <v>2005</v>
      </c>
      <c r="B761" s="3" t="s">
        <v>2006</v>
      </c>
      <c r="C761" s="3" t="s">
        <v>6115</v>
      </c>
      <c r="D761" s="6">
        <v>30000</v>
      </c>
      <c r="E761" s="8">
        <v>37104.03</v>
      </c>
      <c r="F761" t="s">
        <v>8218</v>
      </c>
      <c r="G761" t="s">
        <v>8223</v>
      </c>
      <c r="H761" t="s">
        <v>8245</v>
      </c>
      <c r="I761" s="19">
        <f t="shared" si="33"/>
        <v>41563.165972222225</v>
      </c>
      <c r="J761">
        <v>1381895940</v>
      </c>
      <c r="K761" s="19">
        <f t="shared" si="34"/>
        <v>41535.812708333331</v>
      </c>
      <c r="L761">
        <v>1379532618</v>
      </c>
      <c r="M761" t="b">
        <v>1</v>
      </c>
      <c r="N761">
        <v>191</v>
      </c>
      <c r="O761" t="b">
        <v>1</v>
      </c>
      <c r="P761" t="s">
        <v>8293</v>
      </c>
      <c r="Q761" s="15" t="s">
        <v>8307</v>
      </c>
      <c r="R761" s="12" t="s">
        <v>8308</v>
      </c>
      <c r="S761">
        <f t="shared" si="35"/>
        <v>194.26</v>
      </c>
    </row>
    <row r="762" spans="1:19" ht="60" x14ac:dyDescent="0.25">
      <c r="A762" s="10">
        <v>1509</v>
      </c>
      <c r="B762" s="3" t="s">
        <v>1510</v>
      </c>
      <c r="C762" s="3" t="s">
        <v>5619</v>
      </c>
      <c r="D762" s="6">
        <v>17500</v>
      </c>
      <c r="E762" s="8">
        <v>21637.22</v>
      </c>
      <c r="F762" t="s">
        <v>8218</v>
      </c>
      <c r="G762" t="s">
        <v>8235</v>
      </c>
      <c r="H762" t="s">
        <v>8248</v>
      </c>
      <c r="I762" s="19">
        <f t="shared" si="33"/>
        <v>42780.957638888889</v>
      </c>
      <c r="J762">
        <v>1487113140</v>
      </c>
      <c r="K762" s="19">
        <f t="shared" si="34"/>
        <v>42751.533391203702</v>
      </c>
      <c r="L762">
        <v>1484570885</v>
      </c>
      <c r="M762" t="b">
        <v>1</v>
      </c>
      <c r="N762">
        <v>196</v>
      </c>
      <c r="O762" t="b">
        <v>1</v>
      </c>
      <c r="P762" t="s">
        <v>8283</v>
      </c>
      <c r="Q762" s="15" t="s">
        <v>8322</v>
      </c>
      <c r="R762" s="12" t="s">
        <v>8323</v>
      </c>
      <c r="S762">
        <f t="shared" si="35"/>
        <v>110.39</v>
      </c>
    </row>
    <row r="763" spans="1:19" ht="60" x14ac:dyDescent="0.25">
      <c r="A763" s="10">
        <v>1282</v>
      </c>
      <c r="B763" s="3" t="s">
        <v>1283</v>
      </c>
      <c r="C763" s="3" t="s">
        <v>5392</v>
      </c>
      <c r="D763" s="6">
        <v>15000</v>
      </c>
      <c r="E763" s="8">
        <v>18542</v>
      </c>
      <c r="F763" t="s">
        <v>8218</v>
      </c>
      <c r="G763" t="s">
        <v>8223</v>
      </c>
      <c r="H763" t="s">
        <v>8245</v>
      </c>
      <c r="I763" s="19">
        <f t="shared" si="33"/>
        <v>41617.207638888889</v>
      </c>
      <c r="J763">
        <v>1386565140</v>
      </c>
      <c r="K763" s="19">
        <f t="shared" si="34"/>
        <v>41586.475173611114</v>
      </c>
      <c r="L763">
        <v>1383909855</v>
      </c>
      <c r="M763" t="b">
        <v>1</v>
      </c>
      <c r="N763">
        <v>274</v>
      </c>
      <c r="O763" t="b">
        <v>1</v>
      </c>
      <c r="P763" t="s">
        <v>8274</v>
      </c>
      <c r="Q763" s="15" t="s">
        <v>8311</v>
      </c>
      <c r="R763" s="12" t="s">
        <v>8312</v>
      </c>
      <c r="S763">
        <f t="shared" si="35"/>
        <v>67.67</v>
      </c>
    </row>
    <row r="764" spans="1:19" ht="60" x14ac:dyDescent="0.25">
      <c r="A764" s="10">
        <v>1843</v>
      </c>
      <c r="B764" s="3" t="s">
        <v>1844</v>
      </c>
      <c r="C764" s="3" t="s">
        <v>5953</v>
      </c>
      <c r="D764" s="6">
        <v>10000</v>
      </c>
      <c r="E764" s="8">
        <v>12400.61</v>
      </c>
      <c r="F764" t="s">
        <v>8218</v>
      </c>
      <c r="G764" t="s">
        <v>8223</v>
      </c>
      <c r="H764" t="s">
        <v>8245</v>
      </c>
      <c r="I764" s="19">
        <f t="shared" si="33"/>
        <v>40594.994837962964</v>
      </c>
      <c r="J764">
        <v>1298245954</v>
      </c>
      <c r="K764" s="19">
        <f t="shared" si="34"/>
        <v>40564.994837962964</v>
      </c>
      <c r="L764">
        <v>1295653954</v>
      </c>
      <c r="M764" t="b">
        <v>0</v>
      </c>
      <c r="N764">
        <v>134</v>
      </c>
      <c r="O764" t="b">
        <v>1</v>
      </c>
      <c r="P764" t="s">
        <v>8274</v>
      </c>
      <c r="Q764" s="15" t="s">
        <v>8311</v>
      </c>
      <c r="R764" s="12" t="s">
        <v>8312</v>
      </c>
      <c r="S764">
        <f t="shared" si="35"/>
        <v>92.54</v>
      </c>
    </row>
    <row r="765" spans="1:19" ht="45" x14ac:dyDescent="0.25">
      <c r="A765" s="10">
        <v>2042</v>
      </c>
      <c r="B765" s="3" t="s">
        <v>2043</v>
      </c>
      <c r="C765" s="3" t="s">
        <v>6152</v>
      </c>
      <c r="D765" s="6">
        <v>10000</v>
      </c>
      <c r="E765" s="8">
        <v>12353</v>
      </c>
      <c r="F765" t="s">
        <v>8218</v>
      </c>
      <c r="G765" t="s">
        <v>8223</v>
      </c>
      <c r="H765" t="s">
        <v>8245</v>
      </c>
      <c r="I765" s="19">
        <f t="shared" si="33"/>
        <v>42391.708032407405</v>
      </c>
      <c r="J765">
        <v>1453481974</v>
      </c>
      <c r="K765" s="19">
        <f t="shared" si="34"/>
        <v>42331.708032407405</v>
      </c>
      <c r="L765">
        <v>1448297974</v>
      </c>
      <c r="M765" t="b">
        <v>0</v>
      </c>
      <c r="N765">
        <v>140</v>
      </c>
      <c r="O765" t="b">
        <v>1</v>
      </c>
      <c r="P765" t="s">
        <v>8293</v>
      </c>
      <c r="Q765" s="15" t="s">
        <v>8307</v>
      </c>
      <c r="R765" s="12" t="s">
        <v>8308</v>
      </c>
      <c r="S765">
        <f t="shared" si="35"/>
        <v>88.24</v>
      </c>
    </row>
    <row r="766" spans="1:19" ht="60" x14ac:dyDescent="0.25">
      <c r="A766" s="10">
        <v>362</v>
      </c>
      <c r="B766" s="3" t="s">
        <v>363</v>
      </c>
      <c r="C766" s="3" t="s">
        <v>4472</v>
      </c>
      <c r="D766" s="6">
        <v>9665</v>
      </c>
      <c r="E766" s="8">
        <v>12000</v>
      </c>
      <c r="F766" t="s">
        <v>8218</v>
      </c>
      <c r="G766" t="s">
        <v>8223</v>
      </c>
      <c r="H766" t="s">
        <v>8245</v>
      </c>
      <c r="I766" s="19">
        <f t="shared" si="33"/>
        <v>41859</v>
      </c>
      <c r="J766">
        <v>1407456000</v>
      </c>
      <c r="K766" s="19">
        <f t="shared" si="34"/>
        <v>41837.210543981484</v>
      </c>
      <c r="L766">
        <v>1405573391</v>
      </c>
      <c r="M766" t="b">
        <v>0</v>
      </c>
      <c r="N766">
        <v>86</v>
      </c>
      <c r="O766" t="b">
        <v>1</v>
      </c>
      <c r="P766" t="s">
        <v>8267</v>
      </c>
      <c r="Q766" s="15" t="s">
        <v>8317</v>
      </c>
      <c r="R766" s="12" t="s">
        <v>8329</v>
      </c>
      <c r="S766">
        <f t="shared" si="35"/>
        <v>139.53</v>
      </c>
    </row>
    <row r="767" spans="1:19" ht="60" x14ac:dyDescent="0.25">
      <c r="A767" s="10">
        <v>2085</v>
      </c>
      <c r="B767" s="3" t="s">
        <v>2086</v>
      </c>
      <c r="C767" s="3" t="s">
        <v>6195</v>
      </c>
      <c r="D767" s="6">
        <v>6000</v>
      </c>
      <c r="E767" s="8">
        <v>7412</v>
      </c>
      <c r="F767" t="s">
        <v>8218</v>
      </c>
      <c r="G767" t="s">
        <v>8223</v>
      </c>
      <c r="H767" t="s">
        <v>8245</v>
      </c>
      <c r="I767" s="19">
        <f t="shared" si="33"/>
        <v>41105.835497685184</v>
      </c>
      <c r="J767">
        <v>1342382587</v>
      </c>
      <c r="K767" s="19">
        <f t="shared" si="34"/>
        <v>41075.835497685184</v>
      </c>
      <c r="L767">
        <v>1339790587</v>
      </c>
      <c r="M767" t="b">
        <v>0</v>
      </c>
      <c r="N767">
        <v>83</v>
      </c>
      <c r="O767" t="b">
        <v>1</v>
      </c>
      <c r="P767" t="s">
        <v>8277</v>
      </c>
      <c r="Q767" s="15" t="s">
        <v>8311</v>
      </c>
      <c r="R767" s="12" t="s">
        <v>8328</v>
      </c>
      <c r="S767">
        <f t="shared" si="35"/>
        <v>89.3</v>
      </c>
    </row>
    <row r="768" spans="1:19" ht="60" x14ac:dyDescent="0.25">
      <c r="A768" s="10">
        <v>1934</v>
      </c>
      <c r="B768" s="3" t="s">
        <v>1935</v>
      </c>
      <c r="C768" s="3" t="s">
        <v>6044</v>
      </c>
      <c r="D768" s="6">
        <v>5000</v>
      </c>
      <c r="E768" s="8">
        <v>6181</v>
      </c>
      <c r="F768" t="s">
        <v>8218</v>
      </c>
      <c r="G768" t="s">
        <v>8223</v>
      </c>
      <c r="H768" t="s">
        <v>8245</v>
      </c>
      <c r="I768" s="19">
        <f t="shared" si="33"/>
        <v>40902.208333333336</v>
      </c>
      <c r="J768">
        <v>1324789200</v>
      </c>
      <c r="K768" s="19">
        <f t="shared" si="34"/>
        <v>40865.867141203707</v>
      </c>
      <c r="L768">
        <v>1321649321</v>
      </c>
      <c r="M768" t="b">
        <v>0</v>
      </c>
      <c r="N768">
        <v>77</v>
      </c>
      <c r="O768" t="b">
        <v>1</v>
      </c>
      <c r="P768" t="s">
        <v>8277</v>
      </c>
      <c r="Q768" s="15" t="s">
        <v>8311</v>
      </c>
      <c r="R768" s="12" t="s">
        <v>8328</v>
      </c>
      <c r="S768">
        <f t="shared" si="35"/>
        <v>80.27</v>
      </c>
    </row>
    <row r="769" spans="1:19" ht="45" x14ac:dyDescent="0.25">
      <c r="A769" s="10">
        <v>1384</v>
      </c>
      <c r="B769" s="3" t="s">
        <v>1385</v>
      </c>
      <c r="C769" s="3" t="s">
        <v>5494</v>
      </c>
      <c r="D769" s="6">
        <v>3500</v>
      </c>
      <c r="E769" s="8">
        <v>4343</v>
      </c>
      <c r="F769" t="s">
        <v>8218</v>
      </c>
      <c r="G769" t="s">
        <v>8223</v>
      </c>
      <c r="H769" t="s">
        <v>8245</v>
      </c>
      <c r="I769" s="19">
        <f t="shared" si="33"/>
        <v>42190.735208333332</v>
      </c>
      <c r="J769">
        <v>1436117922</v>
      </c>
      <c r="K769" s="19">
        <f t="shared" si="34"/>
        <v>42160.735208333332</v>
      </c>
      <c r="L769">
        <v>1433525922</v>
      </c>
      <c r="M769" t="b">
        <v>0</v>
      </c>
      <c r="N769">
        <v>63</v>
      </c>
      <c r="O769" t="b">
        <v>1</v>
      </c>
      <c r="P769" t="s">
        <v>8274</v>
      </c>
      <c r="Q769" s="15" t="s">
        <v>8311</v>
      </c>
      <c r="R769" s="12" t="s">
        <v>8312</v>
      </c>
      <c r="S769">
        <f t="shared" si="35"/>
        <v>68.94</v>
      </c>
    </row>
    <row r="770" spans="1:19" ht="45" x14ac:dyDescent="0.25">
      <c r="A770" s="10">
        <v>1299</v>
      </c>
      <c r="B770" s="3" t="s">
        <v>1300</v>
      </c>
      <c r="C770" s="3" t="s">
        <v>5409</v>
      </c>
      <c r="D770" s="6">
        <v>3500</v>
      </c>
      <c r="E770" s="8">
        <v>4340</v>
      </c>
      <c r="F770" t="s">
        <v>8218</v>
      </c>
      <c r="G770" t="s">
        <v>8223</v>
      </c>
      <c r="H770" t="s">
        <v>8245</v>
      </c>
      <c r="I770" s="19">
        <f t="shared" si="33"/>
        <v>42199.814340277779</v>
      </c>
      <c r="J770">
        <v>1436902359</v>
      </c>
      <c r="K770" s="19">
        <f t="shared" si="34"/>
        <v>42169.814340277779</v>
      </c>
      <c r="L770">
        <v>1434310359</v>
      </c>
      <c r="M770" t="b">
        <v>0</v>
      </c>
      <c r="N770">
        <v>32</v>
      </c>
      <c r="O770" t="b">
        <v>1</v>
      </c>
      <c r="P770" t="s">
        <v>8269</v>
      </c>
      <c r="Q770" s="15" t="s">
        <v>8314</v>
      </c>
      <c r="R770" s="12" t="s">
        <v>8315</v>
      </c>
      <c r="S770">
        <f t="shared" si="35"/>
        <v>135.63</v>
      </c>
    </row>
    <row r="771" spans="1:19" ht="60" x14ac:dyDescent="0.25">
      <c r="A771" s="10">
        <v>3496</v>
      </c>
      <c r="B771" s="3" t="s">
        <v>3495</v>
      </c>
      <c r="C771" s="3" t="s">
        <v>7606</v>
      </c>
      <c r="D771" s="6">
        <v>3000</v>
      </c>
      <c r="E771" s="8">
        <v>3732</v>
      </c>
      <c r="F771" t="s">
        <v>8218</v>
      </c>
      <c r="G771" t="s">
        <v>8223</v>
      </c>
      <c r="H771" t="s">
        <v>8245</v>
      </c>
      <c r="I771" s="19">
        <f t="shared" ref="I771:I834" si="36">(((J771/60)/60)/24)+DATE(1970,1,1)</f>
        <v>42624.846828703703</v>
      </c>
      <c r="J771">
        <v>1473625166</v>
      </c>
      <c r="K771" s="19">
        <f t="shared" ref="K771:K834" si="37">(((L771/60)/60)/24)+DATE(1970,1,1)</f>
        <v>42584.846828703703</v>
      </c>
      <c r="L771">
        <v>1470169166</v>
      </c>
      <c r="M771" t="b">
        <v>0</v>
      </c>
      <c r="N771">
        <v>78</v>
      </c>
      <c r="O771" t="b">
        <v>1</v>
      </c>
      <c r="P771" t="s">
        <v>8269</v>
      </c>
      <c r="Q771" s="15" t="s">
        <v>8314</v>
      </c>
      <c r="R771" s="12" t="s">
        <v>8315</v>
      </c>
      <c r="S771">
        <f t="shared" ref="S771:S834" si="38">IFERROR(ROUND(E771/N771,2),0)</f>
        <v>47.85</v>
      </c>
    </row>
    <row r="772" spans="1:19" ht="45" x14ac:dyDescent="0.25">
      <c r="A772" s="10">
        <v>3168</v>
      </c>
      <c r="B772" s="3" t="s">
        <v>3168</v>
      </c>
      <c r="C772" s="3" t="s">
        <v>7278</v>
      </c>
      <c r="D772" s="6">
        <v>2500</v>
      </c>
      <c r="E772" s="8">
        <v>3105</v>
      </c>
      <c r="F772" t="s">
        <v>8218</v>
      </c>
      <c r="G772" t="s">
        <v>8223</v>
      </c>
      <c r="H772" t="s">
        <v>8245</v>
      </c>
      <c r="I772" s="19">
        <f t="shared" si="36"/>
        <v>41803.916666666664</v>
      </c>
      <c r="J772">
        <v>1402696800</v>
      </c>
      <c r="K772" s="19">
        <f t="shared" si="37"/>
        <v>41772.105937500004</v>
      </c>
      <c r="L772">
        <v>1399948353</v>
      </c>
      <c r="M772" t="b">
        <v>1</v>
      </c>
      <c r="N772">
        <v>61</v>
      </c>
      <c r="O772" t="b">
        <v>1</v>
      </c>
      <c r="P772" t="s">
        <v>8269</v>
      </c>
      <c r="Q772" s="15" t="s">
        <v>8314</v>
      </c>
      <c r="R772" s="12" t="s">
        <v>8315</v>
      </c>
      <c r="S772">
        <f t="shared" si="38"/>
        <v>50.9</v>
      </c>
    </row>
    <row r="773" spans="1:19" ht="45" x14ac:dyDescent="0.25">
      <c r="A773" s="10">
        <v>71</v>
      </c>
      <c r="B773" s="3" t="s">
        <v>73</v>
      </c>
      <c r="C773" s="3" t="s">
        <v>4182</v>
      </c>
      <c r="D773" s="6">
        <v>1800</v>
      </c>
      <c r="E773" s="8">
        <v>2231</v>
      </c>
      <c r="F773" t="s">
        <v>8218</v>
      </c>
      <c r="G773" t="s">
        <v>8223</v>
      </c>
      <c r="H773" t="s">
        <v>8245</v>
      </c>
      <c r="I773" s="19">
        <f t="shared" si="36"/>
        <v>41057.271493055552</v>
      </c>
      <c r="J773">
        <v>1338186657</v>
      </c>
      <c r="K773" s="19">
        <f t="shared" si="37"/>
        <v>40997.271493055552</v>
      </c>
      <c r="L773">
        <v>1333002657</v>
      </c>
      <c r="M773" t="b">
        <v>0</v>
      </c>
      <c r="N773">
        <v>32</v>
      </c>
      <c r="O773" t="b">
        <v>1</v>
      </c>
      <c r="P773" t="s">
        <v>8264</v>
      </c>
      <c r="Q773" s="15" t="s">
        <v>8317</v>
      </c>
      <c r="R773" s="12" t="s">
        <v>8318</v>
      </c>
      <c r="S773">
        <f t="shared" si="38"/>
        <v>69.72</v>
      </c>
    </row>
    <row r="774" spans="1:19" ht="60" x14ac:dyDescent="0.25">
      <c r="A774" s="10">
        <v>3458</v>
      </c>
      <c r="B774" s="3" t="s">
        <v>3457</v>
      </c>
      <c r="C774" s="3" t="s">
        <v>7568</v>
      </c>
      <c r="D774" s="6">
        <v>978</v>
      </c>
      <c r="E774" s="8">
        <v>1216</v>
      </c>
      <c r="F774" t="s">
        <v>8218</v>
      </c>
      <c r="G774" t="s">
        <v>8223</v>
      </c>
      <c r="H774" t="s">
        <v>8245</v>
      </c>
      <c r="I774" s="19">
        <f t="shared" si="36"/>
        <v>42038.185416666667</v>
      </c>
      <c r="J774">
        <v>1422937620</v>
      </c>
      <c r="K774" s="19">
        <f t="shared" si="37"/>
        <v>42011.202581018515</v>
      </c>
      <c r="L774">
        <v>1420606303</v>
      </c>
      <c r="M774" t="b">
        <v>0</v>
      </c>
      <c r="N774">
        <v>27</v>
      </c>
      <c r="O774" t="b">
        <v>1</v>
      </c>
      <c r="P774" t="s">
        <v>8269</v>
      </c>
      <c r="Q774" s="15" t="s">
        <v>8314</v>
      </c>
      <c r="R774" s="12" t="s">
        <v>8315</v>
      </c>
      <c r="S774">
        <f t="shared" si="38"/>
        <v>45.04</v>
      </c>
    </row>
    <row r="775" spans="1:19" ht="30" x14ac:dyDescent="0.25">
      <c r="A775" s="10">
        <v>1372</v>
      </c>
      <c r="B775" s="3" t="s">
        <v>1373</v>
      </c>
      <c r="C775" s="3" t="s">
        <v>5482</v>
      </c>
      <c r="D775" s="6">
        <v>500</v>
      </c>
      <c r="E775" s="8">
        <v>620</v>
      </c>
      <c r="F775" t="s">
        <v>8218</v>
      </c>
      <c r="G775" t="s">
        <v>8223</v>
      </c>
      <c r="H775" t="s">
        <v>8245</v>
      </c>
      <c r="I775" s="19">
        <f t="shared" si="36"/>
        <v>41102.739953703705</v>
      </c>
      <c r="J775">
        <v>1342115132</v>
      </c>
      <c r="K775" s="19">
        <f t="shared" si="37"/>
        <v>41072.739953703705</v>
      </c>
      <c r="L775">
        <v>1339523132</v>
      </c>
      <c r="M775" t="b">
        <v>0</v>
      </c>
      <c r="N775">
        <v>16</v>
      </c>
      <c r="O775" t="b">
        <v>1</v>
      </c>
      <c r="P775" t="s">
        <v>8274</v>
      </c>
      <c r="Q775" s="15" t="s">
        <v>8311</v>
      </c>
      <c r="R775" s="12" t="s">
        <v>8312</v>
      </c>
      <c r="S775">
        <f t="shared" si="38"/>
        <v>38.75</v>
      </c>
    </row>
    <row r="776" spans="1:19" ht="45" x14ac:dyDescent="0.25">
      <c r="A776" s="10">
        <v>3409</v>
      </c>
      <c r="B776" s="3" t="s">
        <v>3408</v>
      </c>
      <c r="C776" s="3" t="s">
        <v>7519</v>
      </c>
      <c r="D776" s="6">
        <v>500</v>
      </c>
      <c r="E776" s="8">
        <v>618</v>
      </c>
      <c r="F776" t="s">
        <v>8218</v>
      </c>
      <c r="G776" t="s">
        <v>8224</v>
      </c>
      <c r="H776" t="s">
        <v>8246</v>
      </c>
      <c r="I776" s="19">
        <f t="shared" si="36"/>
        <v>42582.873611111107</v>
      </c>
      <c r="J776">
        <v>1469998680</v>
      </c>
      <c r="K776" s="19">
        <f t="shared" si="37"/>
        <v>42544.814328703709</v>
      </c>
      <c r="L776">
        <v>1466710358</v>
      </c>
      <c r="M776" t="b">
        <v>0</v>
      </c>
      <c r="N776">
        <v>21</v>
      </c>
      <c r="O776" t="b">
        <v>1</v>
      </c>
      <c r="P776" t="s">
        <v>8269</v>
      </c>
      <c r="Q776" s="15" t="s">
        <v>8314</v>
      </c>
      <c r="R776" s="12" t="s">
        <v>8315</v>
      </c>
      <c r="S776">
        <f t="shared" si="38"/>
        <v>29.43</v>
      </c>
    </row>
    <row r="777" spans="1:19" ht="45" x14ac:dyDescent="0.25">
      <c r="A777" s="10">
        <v>1896</v>
      </c>
      <c r="B777" s="3" t="s">
        <v>1897</v>
      </c>
      <c r="C777" s="3" t="s">
        <v>6006</v>
      </c>
      <c r="D777" s="6">
        <v>451</v>
      </c>
      <c r="E777" s="8">
        <v>559</v>
      </c>
      <c r="F777" t="s">
        <v>8218</v>
      </c>
      <c r="G777" t="s">
        <v>8223</v>
      </c>
      <c r="H777" t="s">
        <v>8245</v>
      </c>
      <c r="I777" s="19">
        <f t="shared" si="36"/>
        <v>41011.710243055553</v>
      </c>
      <c r="J777">
        <v>1334250165</v>
      </c>
      <c r="K777" s="19">
        <f t="shared" si="37"/>
        <v>40981.710243055553</v>
      </c>
      <c r="L777">
        <v>1331658165</v>
      </c>
      <c r="M777" t="b">
        <v>0</v>
      </c>
      <c r="N777">
        <v>13</v>
      </c>
      <c r="O777" t="b">
        <v>1</v>
      </c>
      <c r="P777" t="s">
        <v>8277</v>
      </c>
      <c r="Q777" s="15" t="s">
        <v>8311</v>
      </c>
      <c r="R777" s="12" t="s">
        <v>8328</v>
      </c>
      <c r="S777">
        <f t="shared" si="38"/>
        <v>43</v>
      </c>
    </row>
    <row r="778" spans="1:19" ht="45" x14ac:dyDescent="0.25">
      <c r="A778" s="10">
        <v>3011</v>
      </c>
      <c r="B778" s="3" t="s">
        <v>3011</v>
      </c>
      <c r="C778" s="3" t="s">
        <v>7121</v>
      </c>
      <c r="D778" s="6">
        <v>300</v>
      </c>
      <c r="E778" s="8">
        <v>371</v>
      </c>
      <c r="F778" t="s">
        <v>8218</v>
      </c>
      <c r="G778" t="s">
        <v>8226</v>
      </c>
      <c r="H778" t="s">
        <v>8248</v>
      </c>
      <c r="I778" s="19">
        <f t="shared" si="36"/>
        <v>42361.957638888889</v>
      </c>
      <c r="J778">
        <v>1450911540</v>
      </c>
      <c r="K778" s="19">
        <f t="shared" si="37"/>
        <v>42334.468935185185</v>
      </c>
      <c r="L778">
        <v>1448536516</v>
      </c>
      <c r="M778" t="b">
        <v>0</v>
      </c>
      <c r="N778">
        <v>25</v>
      </c>
      <c r="O778" t="b">
        <v>1</v>
      </c>
      <c r="P778" t="s">
        <v>8301</v>
      </c>
      <c r="Q778" s="15" t="s">
        <v>8314</v>
      </c>
      <c r="R778" s="12" t="s">
        <v>8327</v>
      </c>
      <c r="S778">
        <f t="shared" si="38"/>
        <v>14.84</v>
      </c>
    </row>
    <row r="779" spans="1:19" ht="60" x14ac:dyDescent="0.25">
      <c r="A779" s="10">
        <v>2823</v>
      </c>
      <c r="B779" s="3" t="s">
        <v>2823</v>
      </c>
      <c r="C779" s="3" t="s">
        <v>6933</v>
      </c>
      <c r="D779" s="6">
        <v>100</v>
      </c>
      <c r="E779" s="8">
        <v>124</v>
      </c>
      <c r="F779" t="s">
        <v>8218</v>
      </c>
      <c r="G779" t="s">
        <v>8224</v>
      </c>
      <c r="H779" t="s">
        <v>8246</v>
      </c>
      <c r="I779" s="19">
        <f t="shared" si="36"/>
        <v>42094.957638888889</v>
      </c>
      <c r="J779">
        <v>1427842740</v>
      </c>
      <c r="K779" s="19">
        <f t="shared" si="37"/>
        <v>42067.011643518519</v>
      </c>
      <c r="L779">
        <v>1425428206</v>
      </c>
      <c r="M779" t="b">
        <v>0</v>
      </c>
      <c r="N779">
        <v>14</v>
      </c>
      <c r="O779" t="b">
        <v>1</v>
      </c>
      <c r="P779" t="s">
        <v>8269</v>
      </c>
      <c r="Q779" s="15" t="s">
        <v>8314</v>
      </c>
      <c r="R779" s="12" t="s">
        <v>8315</v>
      </c>
      <c r="S779">
        <f t="shared" si="38"/>
        <v>8.86</v>
      </c>
    </row>
    <row r="780" spans="1:19" ht="60" x14ac:dyDescent="0.25">
      <c r="A780" s="10">
        <v>4</v>
      </c>
      <c r="B780" s="3" t="s">
        <v>6</v>
      </c>
      <c r="C780" s="3" t="s">
        <v>4115</v>
      </c>
      <c r="D780" s="6">
        <v>44000</v>
      </c>
      <c r="E780" s="8">
        <v>54116.28</v>
      </c>
      <c r="F780" t="s">
        <v>8218</v>
      </c>
      <c r="G780" t="s">
        <v>8223</v>
      </c>
      <c r="H780" t="s">
        <v>8245</v>
      </c>
      <c r="I780" s="19">
        <f t="shared" si="36"/>
        <v>42357.834247685183</v>
      </c>
      <c r="J780">
        <v>1450555279</v>
      </c>
      <c r="K780" s="19">
        <f t="shared" si="37"/>
        <v>42327.834247685183</v>
      </c>
      <c r="L780">
        <v>1447963279</v>
      </c>
      <c r="M780" t="b">
        <v>0</v>
      </c>
      <c r="N780">
        <v>284</v>
      </c>
      <c r="O780" t="b">
        <v>1</v>
      </c>
      <c r="P780" t="s">
        <v>8263</v>
      </c>
      <c r="Q780" s="15" t="s">
        <v>8317</v>
      </c>
      <c r="R780" s="12" t="s">
        <v>8331</v>
      </c>
      <c r="S780">
        <f t="shared" si="38"/>
        <v>190.55</v>
      </c>
    </row>
    <row r="781" spans="1:19" ht="45" x14ac:dyDescent="0.25">
      <c r="A781" s="10">
        <v>345</v>
      </c>
      <c r="B781" s="3" t="s">
        <v>346</v>
      </c>
      <c r="C781" s="3" t="s">
        <v>4455</v>
      </c>
      <c r="D781" s="6">
        <v>14500</v>
      </c>
      <c r="E781" s="8">
        <v>17875</v>
      </c>
      <c r="F781" t="s">
        <v>8218</v>
      </c>
      <c r="G781" t="s">
        <v>8223</v>
      </c>
      <c r="H781" t="s">
        <v>8245</v>
      </c>
      <c r="I781" s="19">
        <f t="shared" si="36"/>
        <v>42144.944328703699</v>
      </c>
      <c r="J781">
        <v>1432161590</v>
      </c>
      <c r="K781" s="19">
        <f t="shared" si="37"/>
        <v>42114.944328703699</v>
      </c>
      <c r="L781">
        <v>1429569590</v>
      </c>
      <c r="M781" t="b">
        <v>1</v>
      </c>
      <c r="N781">
        <v>179</v>
      </c>
      <c r="O781" t="b">
        <v>1</v>
      </c>
      <c r="P781" t="s">
        <v>8267</v>
      </c>
      <c r="Q781" s="15" t="s">
        <v>8317</v>
      </c>
      <c r="R781" s="12" t="s">
        <v>8329</v>
      </c>
      <c r="S781">
        <f t="shared" si="38"/>
        <v>99.86</v>
      </c>
    </row>
    <row r="782" spans="1:19" ht="45" x14ac:dyDescent="0.25">
      <c r="A782" s="10">
        <v>1749</v>
      </c>
      <c r="B782" s="3" t="s">
        <v>1750</v>
      </c>
      <c r="C782" s="3" t="s">
        <v>5859</v>
      </c>
      <c r="D782" s="6">
        <v>10050</v>
      </c>
      <c r="E782" s="8">
        <v>12410.5</v>
      </c>
      <c r="F782" t="s">
        <v>8218</v>
      </c>
      <c r="G782" t="s">
        <v>8242</v>
      </c>
      <c r="H782" t="s">
        <v>8248</v>
      </c>
      <c r="I782" s="19">
        <f t="shared" si="36"/>
        <v>42795.791666666672</v>
      </c>
      <c r="J782">
        <v>1488394800</v>
      </c>
      <c r="K782" s="19">
        <f t="shared" si="37"/>
        <v>42758.975937499999</v>
      </c>
      <c r="L782">
        <v>1485213921</v>
      </c>
      <c r="M782" t="b">
        <v>0</v>
      </c>
      <c r="N782">
        <v>131</v>
      </c>
      <c r="O782" t="b">
        <v>1</v>
      </c>
      <c r="P782" t="s">
        <v>8283</v>
      </c>
      <c r="Q782" s="15" t="s">
        <v>8322</v>
      </c>
      <c r="R782" s="12" t="s">
        <v>8323</v>
      </c>
      <c r="S782">
        <f t="shared" si="38"/>
        <v>94.74</v>
      </c>
    </row>
    <row r="783" spans="1:19" ht="60" x14ac:dyDescent="0.25">
      <c r="A783" s="10">
        <v>532</v>
      </c>
      <c r="B783" s="20" t="s">
        <v>533</v>
      </c>
      <c r="C783" s="3" t="s">
        <v>4642</v>
      </c>
      <c r="D783" s="6">
        <v>10000</v>
      </c>
      <c r="E783" s="8">
        <v>12325</v>
      </c>
      <c r="F783" t="s">
        <v>8218</v>
      </c>
      <c r="G783" t="s">
        <v>8223</v>
      </c>
      <c r="H783" t="s">
        <v>8245</v>
      </c>
      <c r="I783" s="19">
        <f t="shared" si="36"/>
        <v>42503.007037037038</v>
      </c>
      <c r="J783">
        <v>1463098208</v>
      </c>
      <c r="K783" s="19">
        <f t="shared" si="37"/>
        <v>42473.007037037038</v>
      </c>
      <c r="L783">
        <v>1460506208</v>
      </c>
      <c r="M783" t="b">
        <v>0</v>
      </c>
      <c r="N783">
        <v>173</v>
      </c>
      <c r="O783" t="b">
        <v>1</v>
      </c>
      <c r="P783" t="s">
        <v>8269</v>
      </c>
      <c r="Q783" s="15" t="s">
        <v>8314</v>
      </c>
      <c r="R783" s="12" t="s">
        <v>8315</v>
      </c>
      <c r="S783">
        <f t="shared" si="38"/>
        <v>71.239999999999995</v>
      </c>
    </row>
    <row r="784" spans="1:19" ht="75" x14ac:dyDescent="0.25">
      <c r="A784" s="10">
        <v>2736</v>
      </c>
      <c r="B784" s="3" t="s">
        <v>2736</v>
      </c>
      <c r="C784" s="3" t="s">
        <v>6846</v>
      </c>
      <c r="D784" s="6">
        <v>8000</v>
      </c>
      <c r="E784" s="8">
        <v>9832</v>
      </c>
      <c r="F784" t="s">
        <v>8218</v>
      </c>
      <c r="G784" t="s">
        <v>8228</v>
      </c>
      <c r="H784" t="s">
        <v>8250</v>
      </c>
      <c r="I784" s="19">
        <f t="shared" si="36"/>
        <v>41752.666354166664</v>
      </c>
      <c r="J784">
        <v>1398268773</v>
      </c>
      <c r="K784" s="19">
        <f t="shared" si="37"/>
        <v>41722.666354166664</v>
      </c>
      <c r="L784">
        <v>1395676773</v>
      </c>
      <c r="M784" t="b">
        <v>0</v>
      </c>
      <c r="N784">
        <v>58</v>
      </c>
      <c r="O784" t="b">
        <v>1</v>
      </c>
      <c r="P784" t="s">
        <v>8293</v>
      </c>
      <c r="Q784" s="15" t="s">
        <v>8307</v>
      </c>
      <c r="R784" s="12" t="s">
        <v>8308</v>
      </c>
      <c r="S784">
        <f t="shared" si="38"/>
        <v>169.52</v>
      </c>
    </row>
    <row r="785" spans="1:19" ht="60" x14ac:dyDescent="0.25">
      <c r="A785" s="10">
        <v>323</v>
      </c>
      <c r="B785" s="3" t="s">
        <v>324</v>
      </c>
      <c r="C785" s="3" t="s">
        <v>4433</v>
      </c>
      <c r="D785" s="6">
        <v>5400</v>
      </c>
      <c r="E785" s="8">
        <v>6646</v>
      </c>
      <c r="F785" t="s">
        <v>8218</v>
      </c>
      <c r="G785" t="s">
        <v>8223</v>
      </c>
      <c r="H785" t="s">
        <v>8245</v>
      </c>
      <c r="I785" s="19">
        <f t="shared" si="36"/>
        <v>42725.332638888889</v>
      </c>
      <c r="J785">
        <v>1482307140</v>
      </c>
      <c r="K785" s="19">
        <f t="shared" si="37"/>
        <v>42697.32136574074</v>
      </c>
      <c r="L785">
        <v>1479886966</v>
      </c>
      <c r="M785" t="b">
        <v>1</v>
      </c>
      <c r="N785">
        <v>58</v>
      </c>
      <c r="O785" t="b">
        <v>1</v>
      </c>
      <c r="P785" t="s">
        <v>8267</v>
      </c>
      <c r="Q785" s="15" t="s">
        <v>8317</v>
      </c>
      <c r="R785" s="12" t="s">
        <v>8329</v>
      </c>
      <c r="S785">
        <f t="shared" si="38"/>
        <v>114.59</v>
      </c>
    </row>
    <row r="786" spans="1:19" ht="60" x14ac:dyDescent="0.25">
      <c r="A786" s="10">
        <v>2665</v>
      </c>
      <c r="B786" s="3" t="s">
        <v>2665</v>
      </c>
      <c r="C786" s="3" t="s">
        <v>6775</v>
      </c>
      <c r="D786" s="6">
        <v>3500</v>
      </c>
      <c r="E786" s="8">
        <v>4310</v>
      </c>
      <c r="F786" t="s">
        <v>8218</v>
      </c>
      <c r="G786" t="s">
        <v>8223</v>
      </c>
      <c r="H786" t="s">
        <v>8245</v>
      </c>
      <c r="I786" s="19">
        <f t="shared" si="36"/>
        <v>42128.895532407405</v>
      </c>
      <c r="J786">
        <v>1430774974</v>
      </c>
      <c r="K786" s="19">
        <f t="shared" si="37"/>
        <v>42083.895532407405</v>
      </c>
      <c r="L786">
        <v>1426886974</v>
      </c>
      <c r="M786" t="b">
        <v>0</v>
      </c>
      <c r="N786">
        <v>46</v>
      </c>
      <c r="O786" t="b">
        <v>1</v>
      </c>
      <c r="P786" t="s">
        <v>8300</v>
      </c>
      <c r="Q786" s="15" t="s">
        <v>8307</v>
      </c>
      <c r="R786" s="12" t="s">
        <v>8334</v>
      </c>
      <c r="S786">
        <f t="shared" si="38"/>
        <v>93.7</v>
      </c>
    </row>
    <row r="787" spans="1:19" ht="60" x14ac:dyDescent="0.25">
      <c r="A787" s="10">
        <v>29</v>
      </c>
      <c r="B787" s="3" t="s">
        <v>31</v>
      </c>
      <c r="C787" s="3" t="s">
        <v>4140</v>
      </c>
      <c r="D787" s="6">
        <v>3000</v>
      </c>
      <c r="E787" s="8">
        <v>3700</v>
      </c>
      <c r="F787" t="s">
        <v>8218</v>
      </c>
      <c r="G787" t="s">
        <v>8224</v>
      </c>
      <c r="H787" t="s">
        <v>8246</v>
      </c>
      <c r="I787" s="19">
        <f t="shared" si="36"/>
        <v>41842.67324074074</v>
      </c>
      <c r="J787">
        <v>1406045368</v>
      </c>
      <c r="K787" s="19">
        <f t="shared" si="37"/>
        <v>41812.67324074074</v>
      </c>
      <c r="L787">
        <v>1403453368</v>
      </c>
      <c r="M787" t="b">
        <v>0</v>
      </c>
      <c r="N787">
        <v>117</v>
      </c>
      <c r="O787" t="b">
        <v>1</v>
      </c>
      <c r="P787" t="s">
        <v>8263</v>
      </c>
      <c r="Q787" s="15" t="s">
        <v>8317</v>
      </c>
      <c r="R787" s="12" t="s">
        <v>8331</v>
      </c>
      <c r="S787">
        <f t="shared" si="38"/>
        <v>31.62</v>
      </c>
    </row>
    <row r="788" spans="1:19" ht="60" x14ac:dyDescent="0.25">
      <c r="A788" s="10">
        <v>2554</v>
      </c>
      <c r="B788" s="3" t="s">
        <v>2554</v>
      </c>
      <c r="C788" s="3" t="s">
        <v>6664</v>
      </c>
      <c r="D788" s="6">
        <v>3000</v>
      </c>
      <c r="E788" s="8">
        <v>3684</v>
      </c>
      <c r="F788" t="s">
        <v>8218</v>
      </c>
      <c r="G788" t="s">
        <v>8223</v>
      </c>
      <c r="H788" t="s">
        <v>8245</v>
      </c>
      <c r="I788" s="19">
        <f t="shared" si="36"/>
        <v>42156.165972222225</v>
      </c>
      <c r="J788">
        <v>1433131140</v>
      </c>
      <c r="K788" s="19">
        <f t="shared" si="37"/>
        <v>42125.078275462962</v>
      </c>
      <c r="L788">
        <v>1430445163</v>
      </c>
      <c r="M788" t="b">
        <v>0</v>
      </c>
      <c r="N788">
        <v>67</v>
      </c>
      <c r="O788" t="b">
        <v>1</v>
      </c>
      <c r="P788" t="s">
        <v>8298</v>
      </c>
      <c r="Q788" s="15" t="s">
        <v>8311</v>
      </c>
      <c r="R788" s="12" t="s">
        <v>8333</v>
      </c>
      <c r="S788">
        <f t="shared" si="38"/>
        <v>54.99</v>
      </c>
    </row>
    <row r="789" spans="1:19" ht="60" x14ac:dyDescent="0.25">
      <c r="A789" s="10">
        <v>1355</v>
      </c>
      <c r="B789" s="3" t="s">
        <v>1356</v>
      </c>
      <c r="C789" s="3" t="s">
        <v>5465</v>
      </c>
      <c r="D789" s="6">
        <v>2500</v>
      </c>
      <c r="E789" s="8">
        <v>3067</v>
      </c>
      <c r="F789" t="s">
        <v>8218</v>
      </c>
      <c r="G789" t="s">
        <v>8224</v>
      </c>
      <c r="H789" t="s">
        <v>8246</v>
      </c>
      <c r="I789" s="19">
        <f t="shared" si="36"/>
        <v>41243.416666666664</v>
      </c>
      <c r="J789">
        <v>1354269600</v>
      </c>
      <c r="K789" s="19">
        <f t="shared" si="37"/>
        <v>41213.254687499997</v>
      </c>
      <c r="L789">
        <v>1351663605</v>
      </c>
      <c r="M789" t="b">
        <v>0</v>
      </c>
      <c r="N789">
        <v>121</v>
      </c>
      <c r="O789" t="b">
        <v>1</v>
      </c>
      <c r="P789" t="s">
        <v>8272</v>
      </c>
      <c r="Q789" s="15" t="s">
        <v>8320</v>
      </c>
      <c r="R789" s="12" t="s">
        <v>8330</v>
      </c>
      <c r="S789">
        <f t="shared" si="38"/>
        <v>25.35</v>
      </c>
    </row>
    <row r="790" spans="1:19" ht="60" x14ac:dyDescent="0.25">
      <c r="A790" s="10">
        <v>803</v>
      </c>
      <c r="B790" s="3" t="s">
        <v>804</v>
      </c>
      <c r="C790" s="3" t="s">
        <v>4913</v>
      </c>
      <c r="D790" s="6">
        <v>2300</v>
      </c>
      <c r="E790" s="8">
        <v>2835</v>
      </c>
      <c r="F790" t="s">
        <v>8218</v>
      </c>
      <c r="G790" t="s">
        <v>8223</v>
      </c>
      <c r="H790" t="s">
        <v>8245</v>
      </c>
      <c r="I790" s="19">
        <f t="shared" si="36"/>
        <v>40692.041666666664</v>
      </c>
      <c r="J790">
        <v>1306630800</v>
      </c>
      <c r="K790" s="19">
        <f t="shared" si="37"/>
        <v>40665.949976851851</v>
      </c>
      <c r="L790">
        <v>1304376478</v>
      </c>
      <c r="M790" t="b">
        <v>0</v>
      </c>
      <c r="N790">
        <v>38</v>
      </c>
      <c r="O790" t="b">
        <v>1</v>
      </c>
      <c r="P790" t="s">
        <v>8274</v>
      </c>
      <c r="Q790" s="15" t="s">
        <v>8311</v>
      </c>
      <c r="R790" s="12" t="s">
        <v>8312</v>
      </c>
      <c r="S790">
        <f t="shared" si="38"/>
        <v>74.61</v>
      </c>
    </row>
    <row r="791" spans="1:19" ht="45" x14ac:dyDescent="0.25">
      <c r="A791" s="10">
        <v>2218</v>
      </c>
      <c r="B791" s="3" t="s">
        <v>2219</v>
      </c>
      <c r="C791" s="3" t="s">
        <v>6328</v>
      </c>
      <c r="D791" s="6">
        <v>2000</v>
      </c>
      <c r="E791" s="8">
        <v>2456.66</v>
      </c>
      <c r="F791" t="s">
        <v>8218</v>
      </c>
      <c r="G791" t="s">
        <v>8223</v>
      </c>
      <c r="H791" t="s">
        <v>8245</v>
      </c>
      <c r="I791" s="19">
        <f t="shared" si="36"/>
        <v>41150</v>
      </c>
      <c r="J791">
        <v>1346198400</v>
      </c>
      <c r="K791" s="19">
        <f t="shared" si="37"/>
        <v>41127.812303240738</v>
      </c>
      <c r="L791">
        <v>1344281383</v>
      </c>
      <c r="M791" t="b">
        <v>0</v>
      </c>
      <c r="N791">
        <v>76</v>
      </c>
      <c r="O791" t="b">
        <v>1</v>
      </c>
      <c r="P791" t="s">
        <v>8278</v>
      </c>
      <c r="Q791" s="15" t="s">
        <v>8311</v>
      </c>
      <c r="R791" s="12" t="s">
        <v>8324</v>
      </c>
      <c r="S791">
        <f t="shared" si="38"/>
        <v>32.32</v>
      </c>
    </row>
    <row r="792" spans="1:19" ht="60" x14ac:dyDescent="0.25">
      <c r="A792" s="10">
        <v>3703</v>
      </c>
      <c r="B792" s="3" t="s">
        <v>3700</v>
      </c>
      <c r="C792" s="3" t="s">
        <v>7813</v>
      </c>
      <c r="D792" s="6">
        <v>1050</v>
      </c>
      <c r="E792" s="8">
        <v>1296</v>
      </c>
      <c r="F792" t="s">
        <v>8218</v>
      </c>
      <c r="G792" t="s">
        <v>8223</v>
      </c>
      <c r="H792" t="s">
        <v>8245</v>
      </c>
      <c r="I792" s="19">
        <f t="shared" si="36"/>
        <v>42595.290972222225</v>
      </c>
      <c r="J792">
        <v>1471071540</v>
      </c>
      <c r="K792" s="19">
        <f t="shared" si="37"/>
        <v>42556.504490740743</v>
      </c>
      <c r="L792">
        <v>1467720388</v>
      </c>
      <c r="M792" t="b">
        <v>0</v>
      </c>
      <c r="N792">
        <v>30</v>
      </c>
      <c r="O792" t="b">
        <v>1</v>
      </c>
      <c r="P792" t="s">
        <v>8269</v>
      </c>
      <c r="Q792" s="15" t="s">
        <v>8314</v>
      </c>
      <c r="R792" s="12" t="s">
        <v>8315</v>
      </c>
      <c r="S792">
        <f t="shared" si="38"/>
        <v>43.2</v>
      </c>
    </row>
    <row r="793" spans="1:19" ht="60" x14ac:dyDescent="0.25">
      <c r="A793" s="10">
        <v>3540</v>
      </c>
      <c r="B793" s="3" t="s">
        <v>3539</v>
      </c>
      <c r="C793" s="3" t="s">
        <v>7650</v>
      </c>
      <c r="D793" s="6">
        <v>300</v>
      </c>
      <c r="E793" s="8">
        <v>369</v>
      </c>
      <c r="F793" t="s">
        <v>8218</v>
      </c>
      <c r="G793" t="s">
        <v>8224</v>
      </c>
      <c r="H793" t="s">
        <v>8246</v>
      </c>
      <c r="I793" s="19">
        <f t="shared" si="36"/>
        <v>42547.003368055557</v>
      </c>
      <c r="J793">
        <v>1466899491</v>
      </c>
      <c r="K793" s="19">
        <f t="shared" si="37"/>
        <v>42517.003368055557</v>
      </c>
      <c r="L793">
        <v>1464307491</v>
      </c>
      <c r="M793" t="b">
        <v>0</v>
      </c>
      <c r="N793">
        <v>8</v>
      </c>
      <c r="O793" t="b">
        <v>1</v>
      </c>
      <c r="P793" t="s">
        <v>8269</v>
      </c>
      <c r="Q793" s="15" t="s">
        <v>8314</v>
      </c>
      <c r="R793" s="12" t="s">
        <v>8315</v>
      </c>
      <c r="S793">
        <f t="shared" si="38"/>
        <v>46.13</v>
      </c>
    </row>
    <row r="794" spans="1:19" ht="60" x14ac:dyDescent="0.25">
      <c r="A794" s="10">
        <v>370</v>
      </c>
      <c r="B794" s="3" t="s">
        <v>371</v>
      </c>
      <c r="C794" s="3" t="s">
        <v>4480</v>
      </c>
      <c r="D794" s="6">
        <v>25000</v>
      </c>
      <c r="E794" s="8">
        <v>30505</v>
      </c>
      <c r="F794" t="s">
        <v>8218</v>
      </c>
      <c r="G794" t="s">
        <v>8223</v>
      </c>
      <c r="H794" t="s">
        <v>8245</v>
      </c>
      <c r="I794" s="19">
        <f t="shared" si="36"/>
        <v>42741.795138888891</v>
      </c>
      <c r="J794">
        <v>1483729500</v>
      </c>
      <c r="K794" s="19">
        <f t="shared" si="37"/>
        <v>42711.795138888891</v>
      </c>
      <c r="L794">
        <v>1481137500</v>
      </c>
      <c r="M794" t="b">
        <v>0</v>
      </c>
      <c r="N794">
        <v>43</v>
      </c>
      <c r="O794" t="b">
        <v>1</v>
      </c>
      <c r="P794" t="s">
        <v>8267</v>
      </c>
      <c r="Q794" s="15" t="s">
        <v>8317</v>
      </c>
      <c r="R794" s="12" t="s">
        <v>8329</v>
      </c>
      <c r="S794">
        <f t="shared" si="38"/>
        <v>709.42</v>
      </c>
    </row>
    <row r="795" spans="1:19" ht="45" x14ac:dyDescent="0.25">
      <c r="A795" s="10">
        <v>2168</v>
      </c>
      <c r="B795" s="3" t="s">
        <v>2169</v>
      </c>
      <c r="C795" s="3" t="s">
        <v>6278</v>
      </c>
      <c r="D795" s="6">
        <v>18000</v>
      </c>
      <c r="E795" s="8">
        <v>21884.69</v>
      </c>
      <c r="F795" t="s">
        <v>8218</v>
      </c>
      <c r="G795" t="s">
        <v>8223</v>
      </c>
      <c r="H795" t="s">
        <v>8245</v>
      </c>
      <c r="I795" s="19">
        <f t="shared" si="36"/>
        <v>42776.208333333328</v>
      </c>
      <c r="J795">
        <v>1486702800</v>
      </c>
      <c r="K795" s="19">
        <f t="shared" si="37"/>
        <v>42745.600243055553</v>
      </c>
      <c r="L795">
        <v>1484058261</v>
      </c>
      <c r="M795" t="b">
        <v>0</v>
      </c>
      <c r="N795">
        <v>340</v>
      </c>
      <c r="O795" t="b">
        <v>1</v>
      </c>
      <c r="P795" t="s">
        <v>8274</v>
      </c>
      <c r="Q795" s="15" t="s">
        <v>8311</v>
      </c>
      <c r="R795" s="12" t="s">
        <v>8312</v>
      </c>
      <c r="S795">
        <f t="shared" si="38"/>
        <v>64.37</v>
      </c>
    </row>
    <row r="796" spans="1:19" ht="45" x14ac:dyDescent="0.25">
      <c r="A796" s="10">
        <v>3468</v>
      </c>
      <c r="B796" s="3" t="s">
        <v>3467</v>
      </c>
      <c r="C796" s="3" t="s">
        <v>7578</v>
      </c>
      <c r="D796" s="6">
        <v>10000</v>
      </c>
      <c r="E796" s="8">
        <v>12178</v>
      </c>
      <c r="F796" t="s">
        <v>8218</v>
      </c>
      <c r="G796" t="s">
        <v>8223</v>
      </c>
      <c r="H796" t="s">
        <v>8245</v>
      </c>
      <c r="I796" s="19">
        <f t="shared" si="36"/>
        <v>42634.125</v>
      </c>
      <c r="J796">
        <v>1474426800</v>
      </c>
      <c r="K796" s="19">
        <f t="shared" si="37"/>
        <v>42605.765381944439</v>
      </c>
      <c r="L796">
        <v>1471976529</v>
      </c>
      <c r="M796" t="b">
        <v>0</v>
      </c>
      <c r="N796">
        <v>17</v>
      </c>
      <c r="O796" t="b">
        <v>1</v>
      </c>
      <c r="P796" t="s">
        <v>8269</v>
      </c>
      <c r="Q796" s="15" t="s">
        <v>8314</v>
      </c>
      <c r="R796" s="12" t="s">
        <v>8315</v>
      </c>
      <c r="S796">
        <f t="shared" si="38"/>
        <v>716.35</v>
      </c>
    </row>
    <row r="797" spans="1:19" ht="60" x14ac:dyDescent="0.25">
      <c r="A797" s="10">
        <v>2985</v>
      </c>
      <c r="B797" s="3" t="s">
        <v>2985</v>
      </c>
      <c r="C797" s="3" t="s">
        <v>7095</v>
      </c>
      <c r="D797" s="6">
        <v>10000</v>
      </c>
      <c r="E797" s="8">
        <v>12165</v>
      </c>
      <c r="F797" t="s">
        <v>8218</v>
      </c>
      <c r="G797" t="s">
        <v>8227</v>
      </c>
      <c r="H797" t="s">
        <v>8249</v>
      </c>
      <c r="I797" s="19">
        <f t="shared" si="36"/>
        <v>42674.166666666672</v>
      </c>
      <c r="J797">
        <v>1477886400</v>
      </c>
      <c r="K797" s="19">
        <f t="shared" si="37"/>
        <v>42654.973703703698</v>
      </c>
      <c r="L797">
        <v>1476228128</v>
      </c>
      <c r="M797" t="b">
        <v>0</v>
      </c>
      <c r="N797">
        <v>111</v>
      </c>
      <c r="O797" t="b">
        <v>1</v>
      </c>
      <c r="P797" t="s">
        <v>8301</v>
      </c>
      <c r="Q797" s="15" t="s">
        <v>8314</v>
      </c>
      <c r="R797" s="12" t="s">
        <v>8327</v>
      </c>
      <c r="S797">
        <f t="shared" si="38"/>
        <v>109.59</v>
      </c>
    </row>
    <row r="798" spans="1:19" ht="60" x14ac:dyDescent="0.25">
      <c r="A798" s="10">
        <v>721</v>
      </c>
      <c r="B798" s="3" t="s">
        <v>722</v>
      </c>
      <c r="C798" s="3" t="s">
        <v>4831</v>
      </c>
      <c r="D798" s="6">
        <v>8200</v>
      </c>
      <c r="E798" s="8">
        <v>10013</v>
      </c>
      <c r="F798" t="s">
        <v>8218</v>
      </c>
      <c r="G798" t="s">
        <v>8223</v>
      </c>
      <c r="H798" t="s">
        <v>8245</v>
      </c>
      <c r="I798" s="19">
        <f t="shared" si="36"/>
        <v>41852.571840277778</v>
      </c>
      <c r="J798">
        <v>1406900607</v>
      </c>
      <c r="K798" s="19">
        <f t="shared" si="37"/>
        <v>41807.571840277778</v>
      </c>
      <c r="L798">
        <v>1403012607</v>
      </c>
      <c r="M798" t="b">
        <v>0</v>
      </c>
      <c r="N798">
        <v>119</v>
      </c>
      <c r="O798" t="b">
        <v>1</v>
      </c>
      <c r="P798" t="s">
        <v>8272</v>
      </c>
      <c r="Q798" s="15" t="s">
        <v>8320</v>
      </c>
      <c r="R798" s="12" t="s">
        <v>8330</v>
      </c>
      <c r="S798">
        <f t="shared" si="38"/>
        <v>84.14</v>
      </c>
    </row>
    <row r="799" spans="1:19" ht="60" x14ac:dyDescent="0.25">
      <c r="A799" s="10">
        <v>737</v>
      </c>
      <c r="B799" s="3" t="s">
        <v>738</v>
      </c>
      <c r="C799" s="3" t="s">
        <v>4847</v>
      </c>
      <c r="D799" s="6">
        <v>5000</v>
      </c>
      <c r="E799" s="8">
        <v>6120</v>
      </c>
      <c r="F799" t="s">
        <v>8218</v>
      </c>
      <c r="G799" t="s">
        <v>8223</v>
      </c>
      <c r="H799" t="s">
        <v>8245</v>
      </c>
      <c r="I799" s="19">
        <f t="shared" si="36"/>
        <v>41684.833333333336</v>
      </c>
      <c r="J799">
        <v>1392408000</v>
      </c>
      <c r="K799" s="19">
        <f t="shared" si="37"/>
        <v>41667.275312500002</v>
      </c>
      <c r="L799">
        <v>1390890987</v>
      </c>
      <c r="M799" t="b">
        <v>0</v>
      </c>
      <c r="N799">
        <v>108</v>
      </c>
      <c r="O799" t="b">
        <v>1</v>
      </c>
      <c r="P799" t="s">
        <v>8272</v>
      </c>
      <c r="Q799" s="15" t="s">
        <v>8320</v>
      </c>
      <c r="R799" s="12" t="s">
        <v>8330</v>
      </c>
      <c r="S799">
        <f t="shared" si="38"/>
        <v>56.67</v>
      </c>
    </row>
    <row r="800" spans="1:19" ht="45" x14ac:dyDescent="0.25">
      <c r="A800" s="10">
        <v>3281</v>
      </c>
      <c r="B800" s="3" t="s">
        <v>3281</v>
      </c>
      <c r="C800" s="3" t="s">
        <v>7391</v>
      </c>
      <c r="D800" s="6">
        <v>5000</v>
      </c>
      <c r="E800" s="8">
        <v>6080</v>
      </c>
      <c r="F800" t="s">
        <v>8218</v>
      </c>
      <c r="G800" t="s">
        <v>8223</v>
      </c>
      <c r="H800" t="s">
        <v>8245</v>
      </c>
      <c r="I800" s="19">
        <f t="shared" si="36"/>
        <v>42249.019733796296</v>
      </c>
      <c r="J800">
        <v>1441153705</v>
      </c>
      <c r="K800" s="19">
        <f t="shared" si="37"/>
        <v>42219.019733796296</v>
      </c>
      <c r="L800">
        <v>1438561705</v>
      </c>
      <c r="M800" t="b">
        <v>0</v>
      </c>
      <c r="N800">
        <v>47</v>
      </c>
      <c r="O800" t="b">
        <v>1</v>
      </c>
      <c r="P800" t="s">
        <v>8269</v>
      </c>
      <c r="Q800" s="15" t="s">
        <v>8314</v>
      </c>
      <c r="R800" s="12" t="s">
        <v>8315</v>
      </c>
      <c r="S800">
        <f t="shared" si="38"/>
        <v>129.36000000000001</v>
      </c>
    </row>
    <row r="801" spans="1:19" ht="45" x14ac:dyDescent="0.25">
      <c r="A801" s="10">
        <v>3308</v>
      </c>
      <c r="B801" s="3" t="s">
        <v>3308</v>
      </c>
      <c r="C801" s="3" t="s">
        <v>7418</v>
      </c>
      <c r="D801" s="6">
        <v>3500</v>
      </c>
      <c r="E801" s="8">
        <v>4280</v>
      </c>
      <c r="F801" t="s">
        <v>8218</v>
      </c>
      <c r="G801" t="s">
        <v>8223</v>
      </c>
      <c r="H801" t="s">
        <v>8245</v>
      </c>
      <c r="I801" s="19">
        <f t="shared" si="36"/>
        <v>42473.876909722225</v>
      </c>
      <c r="J801">
        <v>1460581365</v>
      </c>
      <c r="K801" s="19">
        <f t="shared" si="37"/>
        <v>42452.876909722225</v>
      </c>
      <c r="L801">
        <v>1458766965</v>
      </c>
      <c r="M801" t="b">
        <v>0</v>
      </c>
      <c r="N801">
        <v>57</v>
      </c>
      <c r="O801" t="b">
        <v>1</v>
      </c>
      <c r="P801" t="s">
        <v>8269</v>
      </c>
      <c r="Q801" s="15" t="s">
        <v>8314</v>
      </c>
      <c r="R801" s="12" t="s">
        <v>8315</v>
      </c>
      <c r="S801">
        <f t="shared" si="38"/>
        <v>75.09</v>
      </c>
    </row>
    <row r="802" spans="1:19" ht="30" x14ac:dyDescent="0.25">
      <c r="A802" s="10">
        <v>1247</v>
      </c>
      <c r="B802" s="3" t="s">
        <v>1248</v>
      </c>
      <c r="C802" s="3" t="s">
        <v>5357</v>
      </c>
      <c r="D802" s="6">
        <v>3500</v>
      </c>
      <c r="E802" s="8">
        <v>4275</v>
      </c>
      <c r="F802" t="s">
        <v>8218</v>
      </c>
      <c r="G802" t="s">
        <v>8223</v>
      </c>
      <c r="H802" t="s">
        <v>8245</v>
      </c>
      <c r="I802" s="19">
        <f t="shared" si="36"/>
        <v>41400.292303240742</v>
      </c>
      <c r="J802">
        <v>1367823655</v>
      </c>
      <c r="K802" s="19">
        <f t="shared" si="37"/>
        <v>41370.292303240742</v>
      </c>
      <c r="L802">
        <v>1365231655</v>
      </c>
      <c r="M802" t="b">
        <v>1</v>
      </c>
      <c r="N802">
        <v>50</v>
      </c>
      <c r="O802" t="b">
        <v>1</v>
      </c>
      <c r="P802" t="s">
        <v>8274</v>
      </c>
      <c r="Q802" s="15" t="s">
        <v>8311</v>
      </c>
      <c r="R802" s="12" t="s">
        <v>8312</v>
      </c>
      <c r="S802">
        <f t="shared" si="38"/>
        <v>85.5</v>
      </c>
    </row>
    <row r="803" spans="1:19" ht="60" x14ac:dyDescent="0.25">
      <c r="A803" s="10">
        <v>1604</v>
      </c>
      <c r="B803" s="3" t="s">
        <v>1605</v>
      </c>
      <c r="C803" s="3" t="s">
        <v>5714</v>
      </c>
      <c r="D803" s="6">
        <v>2800</v>
      </c>
      <c r="E803" s="8">
        <v>3419</v>
      </c>
      <c r="F803" t="s">
        <v>8218</v>
      </c>
      <c r="G803" t="s">
        <v>8223</v>
      </c>
      <c r="H803" t="s">
        <v>8245</v>
      </c>
      <c r="I803" s="19">
        <f t="shared" si="36"/>
        <v>40985.80364583333</v>
      </c>
      <c r="J803">
        <v>1332011835</v>
      </c>
      <c r="K803" s="19">
        <f t="shared" si="37"/>
        <v>40945.845312500001</v>
      </c>
      <c r="L803">
        <v>1328559435</v>
      </c>
      <c r="M803" t="b">
        <v>0</v>
      </c>
      <c r="N803">
        <v>70</v>
      </c>
      <c r="O803" t="b">
        <v>1</v>
      </c>
      <c r="P803" t="s">
        <v>8274</v>
      </c>
      <c r="Q803" s="15" t="s">
        <v>8311</v>
      </c>
      <c r="R803" s="12" t="s">
        <v>8312</v>
      </c>
      <c r="S803">
        <f t="shared" si="38"/>
        <v>48.84</v>
      </c>
    </row>
    <row r="804" spans="1:19" ht="45" x14ac:dyDescent="0.25">
      <c r="A804" s="10">
        <v>1664</v>
      </c>
      <c r="B804" s="3" t="s">
        <v>1665</v>
      </c>
      <c r="C804" s="3" t="s">
        <v>5774</v>
      </c>
      <c r="D804" s="6">
        <v>2500</v>
      </c>
      <c r="E804" s="8">
        <v>3060.22</v>
      </c>
      <c r="F804" t="s">
        <v>8218</v>
      </c>
      <c r="G804" t="s">
        <v>8223</v>
      </c>
      <c r="H804" t="s">
        <v>8245</v>
      </c>
      <c r="I804" s="19">
        <f t="shared" si="36"/>
        <v>40984.165972222225</v>
      </c>
      <c r="J804">
        <v>1331870340</v>
      </c>
      <c r="K804" s="19">
        <f t="shared" si="37"/>
        <v>40939.761782407404</v>
      </c>
      <c r="L804">
        <v>1328033818</v>
      </c>
      <c r="M804" t="b">
        <v>0</v>
      </c>
      <c r="N804">
        <v>89</v>
      </c>
      <c r="O804" t="b">
        <v>1</v>
      </c>
      <c r="P804" t="s">
        <v>8290</v>
      </c>
      <c r="Q804" s="15" t="s">
        <v>8311</v>
      </c>
      <c r="R804" s="12" t="s">
        <v>8319</v>
      </c>
      <c r="S804">
        <f t="shared" si="38"/>
        <v>34.380000000000003</v>
      </c>
    </row>
    <row r="805" spans="1:19" ht="45" x14ac:dyDescent="0.25">
      <c r="A805" s="10">
        <v>837</v>
      </c>
      <c r="B805" s="3" t="s">
        <v>838</v>
      </c>
      <c r="C805" s="3" t="s">
        <v>4947</v>
      </c>
      <c r="D805" s="6">
        <v>2500</v>
      </c>
      <c r="E805" s="8">
        <v>3045</v>
      </c>
      <c r="F805" t="s">
        <v>8218</v>
      </c>
      <c r="G805" t="s">
        <v>8223</v>
      </c>
      <c r="H805" t="s">
        <v>8245</v>
      </c>
      <c r="I805" s="19">
        <f t="shared" si="36"/>
        <v>41760.998402777775</v>
      </c>
      <c r="J805">
        <v>1398988662</v>
      </c>
      <c r="K805" s="19">
        <f t="shared" si="37"/>
        <v>41730.998402777775</v>
      </c>
      <c r="L805">
        <v>1396396662</v>
      </c>
      <c r="M805" t="b">
        <v>0</v>
      </c>
      <c r="N805">
        <v>62</v>
      </c>
      <c r="O805" t="b">
        <v>1</v>
      </c>
      <c r="P805" t="s">
        <v>8274</v>
      </c>
      <c r="Q805" s="15" t="s">
        <v>8311</v>
      </c>
      <c r="R805" s="12" t="s">
        <v>8312</v>
      </c>
      <c r="S805">
        <f t="shared" si="38"/>
        <v>49.11</v>
      </c>
    </row>
    <row r="806" spans="1:19" ht="45" x14ac:dyDescent="0.25">
      <c r="A806" s="10">
        <v>3571</v>
      </c>
      <c r="B806" s="3" t="s">
        <v>3570</v>
      </c>
      <c r="C806" s="3" t="s">
        <v>7681</v>
      </c>
      <c r="D806" s="6">
        <v>1500</v>
      </c>
      <c r="E806" s="8">
        <v>1831</v>
      </c>
      <c r="F806" t="s">
        <v>8218</v>
      </c>
      <c r="G806" t="s">
        <v>8224</v>
      </c>
      <c r="H806" t="s">
        <v>8246</v>
      </c>
      <c r="I806" s="19">
        <f t="shared" si="36"/>
        <v>41942.858946759261</v>
      </c>
      <c r="J806">
        <v>1414701413</v>
      </c>
      <c r="K806" s="19">
        <f t="shared" si="37"/>
        <v>41912.858946759261</v>
      </c>
      <c r="L806">
        <v>1412109413</v>
      </c>
      <c r="M806" t="b">
        <v>0</v>
      </c>
      <c r="N806">
        <v>25</v>
      </c>
      <c r="O806" t="b">
        <v>1</v>
      </c>
      <c r="P806" t="s">
        <v>8269</v>
      </c>
      <c r="Q806" s="15" t="s">
        <v>8314</v>
      </c>
      <c r="R806" s="12" t="s">
        <v>8315</v>
      </c>
      <c r="S806">
        <f t="shared" si="38"/>
        <v>73.239999999999995</v>
      </c>
    </row>
    <row r="807" spans="1:19" ht="60" x14ac:dyDescent="0.25">
      <c r="A807" s="10">
        <v>3810</v>
      </c>
      <c r="B807" s="3" t="s">
        <v>3807</v>
      </c>
      <c r="C807" s="3" t="s">
        <v>7920</v>
      </c>
      <c r="D807" s="6">
        <v>1500</v>
      </c>
      <c r="E807" s="8">
        <v>1826</v>
      </c>
      <c r="F807" t="s">
        <v>8218</v>
      </c>
      <c r="G807" t="s">
        <v>8223</v>
      </c>
      <c r="H807" t="s">
        <v>8245</v>
      </c>
      <c r="I807" s="19">
        <f t="shared" si="36"/>
        <v>42084.807384259257</v>
      </c>
      <c r="J807">
        <v>1426965758</v>
      </c>
      <c r="K807" s="19">
        <f t="shared" si="37"/>
        <v>42054.849050925928</v>
      </c>
      <c r="L807">
        <v>1424377358</v>
      </c>
      <c r="M807" t="b">
        <v>0</v>
      </c>
      <c r="N807">
        <v>26</v>
      </c>
      <c r="O807" t="b">
        <v>1</v>
      </c>
      <c r="P807" t="s">
        <v>8269</v>
      </c>
      <c r="Q807" s="15" t="s">
        <v>8314</v>
      </c>
      <c r="R807" s="12" t="s">
        <v>8315</v>
      </c>
      <c r="S807">
        <f t="shared" si="38"/>
        <v>70.23</v>
      </c>
    </row>
    <row r="808" spans="1:19" ht="45" x14ac:dyDescent="0.25">
      <c r="A808" s="10">
        <v>846</v>
      </c>
      <c r="B808" s="3" t="s">
        <v>847</v>
      </c>
      <c r="C808" s="3" t="s">
        <v>4956</v>
      </c>
      <c r="D808" s="6">
        <v>1100</v>
      </c>
      <c r="E808" s="8">
        <v>1342.01</v>
      </c>
      <c r="F808" t="s">
        <v>8218</v>
      </c>
      <c r="G808" t="s">
        <v>8224</v>
      </c>
      <c r="H808" t="s">
        <v>8246</v>
      </c>
      <c r="I808" s="19">
        <f t="shared" si="36"/>
        <v>41708.583333333336</v>
      </c>
      <c r="J808">
        <v>1394460000</v>
      </c>
      <c r="K808" s="19">
        <f t="shared" si="37"/>
        <v>41694.391840277778</v>
      </c>
      <c r="L808">
        <v>1393233855</v>
      </c>
      <c r="M808" t="b">
        <v>0</v>
      </c>
      <c r="N808">
        <v>47</v>
      </c>
      <c r="O808" t="b">
        <v>1</v>
      </c>
      <c r="P808" t="s">
        <v>8275</v>
      </c>
      <c r="Q808" s="15" t="s">
        <v>8311</v>
      </c>
      <c r="R808" s="12" t="s">
        <v>8332</v>
      </c>
      <c r="S808">
        <f t="shared" si="38"/>
        <v>28.55</v>
      </c>
    </row>
    <row r="809" spans="1:19" ht="60" x14ac:dyDescent="0.25">
      <c r="A809" s="10">
        <v>2962</v>
      </c>
      <c r="B809" s="3" t="s">
        <v>2962</v>
      </c>
      <c r="C809" s="3" t="s">
        <v>7072</v>
      </c>
      <c r="D809" s="6">
        <v>1000</v>
      </c>
      <c r="E809" s="8">
        <v>1218</v>
      </c>
      <c r="F809" t="s">
        <v>8218</v>
      </c>
      <c r="G809" t="s">
        <v>8223</v>
      </c>
      <c r="H809" t="s">
        <v>8245</v>
      </c>
      <c r="I809" s="19">
        <f t="shared" si="36"/>
        <v>42064.290972222225</v>
      </c>
      <c r="J809">
        <v>1425193140</v>
      </c>
      <c r="K809" s="19">
        <f t="shared" si="37"/>
        <v>42036.24428240741</v>
      </c>
      <c r="L809">
        <v>1422769906</v>
      </c>
      <c r="M809" t="b">
        <v>0</v>
      </c>
      <c r="N809">
        <v>20</v>
      </c>
      <c r="O809" t="b">
        <v>1</v>
      </c>
      <c r="P809" t="s">
        <v>8269</v>
      </c>
      <c r="Q809" s="15" t="s">
        <v>8314</v>
      </c>
      <c r="R809" s="12" t="s">
        <v>8315</v>
      </c>
      <c r="S809">
        <f t="shared" si="38"/>
        <v>60.9</v>
      </c>
    </row>
    <row r="810" spans="1:19" ht="45" x14ac:dyDescent="0.25">
      <c r="A810" s="10">
        <v>1394</v>
      </c>
      <c r="B810" s="3" t="s">
        <v>1395</v>
      </c>
      <c r="C810" s="3" t="s">
        <v>5504</v>
      </c>
      <c r="D810" s="6">
        <v>750</v>
      </c>
      <c r="E810" s="8">
        <v>916</v>
      </c>
      <c r="F810" t="s">
        <v>8218</v>
      </c>
      <c r="G810" t="s">
        <v>8223</v>
      </c>
      <c r="H810" t="s">
        <v>8245</v>
      </c>
      <c r="I810" s="19">
        <f t="shared" si="36"/>
        <v>42795.125</v>
      </c>
      <c r="J810">
        <v>1488337200</v>
      </c>
      <c r="K810" s="19">
        <f t="shared" si="37"/>
        <v>42752.144976851851</v>
      </c>
      <c r="L810">
        <v>1484623726</v>
      </c>
      <c r="M810" t="b">
        <v>0</v>
      </c>
      <c r="N810">
        <v>17</v>
      </c>
      <c r="O810" t="b">
        <v>1</v>
      </c>
      <c r="P810" t="s">
        <v>8274</v>
      </c>
      <c r="Q810" s="15" t="s">
        <v>8311</v>
      </c>
      <c r="R810" s="12" t="s">
        <v>8312</v>
      </c>
      <c r="S810">
        <f t="shared" si="38"/>
        <v>53.88</v>
      </c>
    </row>
    <row r="811" spans="1:19" ht="60" x14ac:dyDescent="0.25">
      <c r="A811" s="10">
        <v>1294</v>
      </c>
      <c r="B811" s="3" t="s">
        <v>1295</v>
      </c>
      <c r="C811" s="3" t="s">
        <v>5404</v>
      </c>
      <c r="D811" s="6">
        <v>500</v>
      </c>
      <c r="E811" s="8">
        <v>610</v>
      </c>
      <c r="F811" t="s">
        <v>8218</v>
      </c>
      <c r="G811" t="s">
        <v>8224</v>
      </c>
      <c r="H811" t="s">
        <v>8246</v>
      </c>
      <c r="I811" s="19">
        <f t="shared" si="36"/>
        <v>42296.458333333328</v>
      </c>
      <c r="J811">
        <v>1445252400</v>
      </c>
      <c r="K811" s="19">
        <f t="shared" si="37"/>
        <v>42278.453668981485</v>
      </c>
      <c r="L811">
        <v>1443696797</v>
      </c>
      <c r="M811" t="b">
        <v>0</v>
      </c>
      <c r="N811">
        <v>22</v>
      </c>
      <c r="O811" t="b">
        <v>1</v>
      </c>
      <c r="P811" t="s">
        <v>8269</v>
      </c>
      <c r="Q811" s="15" t="s">
        <v>8314</v>
      </c>
      <c r="R811" s="12" t="s">
        <v>8315</v>
      </c>
      <c r="S811">
        <f t="shared" si="38"/>
        <v>27.73</v>
      </c>
    </row>
    <row r="812" spans="1:19" ht="60" x14ac:dyDescent="0.25">
      <c r="A812" s="10">
        <v>3404</v>
      </c>
      <c r="B812" s="3" t="s">
        <v>3403</v>
      </c>
      <c r="C812" s="3" t="s">
        <v>7514</v>
      </c>
      <c r="D812" s="6">
        <v>500</v>
      </c>
      <c r="E812" s="8">
        <v>610</v>
      </c>
      <c r="F812" t="s">
        <v>8218</v>
      </c>
      <c r="G812" t="s">
        <v>8223</v>
      </c>
      <c r="H812" t="s">
        <v>8245</v>
      </c>
      <c r="I812" s="19">
        <f t="shared" si="36"/>
        <v>42172.503495370373</v>
      </c>
      <c r="J812">
        <v>1434542702</v>
      </c>
      <c r="K812" s="19">
        <f t="shared" si="37"/>
        <v>42152.503495370373</v>
      </c>
      <c r="L812">
        <v>1432814702</v>
      </c>
      <c r="M812" t="b">
        <v>0</v>
      </c>
      <c r="N812">
        <v>3</v>
      </c>
      <c r="O812" t="b">
        <v>1</v>
      </c>
      <c r="P812" t="s">
        <v>8269</v>
      </c>
      <c r="Q812" s="15" t="s">
        <v>8314</v>
      </c>
      <c r="R812" s="12" t="s">
        <v>8315</v>
      </c>
      <c r="S812">
        <f t="shared" si="38"/>
        <v>203.33</v>
      </c>
    </row>
    <row r="813" spans="1:19" ht="60" x14ac:dyDescent="0.25">
      <c r="A813" s="10">
        <v>3019</v>
      </c>
      <c r="B813" s="3" t="s">
        <v>3019</v>
      </c>
      <c r="C813" s="3" t="s">
        <v>7129</v>
      </c>
      <c r="D813" s="6">
        <v>15000</v>
      </c>
      <c r="E813" s="8">
        <v>18185</v>
      </c>
      <c r="F813" t="s">
        <v>8218</v>
      </c>
      <c r="G813" t="s">
        <v>8223</v>
      </c>
      <c r="H813" t="s">
        <v>8245</v>
      </c>
      <c r="I813" s="19">
        <f t="shared" si="36"/>
        <v>41786.125</v>
      </c>
      <c r="J813">
        <v>1401159600</v>
      </c>
      <c r="K813" s="19">
        <f t="shared" si="37"/>
        <v>41758.833564814813</v>
      </c>
      <c r="L813">
        <v>1398801620</v>
      </c>
      <c r="M813" t="b">
        <v>0</v>
      </c>
      <c r="N813">
        <v>226</v>
      </c>
      <c r="O813" t="b">
        <v>1</v>
      </c>
      <c r="P813" t="s">
        <v>8301</v>
      </c>
      <c r="Q813" s="15" t="s">
        <v>8314</v>
      </c>
      <c r="R813" s="12" t="s">
        <v>8327</v>
      </c>
      <c r="S813">
        <f t="shared" si="38"/>
        <v>80.459999999999994</v>
      </c>
    </row>
    <row r="814" spans="1:19" ht="60" x14ac:dyDescent="0.25">
      <c r="A814" s="10">
        <v>2046</v>
      </c>
      <c r="B814" s="3" t="s">
        <v>2047</v>
      </c>
      <c r="C814" s="3" t="s">
        <v>6156</v>
      </c>
      <c r="D814" s="6">
        <v>10000</v>
      </c>
      <c r="E814" s="8">
        <v>12110</v>
      </c>
      <c r="F814" t="s">
        <v>8218</v>
      </c>
      <c r="G814" t="s">
        <v>8223</v>
      </c>
      <c r="H814" t="s">
        <v>8245</v>
      </c>
      <c r="I814" s="19">
        <f t="shared" si="36"/>
        <v>41417.171805555554</v>
      </c>
      <c r="J814">
        <v>1369282044</v>
      </c>
      <c r="K814" s="19">
        <f t="shared" si="37"/>
        <v>41387.171805555554</v>
      </c>
      <c r="L814">
        <v>1366690044</v>
      </c>
      <c r="M814" t="b">
        <v>0</v>
      </c>
      <c r="N814">
        <v>217</v>
      </c>
      <c r="O814" t="b">
        <v>1</v>
      </c>
      <c r="P814" t="s">
        <v>8293</v>
      </c>
      <c r="Q814" s="15" t="s">
        <v>8307</v>
      </c>
      <c r="R814" s="12" t="s">
        <v>8308</v>
      </c>
      <c r="S814">
        <f t="shared" si="38"/>
        <v>55.81</v>
      </c>
    </row>
    <row r="815" spans="1:19" ht="60" x14ac:dyDescent="0.25">
      <c r="A815" s="10">
        <v>281</v>
      </c>
      <c r="B815" s="3" t="s">
        <v>282</v>
      </c>
      <c r="C815" s="3" t="s">
        <v>4391</v>
      </c>
      <c r="D815" s="6">
        <v>5500</v>
      </c>
      <c r="E815" s="8">
        <v>6632.32</v>
      </c>
      <c r="F815" t="s">
        <v>8218</v>
      </c>
      <c r="G815" t="s">
        <v>8223</v>
      </c>
      <c r="H815" t="s">
        <v>8245</v>
      </c>
      <c r="I815" s="19">
        <f t="shared" si="36"/>
        <v>40035.80972222222</v>
      </c>
      <c r="J815">
        <v>1249932360</v>
      </c>
      <c r="K815" s="19">
        <f t="shared" si="37"/>
        <v>39950.163344907407</v>
      </c>
      <c r="L815">
        <v>1242532513</v>
      </c>
      <c r="M815" t="b">
        <v>1</v>
      </c>
      <c r="N815">
        <v>79</v>
      </c>
      <c r="O815" t="b">
        <v>1</v>
      </c>
      <c r="P815" t="s">
        <v>8267</v>
      </c>
      <c r="Q815" s="15" t="s">
        <v>8317</v>
      </c>
      <c r="R815" s="12" t="s">
        <v>8329</v>
      </c>
      <c r="S815">
        <f t="shared" si="38"/>
        <v>83.95</v>
      </c>
    </row>
    <row r="816" spans="1:19" ht="45" x14ac:dyDescent="0.25">
      <c r="A816" s="10">
        <v>1621</v>
      </c>
      <c r="B816" s="3" t="s">
        <v>1622</v>
      </c>
      <c r="C816" s="3" t="s">
        <v>5731</v>
      </c>
      <c r="D816" s="6">
        <v>5000</v>
      </c>
      <c r="E816" s="8">
        <v>6060</v>
      </c>
      <c r="F816" t="s">
        <v>8218</v>
      </c>
      <c r="G816" t="s">
        <v>8223</v>
      </c>
      <c r="H816" t="s">
        <v>8245</v>
      </c>
      <c r="I816" s="19">
        <f t="shared" si="36"/>
        <v>41057.165972222225</v>
      </c>
      <c r="J816">
        <v>1338177540</v>
      </c>
      <c r="K816" s="19">
        <f t="shared" si="37"/>
        <v>41003.60665509259</v>
      </c>
      <c r="L816">
        <v>1333550015</v>
      </c>
      <c r="M816" t="b">
        <v>0</v>
      </c>
      <c r="N816">
        <v>37</v>
      </c>
      <c r="O816" t="b">
        <v>1</v>
      </c>
      <c r="P816" t="s">
        <v>8274</v>
      </c>
      <c r="Q816" s="15" t="s">
        <v>8311</v>
      </c>
      <c r="R816" s="12" t="s">
        <v>8312</v>
      </c>
      <c r="S816">
        <f t="shared" si="38"/>
        <v>163.78</v>
      </c>
    </row>
    <row r="817" spans="1:19" ht="60" x14ac:dyDescent="0.25">
      <c r="A817" s="10">
        <v>2318</v>
      </c>
      <c r="B817" s="3" t="s">
        <v>2319</v>
      </c>
      <c r="C817" s="3" t="s">
        <v>6428</v>
      </c>
      <c r="D817" s="6">
        <v>5000</v>
      </c>
      <c r="E817" s="8">
        <v>6053</v>
      </c>
      <c r="F817" t="s">
        <v>8218</v>
      </c>
      <c r="G817" t="s">
        <v>8223</v>
      </c>
      <c r="H817" t="s">
        <v>8245</v>
      </c>
      <c r="I817" s="19">
        <f t="shared" si="36"/>
        <v>40082.165972222225</v>
      </c>
      <c r="J817">
        <v>1253937540</v>
      </c>
      <c r="K817" s="19">
        <f t="shared" si="37"/>
        <v>40050.643680555557</v>
      </c>
      <c r="L817">
        <v>1251214014</v>
      </c>
      <c r="M817" t="b">
        <v>1</v>
      </c>
      <c r="N817">
        <v>163</v>
      </c>
      <c r="O817" t="b">
        <v>1</v>
      </c>
      <c r="P817" t="s">
        <v>8277</v>
      </c>
      <c r="Q817" s="15" t="s">
        <v>8311</v>
      </c>
      <c r="R817" s="12" t="s">
        <v>8328</v>
      </c>
      <c r="S817">
        <f t="shared" si="38"/>
        <v>37.130000000000003</v>
      </c>
    </row>
    <row r="818" spans="1:19" ht="60" x14ac:dyDescent="0.25">
      <c r="A818" s="10">
        <v>523</v>
      </c>
      <c r="B818" s="3" t="s">
        <v>524</v>
      </c>
      <c r="C818" s="3" t="s">
        <v>4633</v>
      </c>
      <c r="D818" s="6">
        <v>5000</v>
      </c>
      <c r="E818" s="8">
        <v>6030</v>
      </c>
      <c r="F818" t="s">
        <v>8218</v>
      </c>
      <c r="G818" t="s">
        <v>8223</v>
      </c>
      <c r="H818" t="s">
        <v>8245</v>
      </c>
      <c r="I818" s="19">
        <f t="shared" si="36"/>
        <v>42268.13282407407</v>
      </c>
      <c r="J818">
        <v>1442805076</v>
      </c>
      <c r="K818" s="19">
        <f t="shared" si="37"/>
        <v>42238.13282407407</v>
      </c>
      <c r="L818">
        <v>1440213076</v>
      </c>
      <c r="M818" t="b">
        <v>0</v>
      </c>
      <c r="N818">
        <v>84</v>
      </c>
      <c r="O818" t="b">
        <v>1</v>
      </c>
      <c r="P818" t="s">
        <v>8269</v>
      </c>
      <c r="Q818" s="15" t="s">
        <v>8314</v>
      </c>
      <c r="R818" s="12" t="s">
        <v>8315</v>
      </c>
      <c r="S818">
        <f t="shared" si="38"/>
        <v>71.790000000000006</v>
      </c>
    </row>
    <row r="819" spans="1:19" ht="60" x14ac:dyDescent="0.25">
      <c r="A819" s="10">
        <v>11</v>
      </c>
      <c r="B819" s="3" t="s">
        <v>13</v>
      </c>
      <c r="C819" s="3" t="s">
        <v>4122</v>
      </c>
      <c r="D819" s="6">
        <v>5000</v>
      </c>
      <c r="E819" s="8">
        <v>6025</v>
      </c>
      <c r="F819" t="s">
        <v>8218</v>
      </c>
      <c r="G819" t="s">
        <v>8223</v>
      </c>
      <c r="H819" t="s">
        <v>8245</v>
      </c>
      <c r="I819" s="19">
        <f t="shared" si="36"/>
        <v>42604.125</v>
      </c>
      <c r="J819">
        <v>1471834800</v>
      </c>
      <c r="K819" s="19">
        <f t="shared" si="37"/>
        <v>42572.778495370367</v>
      </c>
      <c r="L819">
        <v>1469126462</v>
      </c>
      <c r="M819" t="b">
        <v>0</v>
      </c>
      <c r="N819">
        <v>75</v>
      </c>
      <c r="O819" t="b">
        <v>1</v>
      </c>
      <c r="P819" t="s">
        <v>8263</v>
      </c>
      <c r="Q819" s="15" t="s">
        <v>8317</v>
      </c>
      <c r="R819" s="12" t="s">
        <v>8331</v>
      </c>
      <c r="S819">
        <f t="shared" si="38"/>
        <v>80.33</v>
      </c>
    </row>
    <row r="820" spans="1:19" ht="60" x14ac:dyDescent="0.25">
      <c r="A820" s="10">
        <v>2094</v>
      </c>
      <c r="B820" s="3" t="s">
        <v>2095</v>
      </c>
      <c r="C820" s="3" t="s">
        <v>6204</v>
      </c>
      <c r="D820" s="6">
        <v>3500</v>
      </c>
      <c r="E820" s="8">
        <v>4219</v>
      </c>
      <c r="F820" t="s">
        <v>8218</v>
      </c>
      <c r="G820" t="s">
        <v>8223</v>
      </c>
      <c r="H820" t="s">
        <v>8245</v>
      </c>
      <c r="I820" s="19">
        <f t="shared" si="36"/>
        <v>40973.125</v>
      </c>
      <c r="J820">
        <v>1330916400</v>
      </c>
      <c r="K820" s="19">
        <f t="shared" si="37"/>
        <v>40939.02002314815</v>
      </c>
      <c r="L820">
        <v>1327969730</v>
      </c>
      <c r="M820" t="b">
        <v>0</v>
      </c>
      <c r="N820">
        <v>72</v>
      </c>
      <c r="O820" t="b">
        <v>1</v>
      </c>
      <c r="P820" t="s">
        <v>8277</v>
      </c>
      <c r="Q820" s="15" t="s">
        <v>8311</v>
      </c>
      <c r="R820" s="12" t="s">
        <v>8328</v>
      </c>
      <c r="S820">
        <f t="shared" si="38"/>
        <v>58.6</v>
      </c>
    </row>
    <row r="821" spans="1:19" ht="60" x14ac:dyDescent="0.25">
      <c r="A821" s="10">
        <v>2285</v>
      </c>
      <c r="B821" s="3" t="s">
        <v>2286</v>
      </c>
      <c r="C821" s="3" t="s">
        <v>6395</v>
      </c>
      <c r="D821" s="6">
        <v>3000</v>
      </c>
      <c r="E821" s="8">
        <v>3641</v>
      </c>
      <c r="F821" t="s">
        <v>8218</v>
      </c>
      <c r="G821" t="s">
        <v>8223</v>
      </c>
      <c r="H821" t="s">
        <v>8245</v>
      </c>
      <c r="I821" s="19">
        <f t="shared" si="36"/>
        <v>41089.185682870368</v>
      </c>
      <c r="J821">
        <v>1340944043</v>
      </c>
      <c r="K821" s="19">
        <f t="shared" si="37"/>
        <v>41059.185682870368</v>
      </c>
      <c r="L821">
        <v>1338352043</v>
      </c>
      <c r="M821" t="b">
        <v>0</v>
      </c>
      <c r="N821">
        <v>79</v>
      </c>
      <c r="O821" t="b">
        <v>1</v>
      </c>
      <c r="P821" t="s">
        <v>8274</v>
      </c>
      <c r="Q821" s="15" t="s">
        <v>8311</v>
      </c>
      <c r="R821" s="12" t="s">
        <v>8312</v>
      </c>
      <c r="S821">
        <f t="shared" si="38"/>
        <v>46.09</v>
      </c>
    </row>
    <row r="822" spans="1:19" ht="60" x14ac:dyDescent="0.25">
      <c r="A822" s="10">
        <v>3488</v>
      </c>
      <c r="B822" s="3" t="s">
        <v>3487</v>
      </c>
      <c r="C822" s="3" t="s">
        <v>7598</v>
      </c>
      <c r="D822" s="6">
        <v>3000</v>
      </c>
      <c r="E822" s="8">
        <v>3636</v>
      </c>
      <c r="F822" t="s">
        <v>8218</v>
      </c>
      <c r="G822" t="s">
        <v>8223</v>
      </c>
      <c r="H822" t="s">
        <v>8245</v>
      </c>
      <c r="I822" s="19">
        <f t="shared" si="36"/>
        <v>42111.666666666672</v>
      </c>
      <c r="J822">
        <v>1429286400</v>
      </c>
      <c r="K822" s="19">
        <f t="shared" si="37"/>
        <v>42087.768055555556</v>
      </c>
      <c r="L822">
        <v>1427221560</v>
      </c>
      <c r="M822" t="b">
        <v>0</v>
      </c>
      <c r="N822">
        <v>29</v>
      </c>
      <c r="O822" t="b">
        <v>1</v>
      </c>
      <c r="P822" t="s">
        <v>8269</v>
      </c>
      <c r="Q822" s="15" t="s">
        <v>8314</v>
      </c>
      <c r="R822" s="12" t="s">
        <v>8315</v>
      </c>
      <c r="S822">
        <f t="shared" si="38"/>
        <v>125.38</v>
      </c>
    </row>
    <row r="823" spans="1:19" ht="60" x14ac:dyDescent="0.25">
      <c r="A823" s="10">
        <v>1847</v>
      </c>
      <c r="B823" s="3" t="s">
        <v>1848</v>
      </c>
      <c r="C823" s="3" t="s">
        <v>5957</v>
      </c>
      <c r="D823" s="6">
        <v>2500</v>
      </c>
      <c r="E823" s="8">
        <v>3022</v>
      </c>
      <c r="F823" t="s">
        <v>8218</v>
      </c>
      <c r="G823" t="s">
        <v>8223</v>
      </c>
      <c r="H823" t="s">
        <v>8245</v>
      </c>
      <c r="I823" s="19">
        <f t="shared" si="36"/>
        <v>42115.236481481479</v>
      </c>
      <c r="J823">
        <v>1429594832</v>
      </c>
      <c r="K823" s="19">
        <f t="shared" si="37"/>
        <v>42094.236481481479</v>
      </c>
      <c r="L823">
        <v>1427780432</v>
      </c>
      <c r="M823" t="b">
        <v>0</v>
      </c>
      <c r="N823">
        <v>38</v>
      </c>
      <c r="O823" t="b">
        <v>1</v>
      </c>
      <c r="P823" t="s">
        <v>8274</v>
      </c>
      <c r="Q823" s="15" t="s">
        <v>8311</v>
      </c>
      <c r="R823" s="12" t="s">
        <v>8312</v>
      </c>
      <c r="S823">
        <f t="shared" si="38"/>
        <v>79.53</v>
      </c>
    </row>
    <row r="824" spans="1:19" ht="75" x14ac:dyDescent="0.25">
      <c r="A824" s="10">
        <v>3290</v>
      </c>
      <c r="B824" s="3" t="s">
        <v>3290</v>
      </c>
      <c r="C824" s="3" t="s">
        <v>7400</v>
      </c>
      <c r="D824" s="6">
        <v>2000</v>
      </c>
      <c r="E824" s="8">
        <v>2424</v>
      </c>
      <c r="F824" t="s">
        <v>8218</v>
      </c>
      <c r="G824" t="s">
        <v>8224</v>
      </c>
      <c r="H824" t="s">
        <v>8246</v>
      </c>
      <c r="I824" s="19">
        <f t="shared" si="36"/>
        <v>42805.51494212963</v>
      </c>
      <c r="J824">
        <v>1489234891</v>
      </c>
      <c r="K824" s="19">
        <f t="shared" si="37"/>
        <v>42775.51494212963</v>
      </c>
      <c r="L824">
        <v>1486642891</v>
      </c>
      <c r="M824" t="b">
        <v>0</v>
      </c>
      <c r="N824">
        <v>72</v>
      </c>
      <c r="O824" t="b">
        <v>1</v>
      </c>
      <c r="P824" t="s">
        <v>8269</v>
      </c>
      <c r="Q824" s="15" t="s">
        <v>8314</v>
      </c>
      <c r="R824" s="12" t="s">
        <v>8315</v>
      </c>
      <c r="S824">
        <f t="shared" si="38"/>
        <v>33.67</v>
      </c>
    </row>
    <row r="825" spans="1:19" ht="45" x14ac:dyDescent="0.25">
      <c r="A825" s="10">
        <v>1931</v>
      </c>
      <c r="B825" s="3" t="s">
        <v>1932</v>
      </c>
      <c r="C825" s="3" t="s">
        <v>6041</v>
      </c>
      <c r="D825" s="6">
        <v>2000</v>
      </c>
      <c r="E825" s="8">
        <v>2412.02</v>
      </c>
      <c r="F825" t="s">
        <v>8218</v>
      </c>
      <c r="G825" t="s">
        <v>8223</v>
      </c>
      <c r="H825" t="s">
        <v>8245</v>
      </c>
      <c r="I825" s="19">
        <f t="shared" si="36"/>
        <v>41051.145833333336</v>
      </c>
      <c r="J825">
        <v>1337657400</v>
      </c>
      <c r="K825" s="19">
        <f t="shared" si="37"/>
        <v>41037.892465277779</v>
      </c>
      <c r="L825">
        <v>1336512309</v>
      </c>
      <c r="M825" t="b">
        <v>0</v>
      </c>
      <c r="N825">
        <v>50</v>
      </c>
      <c r="O825" t="b">
        <v>1</v>
      </c>
      <c r="P825" t="s">
        <v>8277</v>
      </c>
      <c r="Q825" s="15" t="s">
        <v>8311</v>
      </c>
      <c r="R825" s="12" t="s">
        <v>8328</v>
      </c>
      <c r="S825">
        <f t="shared" si="38"/>
        <v>48.24</v>
      </c>
    </row>
    <row r="826" spans="1:19" ht="60" x14ac:dyDescent="0.25">
      <c r="A826" s="10">
        <v>537</v>
      </c>
      <c r="B826" s="3" t="s">
        <v>538</v>
      </c>
      <c r="C826" s="3" t="s">
        <v>4647</v>
      </c>
      <c r="D826" s="6">
        <v>2000</v>
      </c>
      <c r="E826" s="8">
        <v>2410</v>
      </c>
      <c r="F826" t="s">
        <v>8218</v>
      </c>
      <c r="G826" t="s">
        <v>8223</v>
      </c>
      <c r="H826" t="s">
        <v>8245</v>
      </c>
      <c r="I826" s="19">
        <f t="shared" si="36"/>
        <v>42312.810081018513</v>
      </c>
      <c r="J826">
        <v>1446665191</v>
      </c>
      <c r="K826" s="19">
        <f t="shared" si="37"/>
        <v>42282.768414351856</v>
      </c>
      <c r="L826">
        <v>1444069591</v>
      </c>
      <c r="M826" t="b">
        <v>0</v>
      </c>
      <c r="N826">
        <v>59</v>
      </c>
      <c r="O826" t="b">
        <v>1</v>
      </c>
      <c r="P826" t="s">
        <v>8269</v>
      </c>
      <c r="Q826" s="15" t="s">
        <v>8314</v>
      </c>
      <c r="R826" s="12" t="s">
        <v>8315</v>
      </c>
      <c r="S826">
        <f t="shared" si="38"/>
        <v>40.85</v>
      </c>
    </row>
    <row r="827" spans="1:19" ht="45" x14ac:dyDescent="0.25">
      <c r="A827" s="10">
        <v>3706</v>
      </c>
      <c r="B827" s="3" t="s">
        <v>3703</v>
      </c>
      <c r="C827" s="3" t="s">
        <v>7816</v>
      </c>
      <c r="D827" s="6">
        <v>1500</v>
      </c>
      <c r="E827" s="8">
        <v>1820</v>
      </c>
      <c r="F827" t="s">
        <v>8218</v>
      </c>
      <c r="G827" t="s">
        <v>8223</v>
      </c>
      <c r="H827" t="s">
        <v>8245</v>
      </c>
      <c r="I827" s="19">
        <f t="shared" si="36"/>
        <v>41894.913761574076</v>
      </c>
      <c r="J827">
        <v>1410558949</v>
      </c>
      <c r="K827" s="19">
        <f t="shared" si="37"/>
        <v>41879.913761574076</v>
      </c>
      <c r="L827">
        <v>1409262949</v>
      </c>
      <c r="M827" t="b">
        <v>0</v>
      </c>
      <c r="N827">
        <v>13</v>
      </c>
      <c r="O827" t="b">
        <v>1</v>
      </c>
      <c r="P827" t="s">
        <v>8269</v>
      </c>
      <c r="Q827" s="15" t="s">
        <v>8314</v>
      </c>
      <c r="R827" s="12" t="s">
        <v>8315</v>
      </c>
      <c r="S827">
        <f t="shared" si="38"/>
        <v>140</v>
      </c>
    </row>
    <row r="828" spans="1:19" x14ac:dyDescent="0.25">
      <c r="A828" s="10">
        <v>1473</v>
      </c>
      <c r="B828" s="3" t="s">
        <v>1474</v>
      </c>
      <c r="C828" s="3" t="s">
        <v>5583</v>
      </c>
      <c r="D828" s="6">
        <v>1500</v>
      </c>
      <c r="E828" s="8">
        <v>1807.74</v>
      </c>
      <c r="F828" t="s">
        <v>8218</v>
      </c>
      <c r="G828" t="s">
        <v>8223</v>
      </c>
      <c r="H828" t="s">
        <v>8245</v>
      </c>
      <c r="I828" s="19">
        <f t="shared" si="36"/>
        <v>40969.979618055557</v>
      </c>
      <c r="J828">
        <v>1330644639</v>
      </c>
      <c r="K828" s="19">
        <f t="shared" si="37"/>
        <v>40939.979618055557</v>
      </c>
      <c r="L828">
        <v>1328052639</v>
      </c>
      <c r="M828" t="b">
        <v>1</v>
      </c>
      <c r="N828">
        <v>47</v>
      </c>
      <c r="O828" t="b">
        <v>1</v>
      </c>
      <c r="P828" t="s">
        <v>8286</v>
      </c>
      <c r="Q828" s="15" t="s">
        <v>8320</v>
      </c>
      <c r="R828" s="12" t="s">
        <v>8321</v>
      </c>
      <c r="S828">
        <f t="shared" si="38"/>
        <v>38.46</v>
      </c>
    </row>
    <row r="829" spans="1:19" ht="45" x14ac:dyDescent="0.25">
      <c r="A829" s="10">
        <v>2490</v>
      </c>
      <c r="B829" s="3" t="s">
        <v>2490</v>
      </c>
      <c r="C829" s="3" t="s">
        <v>6600</v>
      </c>
      <c r="D829" s="6">
        <v>500</v>
      </c>
      <c r="E829" s="8">
        <v>607</v>
      </c>
      <c r="F829" t="s">
        <v>8218</v>
      </c>
      <c r="G829" t="s">
        <v>8223</v>
      </c>
      <c r="H829" t="s">
        <v>8245</v>
      </c>
      <c r="I829" s="19">
        <f t="shared" si="36"/>
        <v>41083.227731481478</v>
      </c>
      <c r="J829">
        <v>1340429276</v>
      </c>
      <c r="K829" s="19">
        <f t="shared" si="37"/>
        <v>41023.227731481478</v>
      </c>
      <c r="L829">
        <v>1335245276</v>
      </c>
      <c r="M829" t="b">
        <v>0</v>
      </c>
      <c r="N829">
        <v>16</v>
      </c>
      <c r="O829" t="b">
        <v>1</v>
      </c>
      <c r="P829" t="s">
        <v>8277</v>
      </c>
      <c r="Q829" s="15" t="s">
        <v>8311</v>
      </c>
      <c r="R829" s="12" t="s">
        <v>8328</v>
      </c>
      <c r="S829">
        <f t="shared" si="38"/>
        <v>37.94</v>
      </c>
    </row>
    <row r="830" spans="1:19" ht="30" x14ac:dyDescent="0.25">
      <c r="A830" s="10">
        <v>3700</v>
      </c>
      <c r="B830" s="3" t="s">
        <v>3697</v>
      </c>
      <c r="C830" s="3" t="s">
        <v>7810</v>
      </c>
      <c r="D830" s="6">
        <v>500</v>
      </c>
      <c r="E830" s="8">
        <v>606</v>
      </c>
      <c r="F830" t="s">
        <v>8218</v>
      </c>
      <c r="G830" t="s">
        <v>8223</v>
      </c>
      <c r="H830" t="s">
        <v>8245</v>
      </c>
      <c r="I830" s="19">
        <f t="shared" si="36"/>
        <v>41912.666666666664</v>
      </c>
      <c r="J830">
        <v>1412092800</v>
      </c>
      <c r="K830" s="19">
        <f t="shared" si="37"/>
        <v>41882.585648148146</v>
      </c>
      <c r="L830">
        <v>1409493800</v>
      </c>
      <c r="M830" t="b">
        <v>0</v>
      </c>
      <c r="N830">
        <v>18</v>
      </c>
      <c r="O830" t="b">
        <v>1</v>
      </c>
      <c r="P830" t="s">
        <v>8269</v>
      </c>
      <c r="Q830" s="15" t="s">
        <v>8314</v>
      </c>
      <c r="R830" s="12" t="s">
        <v>8315</v>
      </c>
      <c r="S830">
        <f t="shared" si="38"/>
        <v>33.67</v>
      </c>
    </row>
    <row r="831" spans="1:19" ht="45" x14ac:dyDescent="0.25">
      <c r="A831" s="10">
        <v>2027</v>
      </c>
      <c r="B831" s="3" t="s">
        <v>2028</v>
      </c>
      <c r="C831" s="3" t="s">
        <v>6137</v>
      </c>
      <c r="D831" s="6">
        <v>100000</v>
      </c>
      <c r="E831" s="8">
        <v>120249</v>
      </c>
      <c r="F831" t="s">
        <v>8218</v>
      </c>
      <c r="G831" t="s">
        <v>8223</v>
      </c>
      <c r="H831" t="s">
        <v>8245</v>
      </c>
      <c r="I831" s="19">
        <f t="shared" si="36"/>
        <v>42093.772210648152</v>
      </c>
      <c r="J831">
        <v>1427740319</v>
      </c>
      <c r="K831" s="19">
        <f t="shared" si="37"/>
        <v>42048.813877314817</v>
      </c>
      <c r="L831">
        <v>1423855919</v>
      </c>
      <c r="M831" t="b">
        <v>1</v>
      </c>
      <c r="N831">
        <v>539</v>
      </c>
      <c r="O831" t="b">
        <v>1</v>
      </c>
      <c r="P831" t="s">
        <v>8293</v>
      </c>
      <c r="Q831" s="15" t="s">
        <v>8307</v>
      </c>
      <c r="R831" s="12" t="s">
        <v>8308</v>
      </c>
      <c r="S831">
        <f t="shared" si="38"/>
        <v>223.1</v>
      </c>
    </row>
    <row r="832" spans="1:19" ht="45" x14ac:dyDescent="0.25">
      <c r="A832" s="10">
        <v>2031</v>
      </c>
      <c r="B832" s="3" t="s">
        <v>2032</v>
      </c>
      <c r="C832" s="3" t="s">
        <v>6141</v>
      </c>
      <c r="D832" s="6">
        <v>50000</v>
      </c>
      <c r="E832" s="8">
        <v>60175</v>
      </c>
      <c r="F832" t="s">
        <v>8218</v>
      </c>
      <c r="G832" t="s">
        <v>8232</v>
      </c>
      <c r="H832" t="s">
        <v>8248</v>
      </c>
      <c r="I832" s="19">
        <f t="shared" si="36"/>
        <v>42013.041666666672</v>
      </c>
      <c r="J832">
        <v>1420765200</v>
      </c>
      <c r="K832" s="19">
        <f t="shared" si="37"/>
        <v>41975.329317129625</v>
      </c>
      <c r="L832">
        <v>1417506853</v>
      </c>
      <c r="M832" t="b">
        <v>1</v>
      </c>
      <c r="N832">
        <v>508</v>
      </c>
      <c r="O832" t="b">
        <v>1</v>
      </c>
      <c r="P832" t="s">
        <v>8293</v>
      </c>
      <c r="Q832" s="15" t="s">
        <v>8307</v>
      </c>
      <c r="R832" s="12" t="s">
        <v>8308</v>
      </c>
      <c r="S832">
        <f t="shared" si="38"/>
        <v>118.45</v>
      </c>
    </row>
    <row r="833" spans="1:19" x14ac:dyDescent="0.25">
      <c r="A833" s="10">
        <v>2049</v>
      </c>
      <c r="B833" s="3" t="s">
        <v>2050</v>
      </c>
      <c r="C833" s="3" t="s">
        <v>6159</v>
      </c>
      <c r="D833" s="6">
        <v>50000</v>
      </c>
      <c r="E833" s="8">
        <v>60095.35</v>
      </c>
      <c r="F833" t="s">
        <v>8218</v>
      </c>
      <c r="G833" t="s">
        <v>8224</v>
      </c>
      <c r="H833" t="s">
        <v>8246</v>
      </c>
      <c r="I833" s="19">
        <f t="shared" si="36"/>
        <v>41610.957638888889</v>
      </c>
      <c r="J833">
        <v>1386025140</v>
      </c>
      <c r="K833" s="19">
        <f t="shared" si="37"/>
        <v>41575.527349537035</v>
      </c>
      <c r="L833">
        <v>1382963963</v>
      </c>
      <c r="M833" t="b">
        <v>0</v>
      </c>
      <c r="N833">
        <v>742</v>
      </c>
      <c r="O833" t="b">
        <v>1</v>
      </c>
      <c r="P833" t="s">
        <v>8293</v>
      </c>
      <c r="Q833" s="15" t="s">
        <v>8307</v>
      </c>
      <c r="R833" s="12" t="s">
        <v>8308</v>
      </c>
      <c r="S833">
        <f t="shared" si="38"/>
        <v>80.989999999999995</v>
      </c>
    </row>
    <row r="834" spans="1:19" ht="45" x14ac:dyDescent="0.25">
      <c r="A834" s="10">
        <v>2717</v>
      </c>
      <c r="B834" s="3" t="s">
        <v>2717</v>
      </c>
      <c r="C834" s="3" t="s">
        <v>6827</v>
      </c>
      <c r="D834" s="6">
        <v>25000</v>
      </c>
      <c r="E834" s="8">
        <v>30026</v>
      </c>
      <c r="F834" t="s">
        <v>8218</v>
      </c>
      <c r="G834" t="s">
        <v>8223</v>
      </c>
      <c r="H834" t="s">
        <v>8245</v>
      </c>
      <c r="I834" s="19">
        <f t="shared" si="36"/>
        <v>41979.956585648149</v>
      </c>
      <c r="J834">
        <v>1417906649</v>
      </c>
      <c r="K834" s="19">
        <f t="shared" si="37"/>
        <v>41934.914918981485</v>
      </c>
      <c r="L834">
        <v>1414015049</v>
      </c>
      <c r="M834" t="b">
        <v>1</v>
      </c>
      <c r="N834">
        <v>325</v>
      </c>
      <c r="O834" t="b">
        <v>1</v>
      </c>
      <c r="P834" t="s">
        <v>8301</v>
      </c>
      <c r="Q834" s="15" t="s">
        <v>8314</v>
      </c>
      <c r="R834" s="12" t="s">
        <v>8327</v>
      </c>
      <c r="S834">
        <f t="shared" si="38"/>
        <v>92.39</v>
      </c>
    </row>
    <row r="835" spans="1:19" ht="60" x14ac:dyDescent="0.25">
      <c r="A835" s="10">
        <v>3009</v>
      </c>
      <c r="B835" s="3" t="s">
        <v>3009</v>
      </c>
      <c r="C835" s="3" t="s">
        <v>7119</v>
      </c>
      <c r="D835" s="6">
        <v>25000</v>
      </c>
      <c r="E835" s="8">
        <v>29939</v>
      </c>
      <c r="F835" t="s">
        <v>8218</v>
      </c>
      <c r="G835" t="s">
        <v>8223</v>
      </c>
      <c r="H835" t="s">
        <v>8245</v>
      </c>
      <c r="I835" s="19">
        <f t="shared" ref="I835:I898" si="39">(((J835/60)/60)/24)+DATE(1970,1,1)</f>
        <v>41969.611574074079</v>
      </c>
      <c r="J835">
        <v>1417012840</v>
      </c>
      <c r="K835" s="19">
        <f t="shared" ref="K835:K898" si="40">(((L835/60)/60)/24)+DATE(1970,1,1)</f>
        <v>41939.569907407407</v>
      </c>
      <c r="L835">
        <v>1414417240</v>
      </c>
      <c r="M835" t="b">
        <v>0</v>
      </c>
      <c r="N835">
        <v>128</v>
      </c>
      <c r="O835" t="b">
        <v>1</v>
      </c>
      <c r="P835" t="s">
        <v>8301</v>
      </c>
      <c r="Q835" s="15" t="s">
        <v>8314</v>
      </c>
      <c r="R835" s="12" t="s">
        <v>8327</v>
      </c>
      <c r="S835">
        <f t="shared" ref="S835:S898" si="41">IFERROR(ROUND(E835/N835,2),0)</f>
        <v>233.9</v>
      </c>
    </row>
    <row r="836" spans="1:19" ht="60" x14ac:dyDescent="0.25">
      <c r="A836" s="10">
        <v>1526</v>
      </c>
      <c r="B836" s="3" t="s">
        <v>1527</v>
      </c>
      <c r="C836" s="3" t="s">
        <v>5636</v>
      </c>
      <c r="D836" s="6">
        <v>23000</v>
      </c>
      <c r="E836" s="8">
        <v>27675</v>
      </c>
      <c r="F836" t="s">
        <v>8218</v>
      </c>
      <c r="G836" t="s">
        <v>8223</v>
      </c>
      <c r="H836" t="s">
        <v>8245</v>
      </c>
      <c r="I836" s="19">
        <f t="shared" si="39"/>
        <v>42388.276006944448</v>
      </c>
      <c r="J836">
        <v>1453185447</v>
      </c>
      <c r="K836" s="19">
        <f t="shared" si="40"/>
        <v>42339.276006944448</v>
      </c>
      <c r="L836">
        <v>1448951847</v>
      </c>
      <c r="M836" t="b">
        <v>1</v>
      </c>
      <c r="N836">
        <v>280</v>
      </c>
      <c r="O836" t="b">
        <v>1</v>
      </c>
      <c r="P836" t="s">
        <v>8283</v>
      </c>
      <c r="Q836" s="15" t="s">
        <v>8322</v>
      </c>
      <c r="R836" s="12" t="s">
        <v>8323</v>
      </c>
      <c r="S836">
        <f t="shared" si="41"/>
        <v>98.84</v>
      </c>
    </row>
    <row r="837" spans="1:19" ht="60" x14ac:dyDescent="0.25">
      <c r="A837" s="10">
        <v>3211</v>
      </c>
      <c r="B837" s="3" t="s">
        <v>3211</v>
      </c>
      <c r="C837" s="3" t="s">
        <v>7321</v>
      </c>
      <c r="D837" s="6">
        <v>23000</v>
      </c>
      <c r="E837" s="8">
        <v>27541</v>
      </c>
      <c r="F837" t="s">
        <v>8218</v>
      </c>
      <c r="G837" t="s">
        <v>8223</v>
      </c>
      <c r="H837" t="s">
        <v>8245</v>
      </c>
      <c r="I837" s="19">
        <f t="shared" si="39"/>
        <v>41866.083333333336</v>
      </c>
      <c r="J837">
        <v>1408068000</v>
      </c>
      <c r="K837" s="19">
        <f t="shared" si="40"/>
        <v>41834.586574074077</v>
      </c>
      <c r="L837">
        <v>1405346680</v>
      </c>
      <c r="M837" t="b">
        <v>1</v>
      </c>
      <c r="N837">
        <v>322</v>
      </c>
      <c r="O837" t="b">
        <v>1</v>
      </c>
      <c r="P837" t="s">
        <v>8269</v>
      </c>
      <c r="Q837" s="15" t="s">
        <v>8314</v>
      </c>
      <c r="R837" s="12" t="s">
        <v>8315</v>
      </c>
      <c r="S837">
        <f t="shared" si="41"/>
        <v>85.53</v>
      </c>
    </row>
    <row r="838" spans="1:19" ht="60" x14ac:dyDescent="0.25">
      <c r="A838" s="10">
        <v>2091</v>
      </c>
      <c r="B838" s="3" t="s">
        <v>2092</v>
      </c>
      <c r="C838" s="3" t="s">
        <v>6201</v>
      </c>
      <c r="D838" s="6">
        <v>18000</v>
      </c>
      <c r="E838" s="8">
        <v>21684.2</v>
      </c>
      <c r="F838" t="s">
        <v>8218</v>
      </c>
      <c r="G838" t="s">
        <v>8223</v>
      </c>
      <c r="H838" t="s">
        <v>8245</v>
      </c>
      <c r="I838" s="19">
        <f t="shared" si="39"/>
        <v>40603.833333333336</v>
      </c>
      <c r="J838">
        <v>1299009600</v>
      </c>
      <c r="K838" s="19">
        <f t="shared" si="40"/>
        <v>40555.322662037033</v>
      </c>
      <c r="L838">
        <v>1294818278</v>
      </c>
      <c r="M838" t="b">
        <v>0</v>
      </c>
      <c r="N838">
        <v>246</v>
      </c>
      <c r="O838" t="b">
        <v>1</v>
      </c>
      <c r="P838" t="s">
        <v>8277</v>
      </c>
      <c r="Q838" s="15" t="s">
        <v>8311</v>
      </c>
      <c r="R838" s="12" t="s">
        <v>8328</v>
      </c>
      <c r="S838">
        <f t="shared" si="41"/>
        <v>88.15</v>
      </c>
    </row>
    <row r="839" spans="1:19" ht="60" x14ac:dyDescent="0.25">
      <c r="A839" s="10">
        <v>3005</v>
      </c>
      <c r="B839" s="3" t="s">
        <v>3005</v>
      </c>
      <c r="C839" s="3" t="s">
        <v>7115</v>
      </c>
      <c r="D839" s="6">
        <v>10600</v>
      </c>
      <c r="E839" s="8">
        <v>12772.6</v>
      </c>
      <c r="F839" t="s">
        <v>8218</v>
      </c>
      <c r="G839" t="s">
        <v>8223</v>
      </c>
      <c r="H839" t="s">
        <v>8245</v>
      </c>
      <c r="I839" s="19">
        <f t="shared" si="39"/>
        <v>41918.674826388888</v>
      </c>
      <c r="J839">
        <v>1412611905</v>
      </c>
      <c r="K839" s="19">
        <f t="shared" si="40"/>
        <v>41888.674826388888</v>
      </c>
      <c r="L839">
        <v>1410019905</v>
      </c>
      <c r="M839" t="b">
        <v>0</v>
      </c>
      <c r="N839">
        <v>118</v>
      </c>
      <c r="O839" t="b">
        <v>1</v>
      </c>
      <c r="P839" t="s">
        <v>8301</v>
      </c>
      <c r="Q839" s="15" t="s">
        <v>8314</v>
      </c>
      <c r="R839" s="12" t="s">
        <v>8327</v>
      </c>
      <c r="S839">
        <f t="shared" si="41"/>
        <v>108.24</v>
      </c>
    </row>
    <row r="840" spans="1:19" ht="45" x14ac:dyDescent="0.25">
      <c r="A840" s="10">
        <v>840</v>
      </c>
      <c r="B840" s="3" t="s">
        <v>841</v>
      </c>
      <c r="C840" s="3" t="s">
        <v>4950</v>
      </c>
      <c r="D840" s="6">
        <v>10000</v>
      </c>
      <c r="E840" s="8">
        <v>12041.66</v>
      </c>
      <c r="F840" t="s">
        <v>8218</v>
      </c>
      <c r="G840" t="s">
        <v>8223</v>
      </c>
      <c r="H840" t="s">
        <v>8245</v>
      </c>
      <c r="I840" s="19">
        <f t="shared" si="39"/>
        <v>42637.226701388892</v>
      </c>
      <c r="J840">
        <v>1474694787</v>
      </c>
      <c r="K840" s="19">
        <f t="shared" si="40"/>
        <v>42607.226701388892</v>
      </c>
      <c r="L840">
        <v>1472102787</v>
      </c>
      <c r="M840" t="b">
        <v>0</v>
      </c>
      <c r="N840">
        <v>190</v>
      </c>
      <c r="O840" t="b">
        <v>1</v>
      </c>
      <c r="P840" t="s">
        <v>8275</v>
      </c>
      <c r="Q840" s="15" t="s">
        <v>8311</v>
      </c>
      <c r="R840" s="12" t="s">
        <v>8332</v>
      </c>
      <c r="S840">
        <f t="shared" si="41"/>
        <v>63.38</v>
      </c>
    </row>
    <row r="841" spans="1:19" ht="75" x14ac:dyDescent="0.25">
      <c r="A841" s="10">
        <v>2716</v>
      </c>
      <c r="B841" s="3" t="s">
        <v>2716</v>
      </c>
      <c r="C841" s="3" t="s">
        <v>6826</v>
      </c>
      <c r="D841" s="6">
        <v>10000</v>
      </c>
      <c r="E841" s="8">
        <v>11998.01</v>
      </c>
      <c r="F841" t="s">
        <v>8218</v>
      </c>
      <c r="G841" t="s">
        <v>8235</v>
      </c>
      <c r="H841" t="s">
        <v>8248</v>
      </c>
      <c r="I841" s="19">
        <f t="shared" si="39"/>
        <v>42285.333252314813</v>
      </c>
      <c r="J841">
        <v>1444291193</v>
      </c>
      <c r="K841" s="19">
        <f t="shared" si="40"/>
        <v>42255.333252314813</v>
      </c>
      <c r="L841">
        <v>1441699193</v>
      </c>
      <c r="M841" t="b">
        <v>1</v>
      </c>
      <c r="N841">
        <v>187</v>
      </c>
      <c r="O841" t="b">
        <v>1</v>
      </c>
      <c r="P841" t="s">
        <v>8301</v>
      </c>
      <c r="Q841" s="15" t="s">
        <v>8314</v>
      </c>
      <c r="R841" s="12" t="s">
        <v>8327</v>
      </c>
      <c r="S841">
        <f t="shared" si="41"/>
        <v>64.16</v>
      </c>
    </row>
    <row r="842" spans="1:19" ht="60" x14ac:dyDescent="0.25">
      <c r="A842" s="10">
        <v>2547</v>
      </c>
      <c r="B842" s="3" t="s">
        <v>2547</v>
      </c>
      <c r="C842" s="3" t="s">
        <v>6657</v>
      </c>
      <c r="D842" s="6">
        <v>5500</v>
      </c>
      <c r="E842" s="8">
        <v>6592</v>
      </c>
      <c r="F842" t="s">
        <v>8218</v>
      </c>
      <c r="G842" t="s">
        <v>8223</v>
      </c>
      <c r="H842" t="s">
        <v>8245</v>
      </c>
      <c r="I842" s="19">
        <f t="shared" si="39"/>
        <v>41003.731516203705</v>
      </c>
      <c r="J842">
        <v>1333560803</v>
      </c>
      <c r="K842" s="19">
        <f t="shared" si="40"/>
        <v>40973.773182870369</v>
      </c>
      <c r="L842">
        <v>1330972403</v>
      </c>
      <c r="M842" t="b">
        <v>0</v>
      </c>
      <c r="N842">
        <v>134</v>
      </c>
      <c r="O842" t="b">
        <v>1</v>
      </c>
      <c r="P842" t="s">
        <v>8298</v>
      </c>
      <c r="Q842" s="15" t="s">
        <v>8311</v>
      </c>
      <c r="R842" s="12" t="s">
        <v>8333</v>
      </c>
      <c r="S842">
        <f t="shared" si="41"/>
        <v>49.19</v>
      </c>
    </row>
    <row r="843" spans="1:19" ht="45" x14ac:dyDescent="0.25">
      <c r="A843" s="10">
        <v>845</v>
      </c>
      <c r="B843" s="3" t="s">
        <v>846</v>
      </c>
      <c r="C843" s="3" t="s">
        <v>4955</v>
      </c>
      <c r="D843" s="6">
        <v>5000</v>
      </c>
      <c r="E843" s="8">
        <v>6019.01</v>
      </c>
      <c r="F843" t="s">
        <v>8218</v>
      </c>
      <c r="G843" t="s">
        <v>8223</v>
      </c>
      <c r="H843" t="s">
        <v>8245</v>
      </c>
      <c r="I843" s="19">
        <f t="shared" si="39"/>
        <v>42618.165972222225</v>
      </c>
      <c r="J843">
        <v>1473047940</v>
      </c>
      <c r="K843" s="19">
        <f t="shared" si="40"/>
        <v>42578.205972222218</v>
      </c>
      <c r="L843">
        <v>1469595396</v>
      </c>
      <c r="M843" t="b">
        <v>0</v>
      </c>
      <c r="N843">
        <v>177</v>
      </c>
      <c r="O843" t="b">
        <v>1</v>
      </c>
      <c r="P843" t="s">
        <v>8275</v>
      </c>
      <c r="Q843" s="15" t="s">
        <v>8311</v>
      </c>
      <c r="R843" s="12" t="s">
        <v>8332</v>
      </c>
      <c r="S843">
        <f t="shared" si="41"/>
        <v>34.01</v>
      </c>
    </row>
    <row r="844" spans="1:19" ht="45" x14ac:dyDescent="0.25">
      <c r="A844" s="10">
        <v>291</v>
      </c>
      <c r="B844" s="3" t="s">
        <v>292</v>
      </c>
      <c r="C844" s="3" t="s">
        <v>4401</v>
      </c>
      <c r="D844" s="6">
        <v>5000</v>
      </c>
      <c r="E844" s="8">
        <v>6001</v>
      </c>
      <c r="F844" t="s">
        <v>8218</v>
      </c>
      <c r="G844" t="s">
        <v>8223</v>
      </c>
      <c r="H844" t="s">
        <v>8245</v>
      </c>
      <c r="I844" s="19">
        <f t="shared" si="39"/>
        <v>41395.000694444447</v>
      </c>
      <c r="J844">
        <v>1367366460</v>
      </c>
      <c r="K844" s="19">
        <f t="shared" si="40"/>
        <v>41376.769050925926</v>
      </c>
      <c r="L844">
        <v>1365791246</v>
      </c>
      <c r="M844" t="b">
        <v>1</v>
      </c>
      <c r="N844">
        <v>128</v>
      </c>
      <c r="O844" t="b">
        <v>1</v>
      </c>
      <c r="P844" t="s">
        <v>8267</v>
      </c>
      <c r="Q844" s="15" t="s">
        <v>8317</v>
      </c>
      <c r="R844" s="12" t="s">
        <v>8329</v>
      </c>
      <c r="S844">
        <f t="shared" si="41"/>
        <v>46.88</v>
      </c>
    </row>
    <row r="845" spans="1:19" ht="45" x14ac:dyDescent="0.25">
      <c r="A845" s="10">
        <v>45</v>
      </c>
      <c r="B845" s="3" t="s">
        <v>47</v>
      </c>
      <c r="C845" s="3" t="s">
        <v>4156</v>
      </c>
      <c r="D845" s="6">
        <v>5000</v>
      </c>
      <c r="E845" s="8">
        <v>6000</v>
      </c>
      <c r="F845" t="s">
        <v>8218</v>
      </c>
      <c r="G845" t="s">
        <v>8223</v>
      </c>
      <c r="H845" t="s">
        <v>8245</v>
      </c>
      <c r="I845" s="19">
        <f t="shared" si="39"/>
        <v>42487.623923611114</v>
      </c>
      <c r="J845">
        <v>1461769107</v>
      </c>
      <c r="K845" s="19">
        <f t="shared" si="40"/>
        <v>42457.623923611114</v>
      </c>
      <c r="L845">
        <v>1459177107</v>
      </c>
      <c r="M845" t="b">
        <v>0</v>
      </c>
      <c r="N845">
        <v>61</v>
      </c>
      <c r="O845" t="b">
        <v>1</v>
      </c>
      <c r="P845" t="s">
        <v>8263</v>
      </c>
      <c r="Q845" s="15" t="s">
        <v>8317</v>
      </c>
      <c r="R845" s="12" t="s">
        <v>8331</v>
      </c>
      <c r="S845">
        <f t="shared" si="41"/>
        <v>98.36</v>
      </c>
    </row>
    <row r="846" spans="1:19" ht="30" x14ac:dyDescent="0.25">
      <c r="A846" s="10">
        <v>2195</v>
      </c>
      <c r="B846" s="3" t="s">
        <v>2196</v>
      </c>
      <c r="C846" s="3" t="s">
        <v>6305</v>
      </c>
      <c r="D846" s="6">
        <v>4600</v>
      </c>
      <c r="E846" s="8">
        <v>5535</v>
      </c>
      <c r="F846" t="s">
        <v>8218</v>
      </c>
      <c r="G846" t="s">
        <v>8223</v>
      </c>
      <c r="H846" t="s">
        <v>8245</v>
      </c>
      <c r="I846" s="19">
        <f t="shared" si="39"/>
        <v>42227.771990740745</v>
      </c>
      <c r="J846">
        <v>1439317900</v>
      </c>
      <c r="K846" s="19">
        <f t="shared" si="40"/>
        <v>42197.771990740745</v>
      </c>
      <c r="L846">
        <v>1436725900</v>
      </c>
      <c r="M846" t="b">
        <v>0</v>
      </c>
      <c r="N846">
        <v>115</v>
      </c>
      <c r="O846" t="b">
        <v>1</v>
      </c>
      <c r="P846" t="s">
        <v>8295</v>
      </c>
      <c r="Q846" s="15" t="s">
        <v>8309</v>
      </c>
      <c r="R846" s="12" t="s">
        <v>8310</v>
      </c>
      <c r="S846">
        <f t="shared" si="41"/>
        <v>48.13</v>
      </c>
    </row>
    <row r="847" spans="1:19" ht="45" x14ac:dyDescent="0.25">
      <c r="A847" s="10">
        <v>2287</v>
      </c>
      <c r="B847" s="3" t="s">
        <v>2288</v>
      </c>
      <c r="C847" s="3" t="s">
        <v>6397</v>
      </c>
      <c r="D847" s="6">
        <v>4500</v>
      </c>
      <c r="E847" s="8">
        <v>5398.99</v>
      </c>
      <c r="F847" t="s">
        <v>8218</v>
      </c>
      <c r="G847" t="s">
        <v>8223</v>
      </c>
      <c r="H847" t="s">
        <v>8245</v>
      </c>
      <c r="I847" s="19">
        <f t="shared" si="39"/>
        <v>41813.667361111111</v>
      </c>
      <c r="J847">
        <v>1403539260</v>
      </c>
      <c r="K847" s="19">
        <f t="shared" si="40"/>
        <v>41792.667361111111</v>
      </c>
      <c r="L847">
        <v>1401724860</v>
      </c>
      <c r="M847" t="b">
        <v>0</v>
      </c>
      <c r="N847">
        <v>106</v>
      </c>
      <c r="O847" t="b">
        <v>1</v>
      </c>
      <c r="P847" t="s">
        <v>8274</v>
      </c>
      <c r="Q847" s="15" t="s">
        <v>8311</v>
      </c>
      <c r="R847" s="12" t="s">
        <v>8312</v>
      </c>
      <c r="S847">
        <f t="shared" si="41"/>
        <v>50.93</v>
      </c>
    </row>
    <row r="848" spans="1:19" ht="60" x14ac:dyDescent="0.25">
      <c r="A848" s="10">
        <v>849</v>
      </c>
      <c r="B848" s="3" t="s">
        <v>850</v>
      </c>
      <c r="C848" s="3" t="s">
        <v>4959</v>
      </c>
      <c r="D848" s="6">
        <v>4000</v>
      </c>
      <c r="E848" s="8">
        <v>4796</v>
      </c>
      <c r="F848" t="s">
        <v>8218</v>
      </c>
      <c r="G848" t="s">
        <v>8223</v>
      </c>
      <c r="H848" t="s">
        <v>8245</v>
      </c>
      <c r="I848" s="19">
        <f t="shared" si="39"/>
        <v>42079.107222222221</v>
      </c>
      <c r="J848">
        <v>1426473264</v>
      </c>
      <c r="K848" s="19">
        <f t="shared" si="40"/>
        <v>42051.148888888885</v>
      </c>
      <c r="L848">
        <v>1424057664</v>
      </c>
      <c r="M848" t="b">
        <v>0</v>
      </c>
      <c r="N848">
        <v>115</v>
      </c>
      <c r="O848" t="b">
        <v>1</v>
      </c>
      <c r="P848" t="s">
        <v>8275</v>
      </c>
      <c r="Q848" s="15" t="s">
        <v>8311</v>
      </c>
      <c r="R848" s="12" t="s">
        <v>8332</v>
      </c>
      <c r="S848">
        <f t="shared" si="41"/>
        <v>41.7</v>
      </c>
    </row>
    <row r="849" spans="1:19" ht="60" x14ac:dyDescent="0.25">
      <c r="A849" s="10">
        <v>3416</v>
      </c>
      <c r="B849" s="3" t="s">
        <v>3415</v>
      </c>
      <c r="C849" s="3" t="s">
        <v>7526</v>
      </c>
      <c r="D849" s="6">
        <v>4000</v>
      </c>
      <c r="E849" s="8">
        <v>4784</v>
      </c>
      <c r="F849" t="s">
        <v>8218</v>
      </c>
      <c r="G849" t="s">
        <v>8224</v>
      </c>
      <c r="H849" t="s">
        <v>8246</v>
      </c>
      <c r="I849" s="19">
        <f t="shared" si="39"/>
        <v>42117.770833333328</v>
      </c>
      <c r="J849">
        <v>1429813800</v>
      </c>
      <c r="K849" s="19">
        <f t="shared" si="40"/>
        <v>42089.412557870368</v>
      </c>
      <c r="L849">
        <v>1427363645</v>
      </c>
      <c r="M849" t="b">
        <v>0</v>
      </c>
      <c r="N849">
        <v>30</v>
      </c>
      <c r="O849" t="b">
        <v>1</v>
      </c>
      <c r="P849" t="s">
        <v>8269</v>
      </c>
      <c r="Q849" s="15" t="s">
        <v>8314</v>
      </c>
      <c r="R849" s="12" t="s">
        <v>8315</v>
      </c>
      <c r="S849">
        <f t="shared" si="41"/>
        <v>159.47</v>
      </c>
    </row>
    <row r="850" spans="1:19" ht="45" x14ac:dyDescent="0.25">
      <c r="A850" s="10">
        <v>91</v>
      </c>
      <c r="B850" s="3" t="s">
        <v>93</v>
      </c>
      <c r="C850" s="3" t="s">
        <v>4202</v>
      </c>
      <c r="D850" s="6">
        <v>3000</v>
      </c>
      <c r="E850" s="8">
        <v>3600</v>
      </c>
      <c r="F850" t="s">
        <v>8218</v>
      </c>
      <c r="G850" t="s">
        <v>8223</v>
      </c>
      <c r="H850" t="s">
        <v>8245</v>
      </c>
      <c r="I850" s="19">
        <f t="shared" si="39"/>
        <v>40680.402361111112</v>
      </c>
      <c r="J850">
        <v>1305625164</v>
      </c>
      <c r="K850" s="19">
        <f t="shared" si="40"/>
        <v>40619.402361111112</v>
      </c>
      <c r="L850">
        <v>1300354764</v>
      </c>
      <c r="M850" t="b">
        <v>0</v>
      </c>
      <c r="N850">
        <v>46</v>
      </c>
      <c r="O850" t="b">
        <v>1</v>
      </c>
      <c r="P850" t="s">
        <v>8264</v>
      </c>
      <c r="Q850" s="15" t="s">
        <v>8317</v>
      </c>
      <c r="R850" s="12" t="s">
        <v>8318</v>
      </c>
      <c r="S850">
        <f t="shared" si="41"/>
        <v>78.260000000000005</v>
      </c>
    </row>
    <row r="851" spans="1:19" ht="60" x14ac:dyDescent="0.25">
      <c r="A851" s="10">
        <v>733</v>
      </c>
      <c r="B851" s="3" t="s">
        <v>734</v>
      </c>
      <c r="C851" s="3" t="s">
        <v>4843</v>
      </c>
      <c r="D851" s="6">
        <v>2500</v>
      </c>
      <c r="E851" s="8">
        <v>3012</v>
      </c>
      <c r="F851" t="s">
        <v>8218</v>
      </c>
      <c r="G851" t="s">
        <v>8224</v>
      </c>
      <c r="H851" t="s">
        <v>8246</v>
      </c>
      <c r="I851" s="19">
        <f t="shared" si="39"/>
        <v>41628.420046296298</v>
      </c>
      <c r="J851">
        <v>1387533892</v>
      </c>
      <c r="K851" s="19">
        <f t="shared" si="40"/>
        <v>41598.420046296298</v>
      </c>
      <c r="L851">
        <v>1384941892</v>
      </c>
      <c r="M851" t="b">
        <v>0</v>
      </c>
      <c r="N851">
        <v>169</v>
      </c>
      <c r="O851" t="b">
        <v>1</v>
      </c>
      <c r="P851" t="s">
        <v>8272</v>
      </c>
      <c r="Q851" s="15" t="s">
        <v>8320</v>
      </c>
      <c r="R851" s="12" t="s">
        <v>8330</v>
      </c>
      <c r="S851">
        <f t="shared" si="41"/>
        <v>17.82</v>
      </c>
    </row>
    <row r="852" spans="1:19" ht="30" x14ac:dyDescent="0.25">
      <c r="A852" s="10">
        <v>2089</v>
      </c>
      <c r="B852" s="3" t="s">
        <v>2090</v>
      </c>
      <c r="C852" s="3" t="s">
        <v>6199</v>
      </c>
      <c r="D852" s="6">
        <v>2500</v>
      </c>
      <c r="E852" s="8">
        <v>3010.01</v>
      </c>
      <c r="F852" t="s">
        <v>8218</v>
      </c>
      <c r="G852" t="s">
        <v>8223</v>
      </c>
      <c r="H852" t="s">
        <v>8245</v>
      </c>
      <c r="I852" s="19">
        <f t="shared" si="39"/>
        <v>41488.076319444444</v>
      </c>
      <c r="J852">
        <v>1375408194</v>
      </c>
      <c r="K852" s="19">
        <f t="shared" si="40"/>
        <v>41453.076319444444</v>
      </c>
      <c r="L852">
        <v>1372384194</v>
      </c>
      <c r="M852" t="b">
        <v>0</v>
      </c>
      <c r="N852">
        <v>62</v>
      </c>
      <c r="O852" t="b">
        <v>1</v>
      </c>
      <c r="P852" t="s">
        <v>8277</v>
      </c>
      <c r="Q852" s="15" t="s">
        <v>8311</v>
      </c>
      <c r="R852" s="12" t="s">
        <v>8328</v>
      </c>
      <c r="S852">
        <f t="shared" si="41"/>
        <v>48.55</v>
      </c>
    </row>
    <row r="853" spans="1:19" ht="45" x14ac:dyDescent="0.25">
      <c r="A853" s="10">
        <v>3623</v>
      </c>
      <c r="B853" s="3" t="s">
        <v>3621</v>
      </c>
      <c r="C853" s="3" t="s">
        <v>7733</v>
      </c>
      <c r="D853" s="6">
        <v>2500</v>
      </c>
      <c r="E853" s="8">
        <v>3000</v>
      </c>
      <c r="F853" t="s">
        <v>8218</v>
      </c>
      <c r="G853" t="s">
        <v>8223</v>
      </c>
      <c r="H853" t="s">
        <v>8245</v>
      </c>
      <c r="I853" s="19">
        <f t="shared" si="39"/>
        <v>41846.291666666664</v>
      </c>
      <c r="J853">
        <v>1406358000</v>
      </c>
      <c r="K853" s="19">
        <f t="shared" si="40"/>
        <v>41828.736921296295</v>
      </c>
      <c r="L853">
        <v>1404841270</v>
      </c>
      <c r="M853" t="b">
        <v>0</v>
      </c>
      <c r="N853">
        <v>34</v>
      </c>
      <c r="O853" t="b">
        <v>1</v>
      </c>
      <c r="P853" t="s">
        <v>8269</v>
      </c>
      <c r="Q853" s="15" t="s">
        <v>8314</v>
      </c>
      <c r="R853" s="12" t="s">
        <v>8315</v>
      </c>
      <c r="S853">
        <f t="shared" si="41"/>
        <v>88.24</v>
      </c>
    </row>
    <row r="854" spans="1:19" ht="45" x14ac:dyDescent="0.25">
      <c r="A854" s="10">
        <v>3754</v>
      </c>
      <c r="B854" s="3" t="s">
        <v>3751</v>
      </c>
      <c r="C854" s="3" t="s">
        <v>7864</v>
      </c>
      <c r="D854" s="6">
        <v>2500</v>
      </c>
      <c r="E854" s="8">
        <v>3000</v>
      </c>
      <c r="F854" t="s">
        <v>8218</v>
      </c>
      <c r="G854" t="s">
        <v>8223</v>
      </c>
      <c r="H854" t="s">
        <v>8245</v>
      </c>
      <c r="I854" s="19">
        <f t="shared" si="39"/>
        <v>41846.207638888889</v>
      </c>
      <c r="J854">
        <v>1406350740</v>
      </c>
      <c r="K854" s="19">
        <f t="shared" si="40"/>
        <v>41808.881215277775</v>
      </c>
      <c r="L854">
        <v>1403125737</v>
      </c>
      <c r="M854" t="b">
        <v>0</v>
      </c>
      <c r="N854">
        <v>27</v>
      </c>
      <c r="O854" t="b">
        <v>1</v>
      </c>
      <c r="P854" t="s">
        <v>8303</v>
      </c>
      <c r="Q854" s="15" t="s">
        <v>8314</v>
      </c>
      <c r="R854" s="12" t="s">
        <v>8335</v>
      </c>
      <c r="S854">
        <f t="shared" si="41"/>
        <v>111.11</v>
      </c>
    </row>
    <row r="855" spans="1:19" ht="45" x14ac:dyDescent="0.25">
      <c r="A855" s="10">
        <v>3780</v>
      </c>
      <c r="B855" s="3" t="s">
        <v>3777</v>
      </c>
      <c r="C855" s="3" t="s">
        <v>7890</v>
      </c>
      <c r="D855" s="6">
        <v>2500</v>
      </c>
      <c r="E855" s="8">
        <v>3000</v>
      </c>
      <c r="F855" t="s">
        <v>8218</v>
      </c>
      <c r="G855" t="s">
        <v>8223</v>
      </c>
      <c r="H855" t="s">
        <v>8245</v>
      </c>
      <c r="I855" s="19">
        <f t="shared" si="39"/>
        <v>42198.837499999994</v>
      </c>
      <c r="J855">
        <v>1436817960</v>
      </c>
      <c r="K855" s="19">
        <f t="shared" si="40"/>
        <v>42166.219733796301</v>
      </c>
      <c r="L855">
        <v>1433999785</v>
      </c>
      <c r="M855" t="b">
        <v>0</v>
      </c>
      <c r="N855">
        <v>30</v>
      </c>
      <c r="O855" t="b">
        <v>1</v>
      </c>
      <c r="P855" t="s">
        <v>8303</v>
      </c>
      <c r="Q855" s="15" t="s">
        <v>8314</v>
      </c>
      <c r="R855" s="12" t="s">
        <v>8335</v>
      </c>
      <c r="S855">
        <f t="shared" si="41"/>
        <v>100</v>
      </c>
    </row>
    <row r="856" spans="1:19" ht="60" x14ac:dyDescent="0.25">
      <c r="A856" s="10">
        <v>2274</v>
      </c>
      <c r="B856" s="3" t="s">
        <v>2275</v>
      </c>
      <c r="C856" s="3" t="s">
        <v>6384</v>
      </c>
      <c r="D856" s="6">
        <v>2500</v>
      </c>
      <c r="E856" s="8">
        <v>2990</v>
      </c>
      <c r="F856" t="s">
        <v>8218</v>
      </c>
      <c r="G856" t="s">
        <v>8223</v>
      </c>
      <c r="H856" t="s">
        <v>8245</v>
      </c>
      <c r="I856" s="19">
        <f t="shared" si="39"/>
        <v>41693.500659722224</v>
      </c>
      <c r="J856">
        <v>1393156857</v>
      </c>
      <c r="K856" s="19">
        <f t="shared" si="40"/>
        <v>41663.500659722224</v>
      </c>
      <c r="L856">
        <v>1390564857</v>
      </c>
      <c r="M856" t="b">
        <v>0</v>
      </c>
      <c r="N856">
        <v>99</v>
      </c>
      <c r="O856" t="b">
        <v>1</v>
      </c>
      <c r="P856" t="s">
        <v>8295</v>
      </c>
      <c r="Q856" s="15" t="s">
        <v>8309</v>
      </c>
      <c r="R856" s="12" t="s">
        <v>8310</v>
      </c>
      <c r="S856">
        <f t="shared" si="41"/>
        <v>30.2</v>
      </c>
    </row>
    <row r="857" spans="1:19" ht="45" x14ac:dyDescent="0.25">
      <c r="A857" s="10">
        <v>1245</v>
      </c>
      <c r="B857" s="3" t="s">
        <v>1246</v>
      </c>
      <c r="C857" s="3" t="s">
        <v>5355</v>
      </c>
      <c r="D857" s="6">
        <v>2000</v>
      </c>
      <c r="E857" s="8">
        <v>2405</v>
      </c>
      <c r="F857" t="s">
        <v>8218</v>
      </c>
      <c r="G857" t="s">
        <v>8223</v>
      </c>
      <c r="H857" t="s">
        <v>8245</v>
      </c>
      <c r="I857" s="19">
        <f t="shared" si="39"/>
        <v>41804.599930555552</v>
      </c>
      <c r="J857">
        <v>1402755834</v>
      </c>
      <c r="K857" s="19">
        <f t="shared" si="40"/>
        <v>41774.599930555552</v>
      </c>
      <c r="L857">
        <v>1400163834</v>
      </c>
      <c r="M857" t="b">
        <v>1</v>
      </c>
      <c r="N857">
        <v>17</v>
      </c>
      <c r="O857" t="b">
        <v>1</v>
      </c>
      <c r="P857" t="s">
        <v>8274</v>
      </c>
      <c r="Q857" s="15" t="s">
        <v>8311</v>
      </c>
      <c r="R857" s="12" t="s">
        <v>8312</v>
      </c>
      <c r="S857">
        <f t="shared" si="41"/>
        <v>141.47</v>
      </c>
    </row>
    <row r="858" spans="1:19" ht="60" x14ac:dyDescent="0.25">
      <c r="A858" s="10">
        <v>2827</v>
      </c>
      <c r="B858" s="3" t="s">
        <v>2827</v>
      </c>
      <c r="C858" s="3" t="s">
        <v>6937</v>
      </c>
      <c r="D858" s="6">
        <v>2000</v>
      </c>
      <c r="E858" s="8">
        <v>2405</v>
      </c>
      <c r="F858" t="s">
        <v>8218</v>
      </c>
      <c r="G858" t="s">
        <v>8223</v>
      </c>
      <c r="H858" t="s">
        <v>8245</v>
      </c>
      <c r="I858" s="19">
        <f t="shared" si="39"/>
        <v>42524.6875</v>
      </c>
      <c r="J858">
        <v>1464971400</v>
      </c>
      <c r="K858" s="19">
        <f t="shared" si="40"/>
        <v>42494.683634259258</v>
      </c>
      <c r="L858">
        <v>1462379066</v>
      </c>
      <c r="M858" t="b">
        <v>0</v>
      </c>
      <c r="N858">
        <v>23</v>
      </c>
      <c r="O858" t="b">
        <v>1</v>
      </c>
      <c r="P858" t="s">
        <v>8269</v>
      </c>
      <c r="Q858" s="15" t="s">
        <v>8314</v>
      </c>
      <c r="R858" s="12" t="s">
        <v>8315</v>
      </c>
      <c r="S858">
        <f t="shared" si="41"/>
        <v>104.57</v>
      </c>
    </row>
    <row r="859" spans="1:19" ht="45" x14ac:dyDescent="0.25">
      <c r="A859" s="10">
        <v>2838</v>
      </c>
      <c r="B859" s="3" t="s">
        <v>2838</v>
      </c>
      <c r="C859" s="3" t="s">
        <v>6948</v>
      </c>
      <c r="D859" s="6">
        <v>2000</v>
      </c>
      <c r="E859" s="8">
        <v>2405</v>
      </c>
      <c r="F859" t="s">
        <v>8218</v>
      </c>
      <c r="G859" t="s">
        <v>8223</v>
      </c>
      <c r="H859" t="s">
        <v>8245</v>
      </c>
      <c r="I859" s="19">
        <f t="shared" si="39"/>
        <v>41864.916666666664</v>
      </c>
      <c r="J859">
        <v>1407967200</v>
      </c>
      <c r="K859" s="19">
        <f t="shared" si="40"/>
        <v>41842.607592592591</v>
      </c>
      <c r="L859">
        <v>1406039696</v>
      </c>
      <c r="M859" t="b">
        <v>0</v>
      </c>
      <c r="N859">
        <v>54</v>
      </c>
      <c r="O859" t="b">
        <v>1</v>
      </c>
      <c r="P859" t="s">
        <v>8269</v>
      </c>
      <c r="Q859" s="15" t="s">
        <v>8314</v>
      </c>
      <c r="R859" s="12" t="s">
        <v>8315</v>
      </c>
      <c r="S859">
        <f t="shared" si="41"/>
        <v>44.54</v>
      </c>
    </row>
    <row r="860" spans="1:19" ht="60" x14ac:dyDescent="0.25">
      <c r="A860" s="10">
        <v>3690</v>
      </c>
      <c r="B860" s="3" t="s">
        <v>3687</v>
      </c>
      <c r="C860" s="3" t="s">
        <v>7800</v>
      </c>
      <c r="D860" s="6">
        <v>1500</v>
      </c>
      <c r="E860" s="8">
        <v>1800</v>
      </c>
      <c r="F860" t="s">
        <v>8218</v>
      </c>
      <c r="G860" t="s">
        <v>8223</v>
      </c>
      <c r="H860" t="s">
        <v>8245</v>
      </c>
      <c r="I860" s="19">
        <f t="shared" si="39"/>
        <v>41970.639849537038</v>
      </c>
      <c r="J860">
        <v>1417101683</v>
      </c>
      <c r="K860" s="19">
        <f t="shared" si="40"/>
        <v>41940.598182870373</v>
      </c>
      <c r="L860">
        <v>1414506083</v>
      </c>
      <c r="M860" t="b">
        <v>0</v>
      </c>
      <c r="N860">
        <v>31</v>
      </c>
      <c r="O860" t="b">
        <v>1</v>
      </c>
      <c r="P860" t="s">
        <v>8269</v>
      </c>
      <c r="Q860" s="15" t="s">
        <v>8314</v>
      </c>
      <c r="R860" s="12" t="s">
        <v>8315</v>
      </c>
      <c r="S860">
        <f t="shared" si="41"/>
        <v>58.06</v>
      </c>
    </row>
    <row r="861" spans="1:19" ht="45" x14ac:dyDescent="0.25">
      <c r="A861" s="10">
        <v>3180</v>
      </c>
      <c r="B861" s="3" t="s">
        <v>3180</v>
      </c>
      <c r="C861" s="3" t="s">
        <v>7290</v>
      </c>
      <c r="D861" s="6">
        <v>1200</v>
      </c>
      <c r="E861" s="8">
        <v>1437</v>
      </c>
      <c r="F861" t="s">
        <v>8218</v>
      </c>
      <c r="G861" t="s">
        <v>8224</v>
      </c>
      <c r="H861" t="s">
        <v>8246</v>
      </c>
      <c r="I861" s="19">
        <f t="shared" si="39"/>
        <v>41810.412604166668</v>
      </c>
      <c r="J861">
        <v>1403258049</v>
      </c>
      <c r="K861" s="19">
        <f t="shared" si="40"/>
        <v>41780.412604166668</v>
      </c>
      <c r="L861">
        <v>1400666049</v>
      </c>
      <c r="M861" t="b">
        <v>1</v>
      </c>
      <c r="N861">
        <v>45</v>
      </c>
      <c r="O861" t="b">
        <v>1</v>
      </c>
      <c r="P861" t="s">
        <v>8269</v>
      </c>
      <c r="Q861" s="15" t="s">
        <v>8314</v>
      </c>
      <c r="R861" s="12" t="s">
        <v>8315</v>
      </c>
      <c r="S861">
        <f t="shared" si="41"/>
        <v>31.93</v>
      </c>
    </row>
    <row r="862" spans="1:19" ht="60" x14ac:dyDescent="0.25">
      <c r="A862" s="10">
        <v>1654</v>
      </c>
      <c r="B862" s="3" t="s">
        <v>1655</v>
      </c>
      <c r="C862" s="3" t="s">
        <v>5764</v>
      </c>
      <c r="D862" s="6">
        <v>1100</v>
      </c>
      <c r="E862" s="8">
        <v>1319</v>
      </c>
      <c r="F862" t="s">
        <v>8218</v>
      </c>
      <c r="G862" t="s">
        <v>8223</v>
      </c>
      <c r="H862" t="s">
        <v>8245</v>
      </c>
      <c r="I862" s="19">
        <f t="shared" si="39"/>
        <v>41017.890740740739</v>
      </c>
      <c r="J862">
        <v>1334784160</v>
      </c>
      <c r="K862" s="19">
        <f t="shared" si="40"/>
        <v>40987.890740740739</v>
      </c>
      <c r="L862">
        <v>1332192160</v>
      </c>
      <c r="M862" t="b">
        <v>0</v>
      </c>
      <c r="N862">
        <v>34</v>
      </c>
      <c r="O862" t="b">
        <v>1</v>
      </c>
      <c r="P862" t="s">
        <v>8290</v>
      </c>
      <c r="Q862" s="15" t="s">
        <v>8311</v>
      </c>
      <c r="R862" s="12" t="s">
        <v>8319</v>
      </c>
      <c r="S862">
        <f t="shared" si="41"/>
        <v>38.79</v>
      </c>
    </row>
    <row r="863" spans="1:19" ht="45" x14ac:dyDescent="0.25">
      <c r="A863" s="10">
        <v>416</v>
      </c>
      <c r="B863" s="3" t="s">
        <v>417</v>
      </c>
      <c r="C863" s="3" t="s">
        <v>4526</v>
      </c>
      <c r="D863" s="6">
        <v>1000</v>
      </c>
      <c r="E863" s="8">
        <v>1202.17</v>
      </c>
      <c r="F863" t="s">
        <v>8218</v>
      </c>
      <c r="G863" t="s">
        <v>8223</v>
      </c>
      <c r="H863" t="s">
        <v>8245</v>
      </c>
      <c r="I863" s="19">
        <f t="shared" si="39"/>
        <v>41678.396192129629</v>
      </c>
      <c r="J863">
        <v>1391851831</v>
      </c>
      <c r="K863" s="19">
        <f t="shared" si="40"/>
        <v>41648.396192129629</v>
      </c>
      <c r="L863">
        <v>1389259831</v>
      </c>
      <c r="M863" t="b">
        <v>0</v>
      </c>
      <c r="N863">
        <v>25</v>
      </c>
      <c r="O863" t="b">
        <v>1</v>
      </c>
      <c r="P863" t="s">
        <v>8267</v>
      </c>
      <c r="Q863" s="15" t="s">
        <v>8317</v>
      </c>
      <c r="R863" s="12" t="s">
        <v>8329</v>
      </c>
      <c r="S863">
        <f t="shared" si="41"/>
        <v>48.09</v>
      </c>
    </row>
    <row r="864" spans="1:19" ht="45" x14ac:dyDescent="0.25">
      <c r="A864" s="10">
        <v>2782</v>
      </c>
      <c r="B864" s="3" t="s">
        <v>2782</v>
      </c>
      <c r="C864" s="3" t="s">
        <v>6892</v>
      </c>
      <c r="D864" s="6">
        <v>1000</v>
      </c>
      <c r="E864" s="8">
        <v>1200</v>
      </c>
      <c r="F864" t="s">
        <v>8218</v>
      </c>
      <c r="G864" t="s">
        <v>8223</v>
      </c>
      <c r="H864" t="s">
        <v>8245</v>
      </c>
      <c r="I864" s="19">
        <f t="shared" si="39"/>
        <v>42052.207638888889</v>
      </c>
      <c r="J864">
        <v>1424149140</v>
      </c>
      <c r="K864" s="19">
        <f t="shared" si="40"/>
        <v>42026.924976851849</v>
      </c>
      <c r="L864">
        <v>1421964718</v>
      </c>
      <c r="M864" t="b">
        <v>0</v>
      </c>
      <c r="N864">
        <v>18</v>
      </c>
      <c r="O864" t="b">
        <v>1</v>
      </c>
      <c r="P864" t="s">
        <v>8269</v>
      </c>
      <c r="Q864" s="15" t="s">
        <v>8314</v>
      </c>
      <c r="R864" s="12" t="s">
        <v>8315</v>
      </c>
      <c r="S864">
        <f t="shared" si="41"/>
        <v>66.67</v>
      </c>
    </row>
    <row r="865" spans="1:19" ht="60" x14ac:dyDescent="0.25">
      <c r="A865" s="10">
        <v>2787</v>
      </c>
      <c r="B865" s="3" t="s">
        <v>2787</v>
      </c>
      <c r="C865" s="3" t="s">
        <v>6897</v>
      </c>
      <c r="D865" s="6">
        <v>1000</v>
      </c>
      <c r="E865" s="8">
        <v>1197</v>
      </c>
      <c r="F865" t="s">
        <v>8218</v>
      </c>
      <c r="G865" t="s">
        <v>8223</v>
      </c>
      <c r="H865" t="s">
        <v>8245</v>
      </c>
      <c r="I865" s="19">
        <f t="shared" si="39"/>
        <v>41838.198518518519</v>
      </c>
      <c r="J865">
        <v>1405658752</v>
      </c>
      <c r="K865" s="19">
        <f t="shared" si="40"/>
        <v>41808.198518518519</v>
      </c>
      <c r="L865">
        <v>1403066752</v>
      </c>
      <c r="M865" t="b">
        <v>0</v>
      </c>
      <c r="N865">
        <v>38</v>
      </c>
      <c r="O865" t="b">
        <v>1</v>
      </c>
      <c r="P865" t="s">
        <v>8269</v>
      </c>
      <c r="Q865" s="15" t="s">
        <v>8314</v>
      </c>
      <c r="R865" s="12" t="s">
        <v>8315</v>
      </c>
      <c r="S865">
        <f t="shared" si="41"/>
        <v>31.5</v>
      </c>
    </row>
    <row r="866" spans="1:19" ht="60" x14ac:dyDescent="0.25">
      <c r="A866" s="10">
        <v>2191</v>
      </c>
      <c r="B866" s="3" t="s">
        <v>2192</v>
      </c>
      <c r="C866" s="3" t="s">
        <v>6301</v>
      </c>
      <c r="D866" s="6">
        <v>750</v>
      </c>
      <c r="E866" s="8">
        <v>898</v>
      </c>
      <c r="F866" t="s">
        <v>8218</v>
      </c>
      <c r="G866" t="s">
        <v>8224</v>
      </c>
      <c r="H866" t="s">
        <v>8246</v>
      </c>
      <c r="I866" s="19">
        <f t="shared" si="39"/>
        <v>42780.833645833336</v>
      </c>
      <c r="J866">
        <v>1487102427</v>
      </c>
      <c r="K866" s="19">
        <f t="shared" si="40"/>
        <v>42768.833645833336</v>
      </c>
      <c r="L866">
        <v>1486065627</v>
      </c>
      <c r="M866" t="b">
        <v>0</v>
      </c>
      <c r="N866">
        <v>25</v>
      </c>
      <c r="O866" t="b">
        <v>1</v>
      </c>
      <c r="P866" t="s">
        <v>8295</v>
      </c>
      <c r="Q866" s="15" t="s">
        <v>8309</v>
      </c>
      <c r="R866" s="12" t="s">
        <v>8310</v>
      </c>
      <c r="S866">
        <f t="shared" si="41"/>
        <v>35.92</v>
      </c>
    </row>
    <row r="867" spans="1:19" ht="60" x14ac:dyDescent="0.25">
      <c r="A867" s="10">
        <v>3539</v>
      </c>
      <c r="B867" s="3" t="s">
        <v>3538</v>
      </c>
      <c r="C867" s="3" t="s">
        <v>7649</v>
      </c>
      <c r="D867" s="6">
        <v>600</v>
      </c>
      <c r="E867" s="8">
        <v>718</v>
      </c>
      <c r="F867" t="s">
        <v>8218</v>
      </c>
      <c r="G867" t="s">
        <v>8223</v>
      </c>
      <c r="H867" t="s">
        <v>8245</v>
      </c>
      <c r="I867" s="19">
        <f t="shared" si="39"/>
        <v>42621.756041666667</v>
      </c>
      <c r="J867">
        <v>1473358122</v>
      </c>
      <c r="K867" s="19">
        <f t="shared" si="40"/>
        <v>42600.756041666667</v>
      </c>
      <c r="L867">
        <v>1471543722</v>
      </c>
      <c r="M867" t="b">
        <v>0</v>
      </c>
      <c r="N867">
        <v>13</v>
      </c>
      <c r="O867" t="b">
        <v>1</v>
      </c>
      <c r="P867" t="s">
        <v>8269</v>
      </c>
      <c r="Q867" s="15" t="s">
        <v>8314</v>
      </c>
      <c r="R867" s="12" t="s">
        <v>8315</v>
      </c>
      <c r="S867">
        <f t="shared" si="41"/>
        <v>55.23</v>
      </c>
    </row>
    <row r="868" spans="1:19" ht="30" x14ac:dyDescent="0.25">
      <c r="A868" s="10">
        <v>104</v>
      </c>
      <c r="B868" s="3" t="s">
        <v>106</v>
      </c>
      <c r="C868" s="3" t="s">
        <v>4215</v>
      </c>
      <c r="D868" s="6">
        <v>500</v>
      </c>
      <c r="E868" s="8">
        <v>600</v>
      </c>
      <c r="F868" t="s">
        <v>8218</v>
      </c>
      <c r="G868" t="s">
        <v>8223</v>
      </c>
      <c r="H868" t="s">
        <v>8245</v>
      </c>
      <c r="I868" s="19">
        <f t="shared" si="39"/>
        <v>40636.041666666664</v>
      </c>
      <c r="J868">
        <v>1301792400</v>
      </c>
      <c r="K868" s="19">
        <f t="shared" si="40"/>
        <v>40612.695208333331</v>
      </c>
      <c r="L868">
        <v>1299775266</v>
      </c>
      <c r="M868" t="b">
        <v>0</v>
      </c>
      <c r="N868">
        <v>10</v>
      </c>
      <c r="O868" t="b">
        <v>1</v>
      </c>
      <c r="P868" t="s">
        <v>8264</v>
      </c>
      <c r="Q868" s="15" t="s">
        <v>8317</v>
      </c>
      <c r="R868" s="12" t="s">
        <v>8318</v>
      </c>
      <c r="S868">
        <f t="shared" si="41"/>
        <v>60</v>
      </c>
    </row>
    <row r="869" spans="1:19" ht="60" x14ac:dyDescent="0.25">
      <c r="A869" s="10">
        <v>375</v>
      </c>
      <c r="B869" s="3" t="s">
        <v>376</v>
      </c>
      <c r="C869" s="3" t="s">
        <v>4485</v>
      </c>
      <c r="D869" s="6">
        <v>500</v>
      </c>
      <c r="E869" s="8">
        <v>600</v>
      </c>
      <c r="F869" t="s">
        <v>8218</v>
      </c>
      <c r="G869" t="s">
        <v>8223</v>
      </c>
      <c r="H869" t="s">
        <v>8245</v>
      </c>
      <c r="I869" s="19">
        <f t="shared" si="39"/>
        <v>41699.720833333333</v>
      </c>
      <c r="J869">
        <v>1393694280</v>
      </c>
      <c r="K869" s="19">
        <f t="shared" si="40"/>
        <v>41657.985081018516</v>
      </c>
      <c r="L869">
        <v>1390088311</v>
      </c>
      <c r="M869" t="b">
        <v>0</v>
      </c>
      <c r="N869">
        <v>14</v>
      </c>
      <c r="O869" t="b">
        <v>1</v>
      </c>
      <c r="P869" t="s">
        <v>8267</v>
      </c>
      <c r="Q869" s="15" t="s">
        <v>8317</v>
      </c>
      <c r="R869" s="12" t="s">
        <v>8329</v>
      </c>
      <c r="S869">
        <f t="shared" si="41"/>
        <v>42.86</v>
      </c>
    </row>
    <row r="870" spans="1:19" ht="30" x14ac:dyDescent="0.25">
      <c r="A870" s="10">
        <v>2167</v>
      </c>
      <c r="B870" s="3" t="s">
        <v>2168</v>
      </c>
      <c r="C870" s="3" t="s">
        <v>6277</v>
      </c>
      <c r="D870" s="6">
        <v>150</v>
      </c>
      <c r="E870" s="8">
        <v>180</v>
      </c>
      <c r="F870" t="s">
        <v>8218</v>
      </c>
      <c r="G870" t="s">
        <v>8223</v>
      </c>
      <c r="H870" t="s">
        <v>8245</v>
      </c>
      <c r="I870" s="19">
        <f t="shared" si="39"/>
        <v>41167.066400462965</v>
      </c>
      <c r="J870">
        <v>1347672937</v>
      </c>
      <c r="K870" s="19">
        <f t="shared" si="40"/>
        <v>41153.066400462965</v>
      </c>
      <c r="L870">
        <v>1346463337</v>
      </c>
      <c r="M870" t="b">
        <v>0</v>
      </c>
      <c r="N870">
        <v>8</v>
      </c>
      <c r="O870" t="b">
        <v>1</v>
      </c>
      <c r="P870" t="s">
        <v>8274</v>
      </c>
      <c r="Q870" s="15" t="s">
        <v>8311</v>
      </c>
      <c r="R870" s="12" t="s">
        <v>8312</v>
      </c>
      <c r="S870">
        <f t="shared" si="41"/>
        <v>22.5</v>
      </c>
    </row>
    <row r="871" spans="1:19" ht="60" x14ac:dyDescent="0.25">
      <c r="A871" s="10">
        <v>1755</v>
      </c>
      <c r="B871" s="3" t="s">
        <v>1756</v>
      </c>
      <c r="C871" s="3" t="s">
        <v>5865</v>
      </c>
      <c r="D871" s="6">
        <v>25</v>
      </c>
      <c r="E871" s="8">
        <v>30</v>
      </c>
      <c r="F871" t="s">
        <v>8218</v>
      </c>
      <c r="G871" t="s">
        <v>8223</v>
      </c>
      <c r="H871" t="s">
        <v>8245</v>
      </c>
      <c r="I871" s="19">
        <f t="shared" si="39"/>
        <v>42282.788900462961</v>
      </c>
      <c r="J871">
        <v>1444071361</v>
      </c>
      <c r="K871" s="19">
        <f t="shared" si="40"/>
        <v>42252.788900462961</v>
      </c>
      <c r="L871">
        <v>1441479361</v>
      </c>
      <c r="M871" t="b">
        <v>0</v>
      </c>
      <c r="N871">
        <v>4</v>
      </c>
      <c r="O871" t="b">
        <v>1</v>
      </c>
      <c r="P871" t="s">
        <v>8283</v>
      </c>
      <c r="Q871" s="15" t="s">
        <v>8322</v>
      </c>
      <c r="R871" s="12" t="s">
        <v>8323</v>
      </c>
      <c r="S871">
        <f t="shared" si="41"/>
        <v>7.5</v>
      </c>
    </row>
    <row r="872" spans="1:19" ht="60" x14ac:dyDescent="0.25">
      <c r="A872" s="10">
        <v>1364</v>
      </c>
      <c r="B872" s="3" t="s">
        <v>1365</v>
      </c>
      <c r="C872" s="3" t="s">
        <v>5474</v>
      </c>
      <c r="D872" s="6">
        <v>42000</v>
      </c>
      <c r="E872" s="8">
        <v>49830</v>
      </c>
      <c r="F872" t="s">
        <v>8218</v>
      </c>
      <c r="G872" t="s">
        <v>8231</v>
      </c>
      <c r="H872" t="s">
        <v>8252</v>
      </c>
      <c r="I872" s="19">
        <f t="shared" si="39"/>
        <v>42011.6956712963</v>
      </c>
      <c r="J872">
        <v>1420648906</v>
      </c>
      <c r="K872" s="19">
        <f t="shared" si="40"/>
        <v>41951.695671296293</v>
      </c>
      <c r="L872">
        <v>1415464906</v>
      </c>
      <c r="M872" t="b">
        <v>0</v>
      </c>
      <c r="N872">
        <v>144</v>
      </c>
      <c r="O872" t="b">
        <v>1</v>
      </c>
      <c r="P872" t="s">
        <v>8274</v>
      </c>
      <c r="Q872" s="15" t="s">
        <v>8311</v>
      </c>
      <c r="R872" s="12" t="s">
        <v>8312</v>
      </c>
      <c r="S872">
        <f t="shared" si="41"/>
        <v>346.04</v>
      </c>
    </row>
    <row r="873" spans="1:19" ht="60" x14ac:dyDescent="0.25">
      <c r="A873" s="10">
        <v>641</v>
      </c>
      <c r="B873" s="3" t="s">
        <v>642</v>
      </c>
      <c r="C873" s="3" t="s">
        <v>4751</v>
      </c>
      <c r="D873" s="6">
        <v>40000</v>
      </c>
      <c r="E873" s="8">
        <v>47665</v>
      </c>
      <c r="F873" t="s">
        <v>8218</v>
      </c>
      <c r="G873" t="s">
        <v>8223</v>
      </c>
      <c r="H873" t="s">
        <v>8245</v>
      </c>
      <c r="I873" s="19">
        <f t="shared" si="39"/>
        <v>42229.57</v>
      </c>
      <c r="J873">
        <v>1439473248</v>
      </c>
      <c r="K873" s="19">
        <f t="shared" si="40"/>
        <v>42199.57</v>
      </c>
      <c r="L873">
        <v>1436881248</v>
      </c>
      <c r="M873" t="b">
        <v>0</v>
      </c>
      <c r="N873">
        <v>315</v>
      </c>
      <c r="O873" t="b">
        <v>1</v>
      </c>
      <c r="P873" t="s">
        <v>8271</v>
      </c>
      <c r="Q873" s="15" t="s">
        <v>8307</v>
      </c>
      <c r="R873" s="12" t="s">
        <v>8313</v>
      </c>
      <c r="S873">
        <f t="shared" si="41"/>
        <v>151.32</v>
      </c>
    </row>
    <row r="874" spans="1:19" ht="45" x14ac:dyDescent="0.25">
      <c r="A874" s="10">
        <v>296</v>
      </c>
      <c r="B874" s="3" t="s">
        <v>297</v>
      </c>
      <c r="C874" s="3" t="s">
        <v>4406</v>
      </c>
      <c r="D874" s="6">
        <v>25000</v>
      </c>
      <c r="E874" s="8">
        <v>29681.55</v>
      </c>
      <c r="F874" t="s">
        <v>8218</v>
      </c>
      <c r="G874" t="s">
        <v>8223</v>
      </c>
      <c r="H874" t="s">
        <v>8245</v>
      </c>
      <c r="I874" s="19">
        <f t="shared" si="39"/>
        <v>41159.475497685184</v>
      </c>
      <c r="J874">
        <v>1347017083</v>
      </c>
      <c r="K874" s="19">
        <f t="shared" si="40"/>
        <v>41134.475497685184</v>
      </c>
      <c r="L874">
        <v>1344857083</v>
      </c>
      <c r="M874" t="b">
        <v>1</v>
      </c>
      <c r="N874">
        <v>129</v>
      </c>
      <c r="O874" t="b">
        <v>1</v>
      </c>
      <c r="P874" t="s">
        <v>8267</v>
      </c>
      <c r="Q874" s="15" t="s">
        <v>8317</v>
      </c>
      <c r="R874" s="12" t="s">
        <v>8329</v>
      </c>
      <c r="S874">
        <f t="shared" si="41"/>
        <v>230.09</v>
      </c>
    </row>
    <row r="875" spans="1:19" ht="45" x14ac:dyDescent="0.25">
      <c r="A875" s="10">
        <v>1024</v>
      </c>
      <c r="B875" s="3" t="s">
        <v>1025</v>
      </c>
      <c r="C875" s="3" t="s">
        <v>5134</v>
      </c>
      <c r="D875" s="6">
        <v>20000</v>
      </c>
      <c r="E875" s="8">
        <v>23727.55</v>
      </c>
      <c r="F875" t="s">
        <v>8218</v>
      </c>
      <c r="G875" t="s">
        <v>8234</v>
      </c>
      <c r="H875" t="s">
        <v>8254</v>
      </c>
      <c r="I875" s="19">
        <f t="shared" si="39"/>
        <v>42400.580590277779</v>
      </c>
      <c r="J875">
        <v>1454248563</v>
      </c>
      <c r="K875" s="19">
        <f t="shared" si="40"/>
        <v>42370.580590277779</v>
      </c>
      <c r="L875">
        <v>1451656563</v>
      </c>
      <c r="M875" t="b">
        <v>1</v>
      </c>
      <c r="N875">
        <v>61</v>
      </c>
      <c r="O875" t="b">
        <v>1</v>
      </c>
      <c r="P875" t="s">
        <v>8278</v>
      </c>
      <c r="Q875" s="15" t="s">
        <v>8311</v>
      </c>
      <c r="R875" s="12" t="s">
        <v>8324</v>
      </c>
      <c r="S875">
        <f t="shared" si="41"/>
        <v>388.98</v>
      </c>
    </row>
    <row r="876" spans="1:19" ht="60" x14ac:dyDescent="0.25">
      <c r="A876" s="10">
        <v>309</v>
      </c>
      <c r="B876" s="3" t="s">
        <v>310</v>
      </c>
      <c r="C876" s="3" t="s">
        <v>4419</v>
      </c>
      <c r="D876" s="6">
        <v>18000</v>
      </c>
      <c r="E876" s="8">
        <v>21410</v>
      </c>
      <c r="F876" t="s">
        <v>8218</v>
      </c>
      <c r="G876" t="s">
        <v>8223</v>
      </c>
      <c r="H876" t="s">
        <v>8245</v>
      </c>
      <c r="I876" s="19">
        <f t="shared" si="39"/>
        <v>41155.751550925925</v>
      </c>
      <c r="J876">
        <v>1346695334</v>
      </c>
      <c r="K876" s="19">
        <f t="shared" si="40"/>
        <v>41134.751550925925</v>
      </c>
      <c r="L876">
        <v>1344880934</v>
      </c>
      <c r="M876" t="b">
        <v>1</v>
      </c>
      <c r="N876">
        <v>238</v>
      </c>
      <c r="O876" t="b">
        <v>1</v>
      </c>
      <c r="P876" t="s">
        <v>8267</v>
      </c>
      <c r="Q876" s="15" t="s">
        <v>8317</v>
      </c>
      <c r="R876" s="12" t="s">
        <v>8329</v>
      </c>
      <c r="S876">
        <f t="shared" si="41"/>
        <v>89.96</v>
      </c>
    </row>
    <row r="877" spans="1:19" ht="45" x14ac:dyDescent="0.25">
      <c r="A877" s="10">
        <v>301</v>
      </c>
      <c r="B877" s="3" t="s">
        <v>302</v>
      </c>
      <c r="C877" s="3" t="s">
        <v>4411</v>
      </c>
      <c r="D877" s="6">
        <v>13000</v>
      </c>
      <c r="E877" s="8">
        <v>15435.55</v>
      </c>
      <c r="F877" t="s">
        <v>8218</v>
      </c>
      <c r="G877" t="s">
        <v>8223</v>
      </c>
      <c r="H877" t="s">
        <v>8245</v>
      </c>
      <c r="I877" s="19">
        <f t="shared" si="39"/>
        <v>41352.696006944447</v>
      </c>
      <c r="J877">
        <v>1363711335</v>
      </c>
      <c r="K877" s="19">
        <f t="shared" si="40"/>
        <v>41312.737673611111</v>
      </c>
      <c r="L877">
        <v>1360258935</v>
      </c>
      <c r="M877" t="b">
        <v>1</v>
      </c>
      <c r="N877">
        <v>251</v>
      </c>
      <c r="O877" t="b">
        <v>1</v>
      </c>
      <c r="P877" t="s">
        <v>8267</v>
      </c>
      <c r="Q877" s="15" t="s">
        <v>8317</v>
      </c>
      <c r="R877" s="12" t="s">
        <v>8329</v>
      </c>
      <c r="S877">
        <f t="shared" si="41"/>
        <v>61.5</v>
      </c>
    </row>
    <row r="878" spans="1:19" ht="60" x14ac:dyDescent="0.25">
      <c r="A878" s="10">
        <v>3481</v>
      </c>
      <c r="B878" s="3" t="s">
        <v>3480</v>
      </c>
      <c r="C878" s="3" t="s">
        <v>7591</v>
      </c>
      <c r="D878" s="6">
        <v>10000</v>
      </c>
      <c r="E878" s="8">
        <v>11880</v>
      </c>
      <c r="F878" t="s">
        <v>8218</v>
      </c>
      <c r="G878" t="s">
        <v>8225</v>
      </c>
      <c r="H878" t="s">
        <v>8247</v>
      </c>
      <c r="I878" s="19">
        <f t="shared" si="39"/>
        <v>42006.24754629629</v>
      </c>
      <c r="J878">
        <v>1420178188</v>
      </c>
      <c r="K878" s="19">
        <f t="shared" si="40"/>
        <v>41989.24754629629</v>
      </c>
      <c r="L878">
        <v>1418709388</v>
      </c>
      <c r="M878" t="b">
        <v>0</v>
      </c>
      <c r="N878">
        <v>95</v>
      </c>
      <c r="O878" t="b">
        <v>1</v>
      </c>
      <c r="P878" t="s">
        <v>8269</v>
      </c>
      <c r="Q878" s="15" t="s">
        <v>8314</v>
      </c>
      <c r="R878" s="12" t="s">
        <v>8315</v>
      </c>
      <c r="S878">
        <f t="shared" si="41"/>
        <v>125.05</v>
      </c>
    </row>
    <row r="879" spans="1:19" ht="45" x14ac:dyDescent="0.25">
      <c r="A879" s="10">
        <v>3209</v>
      </c>
      <c r="B879" s="3" t="s">
        <v>3209</v>
      </c>
      <c r="C879" s="3" t="s">
        <v>7319</v>
      </c>
      <c r="D879" s="6">
        <v>9500</v>
      </c>
      <c r="E879" s="8">
        <v>11335.7</v>
      </c>
      <c r="F879" t="s">
        <v>8218</v>
      </c>
      <c r="G879" t="s">
        <v>8223</v>
      </c>
      <c r="H879" t="s">
        <v>8245</v>
      </c>
      <c r="I879" s="19">
        <f t="shared" si="39"/>
        <v>41810.958333333336</v>
      </c>
      <c r="J879">
        <v>1403305200</v>
      </c>
      <c r="K879" s="19">
        <f t="shared" si="40"/>
        <v>41778.637245370373</v>
      </c>
      <c r="L879">
        <v>1400512658</v>
      </c>
      <c r="M879" t="b">
        <v>1</v>
      </c>
      <c r="N879">
        <v>226</v>
      </c>
      <c r="O879" t="b">
        <v>1</v>
      </c>
      <c r="P879" t="s">
        <v>8269</v>
      </c>
      <c r="Q879" s="15" t="s">
        <v>8314</v>
      </c>
      <c r="R879" s="12" t="s">
        <v>8315</v>
      </c>
      <c r="S879">
        <f t="shared" si="41"/>
        <v>50.16</v>
      </c>
    </row>
    <row r="880" spans="1:19" ht="45" x14ac:dyDescent="0.25">
      <c r="A880" s="10">
        <v>2784</v>
      </c>
      <c r="B880" s="3" t="s">
        <v>2784</v>
      </c>
      <c r="C880" s="3" t="s">
        <v>6894</v>
      </c>
      <c r="D880" s="6">
        <v>6000</v>
      </c>
      <c r="E880" s="8">
        <v>7140</v>
      </c>
      <c r="F880" t="s">
        <v>8218</v>
      </c>
      <c r="G880" t="s">
        <v>8223</v>
      </c>
      <c r="H880" t="s">
        <v>8245</v>
      </c>
      <c r="I880" s="19">
        <f t="shared" si="39"/>
        <v>41941.787534722222</v>
      </c>
      <c r="J880">
        <v>1414608843</v>
      </c>
      <c r="K880" s="19">
        <f t="shared" si="40"/>
        <v>41920.787534722222</v>
      </c>
      <c r="L880">
        <v>1412794443</v>
      </c>
      <c r="M880" t="b">
        <v>0</v>
      </c>
      <c r="N880">
        <v>108</v>
      </c>
      <c r="O880" t="b">
        <v>1</v>
      </c>
      <c r="P880" t="s">
        <v>8269</v>
      </c>
      <c r="Q880" s="15" t="s">
        <v>8314</v>
      </c>
      <c r="R880" s="12" t="s">
        <v>8315</v>
      </c>
      <c r="S880">
        <f t="shared" si="41"/>
        <v>66.11</v>
      </c>
    </row>
    <row r="881" spans="1:19" ht="45" x14ac:dyDescent="0.25">
      <c r="A881" s="10">
        <v>3233</v>
      </c>
      <c r="B881" s="3" t="s">
        <v>3233</v>
      </c>
      <c r="C881" s="3" t="s">
        <v>7343</v>
      </c>
      <c r="D881" s="6">
        <v>5000</v>
      </c>
      <c r="E881" s="8">
        <v>5940</v>
      </c>
      <c r="F881" t="s">
        <v>8218</v>
      </c>
      <c r="G881" t="s">
        <v>8223</v>
      </c>
      <c r="H881" t="s">
        <v>8245</v>
      </c>
      <c r="I881" s="19">
        <f t="shared" si="39"/>
        <v>42796.805034722223</v>
      </c>
      <c r="J881">
        <v>1488482355</v>
      </c>
      <c r="K881" s="19">
        <f t="shared" si="40"/>
        <v>42766.805034722223</v>
      </c>
      <c r="L881">
        <v>1485890355</v>
      </c>
      <c r="M881" t="b">
        <v>0</v>
      </c>
      <c r="N881">
        <v>61</v>
      </c>
      <c r="O881" t="b">
        <v>1</v>
      </c>
      <c r="P881" t="s">
        <v>8269</v>
      </c>
      <c r="Q881" s="15" t="s">
        <v>8314</v>
      </c>
      <c r="R881" s="12" t="s">
        <v>8315</v>
      </c>
      <c r="S881">
        <f t="shared" si="41"/>
        <v>97.38</v>
      </c>
    </row>
    <row r="882" spans="1:19" ht="60" x14ac:dyDescent="0.25">
      <c r="A882" s="10">
        <v>1665</v>
      </c>
      <c r="B882" s="3" t="s">
        <v>1666</v>
      </c>
      <c r="C882" s="3" t="s">
        <v>5775</v>
      </c>
      <c r="D882" s="6">
        <v>3500</v>
      </c>
      <c r="E882" s="8">
        <v>4181</v>
      </c>
      <c r="F882" t="s">
        <v>8218</v>
      </c>
      <c r="G882" t="s">
        <v>8223</v>
      </c>
      <c r="H882" t="s">
        <v>8245</v>
      </c>
      <c r="I882" s="19">
        <f t="shared" si="39"/>
        <v>40596.125</v>
      </c>
      <c r="J882">
        <v>1298343600</v>
      </c>
      <c r="K882" s="19">
        <f t="shared" si="40"/>
        <v>40564.649456018517</v>
      </c>
      <c r="L882">
        <v>1295624113</v>
      </c>
      <c r="M882" t="b">
        <v>0</v>
      </c>
      <c r="N882">
        <v>93</v>
      </c>
      <c r="O882" t="b">
        <v>1</v>
      </c>
      <c r="P882" t="s">
        <v>8290</v>
      </c>
      <c r="Q882" s="15" t="s">
        <v>8311</v>
      </c>
      <c r="R882" s="12" t="s">
        <v>8319</v>
      </c>
      <c r="S882">
        <f t="shared" si="41"/>
        <v>44.96</v>
      </c>
    </row>
    <row r="883" spans="1:19" ht="60" x14ac:dyDescent="0.25">
      <c r="A883" s="10">
        <v>2484</v>
      </c>
      <c r="B883" s="3" t="s">
        <v>2484</v>
      </c>
      <c r="C883" s="3" t="s">
        <v>6594</v>
      </c>
      <c r="D883" s="6">
        <v>3500</v>
      </c>
      <c r="E883" s="8">
        <v>4176.1099999999997</v>
      </c>
      <c r="F883" t="s">
        <v>8218</v>
      </c>
      <c r="G883" t="s">
        <v>8223</v>
      </c>
      <c r="H883" t="s">
        <v>8245</v>
      </c>
      <c r="I883" s="19">
        <f t="shared" si="39"/>
        <v>40801.916701388887</v>
      </c>
      <c r="J883">
        <v>1316124003</v>
      </c>
      <c r="K883" s="19">
        <f t="shared" si="40"/>
        <v>40771.916701388887</v>
      </c>
      <c r="L883">
        <v>1313532003</v>
      </c>
      <c r="M883" t="b">
        <v>0</v>
      </c>
      <c r="N883">
        <v>90</v>
      </c>
      <c r="O883" t="b">
        <v>1</v>
      </c>
      <c r="P883" t="s">
        <v>8277</v>
      </c>
      <c r="Q883" s="15" t="s">
        <v>8311</v>
      </c>
      <c r="R883" s="12" t="s">
        <v>8328</v>
      </c>
      <c r="S883">
        <f t="shared" si="41"/>
        <v>46.4</v>
      </c>
    </row>
    <row r="884" spans="1:19" ht="60" x14ac:dyDescent="0.25">
      <c r="A884" s="10">
        <v>1265</v>
      </c>
      <c r="B884" s="3" t="s">
        <v>1266</v>
      </c>
      <c r="C884" s="3" t="s">
        <v>5375</v>
      </c>
      <c r="D884" s="6">
        <v>3500</v>
      </c>
      <c r="E884" s="8">
        <v>4170.17</v>
      </c>
      <c r="F884" t="s">
        <v>8218</v>
      </c>
      <c r="G884" t="s">
        <v>8223</v>
      </c>
      <c r="H884" t="s">
        <v>8245</v>
      </c>
      <c r="I884" s="19">
        <f t="shared" si="39"/>
        <v>40512.655266203699</v>
      </c>
      <c r="J884">
        <v>1291131815</v>
      </c>
      <c r="K884" s="19">
        <f t="shared" si="40"/>
        <v>40465.655266203699</v>
      </c>
      <c r="L884">
        <v>1287071015</v>
      </c>
      <c r="M884" t="b">
        <v>1</v>
      </c>
      <c r="N884">
        <v>66</v>
      </c>
      <c r="O884" t="b">
        <v>1</v>
      </c>
      <c r="P884" t="s">
        <v>8274</v>
      </c>
      <c r="Q884" s="15" t="s">
        <v>8311</v>
      </c>
      <c r="R884" s="12" t="s">
        <v>8312</v>
      </c>
      <c r="S884">
        <f t="shared" si="41"/>
        <v>63.18</v>
      </c>
    </row>
    <row r="885" spans="1:19" ht="45" x14ac:dyDescent="0.25">
      <c r="A885" s="10">
        <v>3585</v>
      </c>
      <c r="B885" s="3" t="s">
        <v>3584</v>
      </c>
      <c r="C885" s="3" t="s">
        <v>7695</v>
      </c>
      <c r="D885" s="6">
        <v>3400</v>
      </c>
      <c r="E885" s="8">
        <v>4050</v>
      </c>
      <c r="F885" t="s">
        <v>8218</v>
      </c>
      <c r="G885" t="s">
        <v>8223</v>
      </c>
      <c r="H885" t="s">
        <v>8245</v>
      </c>
      <c r="I885" s="19">
        <f t="shared" si="39"/>
        <v>41994.716319444444</v>
      </c>
      <c r="J885">
        <v>1419181890</v>
      </c>
      <c r="K885" s="19">
        <f t="shared" si="40"/>
        <v>41964.716319444444</v>
      </c>
      <c r="L885">
        <v>1416589890</v>
      </c>
      <c r="M885" t="b">
        <v>0</v>
      </c>
      <c r="N885">
        <v>23</v>
      </c>
      <c r="O885" t="b">
        <v>1</v>
      </c>
      <c r="P885" t="s">
        <v>8269</v>
      </c>
      <c r="Q885" s="15" t="s">
        <v>8314</v>
      </c>
      <c r="R885" s="12" t="s">
        <v>8315</v>
      </c>
      <c r="S885">
        <f t="shared" si="41"/>
        <v>176.09</v>
      </c>
    </row>
    <row r="886" spans="1:19" ht="45" x14ac:dyDescent="0.25">
      <c r="A886" s="10">
        <v>822</v>
      </c>
      <c r="B886" s="3" t="s">
        <v>823</v>
      </c>
      <c r="C886" s="3" t="s">
        <v>4932</v>
      </c>
      <c r="D886" s="6">
        <v>3000</v>
      </c>
      <c r="E886" s="8">
        <v>3575</v>
      </c>
      <c r="F886" t="s">
        <v>8218</v>
      </c>
      <c r="G886" t="s">
        <v>8223</v>
      </c>
      <c r="H886" t="s">
        <v>8245</v>
      </c>
      <c r="I886" s="19">
        <f t="shared" si="39"/>
        <v>41187.947337962964</v>
      </c>
      <c r="J886">
        <v>1349477050</v>
      </c>
      <c r="K886" s="19">
        <f t="shared" si="40"/>
        <v>41157.947337962964</v>
      </c>
      <c r="L886">
        <v>1346885050</v>
      </c>
      <c r="M886" t="b">
        <v>0</v>
      </c>
      <c r="N886">
        <v>69</v>
      </c>
      <c r="O886" t="b">
        <v>1</v>
      </c>
      <c r="P886" t="s">
        <v>8274</v>
      </c>
      <c r="Q886" s="15" t="s">
        <v>8311</v>
      </c>
      <c r="R886" s="12" t="s">
        <v>8312</v>
      </c>
      <c r="S886">
        <f t="shared" si="41"/>
        <v>51.81</v>
      </c>
    </row>
    <row r="887" spans="1:19" ht="45" x14ac:dyDescent="0.25">
      <c r="A887" s="10">
        <v>751</v>
      </c>
      <c r="B887" s="3" t="s">
        <v>752</v>
      </c>
      <c r="C887" s="3" t="s">
        <v>4861</v>
      </c>
      <c r="D887" s="6">
        <v>3000</v>
      </c>
      <c r="E887" s="8">
        <v>3555</v>
      </c>
      <c r="F887" t="s">
        <v>8218</v>
      </c>
      <c r="G887" t="s">
        <v>8223</v>
      </c>
      <c r="H887" t="s">
        <v>8245</v>
      </c>
      <c r="I887" s="19">
        <f t="shared" si="39"/>
        <v>40759.630497685182</v>
      </c>
      <c r="J887">
        <v>1312470475</v>
      </c>
      <c r="K887" s="19">
        <f t="shared" si="40"/>
        <v>40713.630497685182</v>
      </c>
      <c r="L887">
        <v>1308496075</v>
      </c>
      <c r="M887" t="b">
        <v>0</v>
      </c>
      <c r="N887">
        <v>62</v>
      </c>
      <c r="O887" t="b">
        <v>1</v>
      </c>
      <c r="P887" t="s">
        <v>8272</v>
      </c>
      <c r="Q887" s="15" t="s">
        <v>8320</v>
      </c>
      <c r="R887" s="12" t="s">
        <v>8330</v>
      </c>
      <c r="S887">
        <f t="shared" si="41"/>
        <v>57.34</v>
      </c>
    </row>
    <row r="888" spans="1:19" ht="30" x14ac:dyDescent="0.25">
      <c r="A888" s="10">
        <v>3595</v>
      </c>
      <c r="B888" s="3" t="s">
        <v>3594</v>
      </c>
      <c r="C888" s="3" t="s">
        <v>7705</v>
      </c>
      <c r="D888" s="6">
        <v>2600</v>
      </c>
      <c r="E888" s="8">
        <v>3081</v>
      </c>
      <c r="F888" t="s">
        <v>8218</v>
      </c>
      <c r="G888" t="s">
        <v>8223</v>
      </c>
      <c r="H888" t="s">
        <v>8245</v>
      </c>
      <c r="I888" s="19">
        <f t="shared" si="39"/>
        <v>42076.290972222225</v>
      </c>
      <c r="J888">
        <v>1426229940</v>
      </c>
      <c r="K888" s="19">
        <f t="shared" si="40"/>
        <v>42050.008368055554</v>
      </c>
      <c r="L888">
        <v>1423959123</v>
      </c>
      <c r="M888" t="b">
        <v>0</v>
      </c>
      <c r="N888">
        <v>62</v>
      </c>
      <c r="O888" t="b">
        <v>1</v>
      </c>
      <c r="P888" t="s">
        <v>8269</v>
      </c>
      <c r="Q888" s="15" t="s">
        <v>8314</v>
      </c>
      <c r="R888" s="12" t="s">
        <v>8315</v>
      </c>
      <c r="S888">
        <f t="shared" si="41"/>
        <v>49.69</v>
      </c>
    </row>
    <row r="889" spans="1:19" ht="60" x14ac:dyDescent="0.25">
      <c r="A889" s="10">
        <v>3347</v>
      </c>
      <c r="B889" s="3" t="s">
        <v>3347</v>
      </c>
      <c r="C889" s="3" t="s">
        <v>7457</v>
      </c>
      <c r="D889" s="6">
        <v>2000</v>
      </c>
      <c r="E889" s="8">
        <v>2389</v>
      </c>
      <c r="F889" t="s">
        <v>8218</v>
      </c>
      <c r="G889" t="s">
        <v>8224</v>
      </c>
      <c r="H889" t="s">
        <v>8246</v>
      </c>
      <c r="I889" s="19">
        <f t="shared" si="39"/>
        <v>42498.875</v>
      </c>
      <c r="J889">
        <v>1462741200</v>
      </c>
      <c r="K889" s="19">
        <f t="shared" si="40"/>
        <v>42484.551550925928</v>
      </c>
      <c r="L889">
        <v>1461503654</v>
      </c>
      <c r="M889" t="b">
        <v>0</v>
      </c>
      <c r="N889">
        <v>22</v>
      </c>
      <c r="O889" t="b">
        <v>1</v>
      </c>
      <c r="P889" t="s">
        <v>8269</v>
      </c>
      <c r="Q889" s="15" t="s">
        <v>8314</v>
      </c>
      <c r="R889" s="12" t="s">
        <v>8315</v>
      </c>
      <c r="S889">
        <f t="shared" si="41"/>
        <v>108.59</v>
      </c>
    </row>
    <row r="890" spans="1:19" ht="30" x14ac:dyDescent="0.25">
      <c r="A890" s="10">
        <v>66</v>
      </c>
      <c r="B890" s="3" t="s">
        <v>68</v>
      </c>
      <c r="C890" s="3" t="s">
        <v>4177</v>
      </c>
      <c r="D890" s="6">
        <v>2000</v>
      </c>
      <c r="E890" s="8">
        <v>2372</v>
      </c>
      <c r="F890" t="s">
        <v>8218</v>
      </c>
      <c r="G890" t="s">
        <v>8223</v>
      </c>
      <c r="H890" t="s">
        <v>8245</v>
      </c>
      <c r="I890" s="19">
        <f t="shared" si="39"/>
        <v>42569.849768518514</v>
      </c>
      <c r="J890">
        <v>1468873420</v>
      </c>
      <c r="K890" s="19">
        <f t="shared" si="40"/>
        <v>42539.849768518514</v>
      </c>
      <c r="L890">
        <v>1466281420</v>
      </c>
      <c r="M890" t="b">
        <v>0</v>
      </c>
      <c r="N890">
        <v>26</v>
      </c>
      <c r="O890" t="b">
        <v>1</v>
      </c>
      <c r="P890" t="s">
        <v>8264</v>
      </c>
      <c r="Q890" s="15" t="s">
        <v>8317</v>
      </c>
      <c r="R890" s="12" t="s">
        <v>8318</v>
      </c>
      <c r="S890">
        <f t="shared" si="41"/>
        <v>91.23</v>
      </c>
    </row>
    <row r="891" spans="1:19" ht="45" x14ac:dyDescent="0.25">
      <c r="A891" s="10">
        <v>23</v>
      </c>
      <c r="B891" s="3" t="s">
        <v>25</v>
      </c>
      <c r="C891" s="3" t="s">
        <v>4134</v>
      </c>
      <c r="D891" s="6">
        <v>2000</v>
      </c>
      <c r="E891" s="8">
        <v>2370</v>
      </c>
      <c r="F891" t="s">
        <v>8218</v>
      </c>
      <c r="G891" t="s">
        <v>8223</v>
      </c>
      <c r="H891" t="s">
        <v>8245</v>
      </c>
      <c r="I891" s="19">
        <f t="shared" si="39"/>
        <v>42124.638888888891</v>
      </c>
      <c r="J891">
        <v>1430407200</v>
      </c>
      <c r="K891" s="19">
        <f t="shared" si="40"/>
        <v>42097.778946759259</v>
      </c>
      <c r="L891">
        <v>1428086501</v>
      </c>
      <c r="M891" t="b">
        <v>0</v>
      </c>
      <c r="N891">
        <v>23</v>
      </c>
      <c r="O891" t="b">
        <v>1</v>
      </c>
      <c r="P891" t="s">
        <v>8263</v>
      </c>
      <c r="Q891" s="15" t="s">
        <v>8317</v>
      </c>
      <c r="R891" s="12" t="s">
        <v>8331</v>
      </c>
      <c r="S891">
        <f t="shared" si="41"/>
        <v>103.04</v>
      </c>
    </row>
    <row r="892" spans="1:19" ht="60" x14ac:dyDescent="0.25">
      <c r="A892" s="10">
        <v>3816</v>
      </c>
      <c r="B892" s="3" t="s">
        <v>3813</v>
      </c>
      <c r="C892" s="3" t="s">
        <v>7926</v>
      </c>
      <c r="D892" s="6">
        <v>1500</v>
      </c>
      <c r="E892" s="8">
        <v>1788.57</v>
      </c>
      <c r="F892" t="s">
        <v>8218</v>
      </c>
      <c r="G892" t="s">
        <v>8223</v>
      </c>
      <c r="H892" t="s">
        <v>8245</v>
      </c>
      <c r="I892" s="19">
        <f t="shared" si="39"/>
        <v>41837.690081018518</v>
      </c>
      <c r="J892">
        <v>1405614823</v>
      </c>
      <c r="K892" s="19">
        <f t="shared" si="40"/>
        <v>41807.690081018518</v>
      </c>
      <c r="L892">
        <v>1403022823</v>
      </c>
      <c r="M892" t="b">
        <v>0</v>
      </c>
      <c r="N892">
        <v>37</v>
      </c>
      <c r="O892" t="b">
        <v>1</v>
      </c>
      <c r="P892" t="s">
        <v>8269</v>
      </c>
      <c r="Q892" s="15" t="s">
        <v>8314</v>
      </c>
      <c r="R892" s="12" t="s">
        <v>8315</v>
      </c>
      <c r="S892">
        <f t="shared" si="41"/>
        <v>48.34</v>
      </c>
    </row>
    <row r="893" spans="1:19" ht="30" x14ac:dyDescent="0.25">
      <c r="A893" s="10">
        <v>1263</v>
      </c>
      <c r="B893" s="3" t="s">
        <v>1264</v>
      </c>
      <c r="C893" s="3" t="s">
        <v>5373</v>
      </c>
      <c r="D893" s="6">
        <v>1500</v>
      </c>
      <c r="E893" s="8">
        <v>1785</v>
      </c>
      <c r="F893" t="s">
        <v>8218</v>
      </c>
      <c r="G893" t="s">
        <v>8223</v>
      </c>
      <c r="H893" t="s">
        <v>8245</v>
      </c>
      <c r="I893" s="19">
        <f t="shared" si="39"/>
        <v>41727.041666666664</v>
      </c>
      <c r="J893">
        <v>1396054800</v>
      </c>
      <c r="K893" s="19">
        <f t="shared" si="40"/>
        <v>41692.084143518521</v>
      </c>
      <c r="L893">
        <v>1393034470</v>
      </c>
      <c r="M893" t="b">
        <v>1</v>
      </c>
      <c r="N893">
        <v>41</v>
      </c>
      <c r="O893" t="b">
        <v>1</v>
      </c>
      <c r="P893" t="s">
        <v>8274</v>
      </c>
      <c r="Q893" s="15" t="s">
        <v>8311</v>
      </c>
      <c r="R893" s="12" t="s">
        <v>8312</v>
      </c>
      <c r="S893">
        <f t="shared" si="41"/>
        <v>43.54</v>
      </c>
    </row>
    <row r="894" spans="1:19" ht="60" x14ac:dyDescent="0.25">
      <c r="A894" s="10">
        <v>2999</v>
      </c>
      <c r="B894" s="3" t="s">
        <v>2999</v>
      </c>
      <c r="C894" s="3" t="s">
        <v>7109</v>
      </c>
      <c r="D894" s="6">
        <v>1350</v>
      </c>
      <c r="E894" s="8">
        <v>1605</v>
      </c>
      <c r="F894" t="s">
        <v>8218</v>
      </c>
      <c r="G894" t="s">
        <v>8223</v>
      </c>
      <c r="H894" t="s">
        <v>8245</v>
      </c>
      <c r="I894" s="19">
        <f t="shared" si="39"/>
        <v>42795.083333333328</v>
      </c>
      <c r="J894">
        <v>1488333600</v>
      </c>
      <c r="K894" s="19">
        <f t="shared" si="40"/>
        <v>42780.740277777775</v>
      </c>
      <c r="L894">
        <v>1487094360</v>
      </c>
      <c r="M894" t="b">
        <v>0</v>
      </c>
      <c r="N894">
        <v>20</v>
      </c>
      <c r="O894" t="b">
        <v>1</v>
      </c>
      <c r="P894" t="s">
        <v>8301</v>
      </c>
      <c r="Q894" s="15" t="s">
        <v>8314</v>
      </c>
      <c r="R894" s="12" t="s">
        <v>8327</v>
      </c>
      <c r="S894">
        <f t="shared" si="41"/>
        <v>80.25</v>
      </c>
    </row>
    <row r="895" spans="1:19" ht="45" x14ac:dyDescent="0.25">
      <c r="A895" s="10">
        <v>2467</v>
      </c>
      <c r="B895" s="3" t="s">
        <v>2468</v>
      </c>
      <c r="C895" s="3" t="s">
        <v>6577</v>
      </c>
      <c r="D895" s="6">
        <v>1000</v>
      </c>
      <c r="E895" s="8">
        <v>1185</v>
      </c>
      <c r="F895" t="s">
        <v>8218</v>
      </c>
      <c r="G895" t="s">
        <v>8223</v>
      </c>
      <c r="H895" t="s">
        <v>8245</v>
      </c>
      <c r="I895" s="19">
        <f t="shared" si="39"/>
        <v>41039.708333333336</v>
      </c>
      <c r="J895">
        <v>1336669200</v>
      </c>
      <c r="K895" s="19">
        <f t="shared" si="40"/>
        <v>41025.874201388891</v>
      </c>
      <c r="L895">
        <v>1335473931</v>
      </c>
      <c r="M895" t="b">
        <v>0</v>
      </c>
      <c r="N895">
        <v>43</v>
      </c>
      <c r="O895" t="b">
        <v>1</v>
      </c>
      <c r="P895" t="s">
        <v>8277</v>
      </c>
      <c r="Q895" s="15" t="s">
        <v>8311</v>
      </c>
      <c r="R895" s="12" t="s">
        <v>8328</v>
      </c>
      <c r="S895">
        <f t="shared" si="41"/>
        <v>27.56</v>
      </c>
    </row>
    <row r="896" spans="1:19" ht="60" x14ac:dyDescent="0.25">
      <c r="A896" s="10">
        <v>3532</v>
      </c>
      <c r="B896" s="3" t="s">
        <v>3531</v>
      </c>
      <c r="C896" s="3" t="s">
        <v>7642</v>
      </c>
      <c r="D896" s="6">
        <v>960</v>
      </c>
      <c r="E896" s="8">
        <v>1142</v>
      </c>
      <c r="F896" t="s">
        <v>8218</v>
      </c>
      <c r="G896" t="s">
        <v>8223</v>
      </c>
      <c r="H896" t="s">
        <v>8245</v>
      </c>
      <c r="I896" s="19">
        <f t="shared" si="39"/>
        <v>41900.165972222225</v>
      </c>
      <c r="J896">
        <v>1411012740</v>
      </c>
      <c r="K896" s="19">
        <f t="shared" si="40"/>
        <v>41884.599849537037</v>
      </c>
      <c r="L896">
        <v>1409667827</v>
      </c>
      <c r="M896" t="b">
        <v>0</v>
      </c>
      <c r="N896">
        <v>27</v>
      </c>
      <c r="O896" t="b">
        <v>1</v>
      </c>
      <c r="P896" t="s">
        <v>8269</v>
      </c>
      <c r="Q896" s="15" t="s">
        <v>8314</v>
      </c>
      <c r="R896" s="12" t="s">
        <v>8315</v>
      </c>
      <c r="S896">
        <f t="shared" si="41"/>
        <v>42.3</v>
      </c>
    </row>
    <row r="897" spans="1:19" ht="60" x14ac:dyDescent="0.25">
      <c r="A897" s="10">
        <v>3367</v>
      </c>
      <c r="B897" s="3" t="s">
        <v>3366</v>
      </c>
      <c r="C897" s="3" t="s">
        <v>7477</v>
      </c>
      <c r="D897" s="6">
        <v>750</v>
      </c>
      <c r="E897" s="8">
        <v>890</v>
      </c>
      <c r="F897" t="s">
        <v>8218</v>
      </c>
      <c r="G897" t="s">
        <v>8224</v>
      </c>
      <c r="H897" t="s">
        <v>8246</v>
      </c>
      <c r="I897" s="19">
        <f t="shared" si="39"/>
        <v>42217.933958333335</v>
      </c>
      <c r="J897">
        <v>1438467894</v>
      </c>
      <c r="K897" s="19">
        <f t="shared" si="40"/>
        <v>42192.933958333335</v>
      </c>
      <c r="L897">
        <v>1436307894</v>
      </c>
      <c r="M897" t="b">
        <v>0</v>
      </c>
      <c r="N897">
        <v>30</v>
      </c>
      <c r="O897" t="b">
        <v>1</v>
      </c>
      <c r="P897" t="s">
        <v>8269</v>
      </c>
      <c r="Q897" s="15" t="s">
        <v>8314</v>
      </c>
      <c r="R897" s="12" t="s">
        <v>8315</v>
      </c>
      <c r="S897">
        <f t="shared" si="41"/>
        <v>29.67</v>
      </c>
    </row>
    <row r="898" spans="1:19" ht="60" x14ac:dyDescent="0.25">
      <c r="A898" s="10">
        <v>3617</v>
      </c>
      <c r="B898" s="3" t="s">
        <v>3615</v>
      </c>
      <c r="C898" s="3" t="s">
        <v>7727</v>
      </c>
      <c r="D898" s="6">
        <v>740</v>
      </c>
      <c r="E898" s="8">
        <v>880</v>
      </c>
      <c r="F898" t="s">
        <v>8218</v>
      </c>
      <c r="G898" t="s">
        <v>8224</v>
      </c>
      <c r="H898" t="s">
        <v>8246</v>
      </c>
      <c r="I898" s="19">
        <f t="shared" si="39"/>
        <v>42794</v>
      </c>
      <c r="J898">
        <v>1488240000</v>
      </c>
      <c r="K898" s="19">
        <f t="shared" si="40"/>
        <v>42779.610289351855</v>
      </c>
      <c r="L898">
        <v>1486996729</v>
      </c>
      <c r="M898" t="b">
        <v>0</v>
      </c>
      <c r="N898">
        <v>51</v>
      </c>
      <c r="O898" t="b">
        <v>1</v>
      </c>
      <c r="P898" t="s">
        <v>8269</v>
      </c>
      <c r="Q898" s="15" t="s">
        <v>8314</v>
      </c>
      <c r="R898" s="12" t="s">
        <v>8315</v>
      </c>
      <c r="S898">
        <f t="shared" si="41"/>
        <v>17.25</v>
      </c>
    </row>
    <row r="899" spans="1:19" ht="45" x14ac:dyDescent="0.25">
      <c r="A899" s="10">
        <v>3826</v>
      </c>
      <c r="B899" s="3" t="s">
        <v>3823</v>
      </c>
      <c r="C899" s="3" t="s">
        <v>7935</v>
      </c>
      <c r="D899" s="6">
        <v>600</v>
      </c>
      <c r="E899" s="8">
        <v>715</v>
      </c>
      <c r="F899" t="s">
        <v>8218</v>
      </c>
      <c r="G899" t="s">
        <v>8224</v>
      </c>
      <c r="H899" t="s">
        <v>8246</v>
      </c>
      <c r="I899" s="19">
        <f t="shared" ref="I899:I962" si="42">(((J899/60)/60)/24)+DATE(1970,1,1)</f>
        <v>42131.423541666663</v>
      </c>
      <c r="J899">
        <v>1430993394</v>
      </c>
      <c r="K899" s="19">
        <f t="shared" ref="K899:K962" si="43">(((L899/60)/60)/24)+DATE(1970,1,1)</f>
        <v>42101.423541666663</v>
      </c>
      <c r="L899">
        <v>1428401394</v>
      </c>
      <c r="M899" t="b">
        <v>0</v>
      </c>
      <c r="N899">
        <v>26</v>
      </c>
      <c r="O899" t="b">
        <v>1</v>
      </c>
      <c r="P899" t="s">
        <v>8269</v>
      </c>
      <c r="Q899" s="15" t="s">
        <v>8314</v>
      </c>
      <c r="R899" s="12" t="s">
        <v>8315</v>
      </c>
      <c r="S899">
        <f t="shared" ref="S899:S962" si="44">IFERROR(ROUND(E899/N899,2),0)</f>
        <v>27.5</v>
      </c>
    </row>
    <row r="900" spans="1:19" ht="60" x14ac:dyDescent="0.25">
      <c r="A900" s="10">
        <v>1960</v>
      </c>
      <c r="B900" s="3" t="s">
        <v>1961</v>
      </c>
      <c r="C900" s="3" t="s">
        <v>6070</v>
      </c>
      <c r="D900" s="6">
        <v>70000</v>
      </c>
      <c r="E900" s="8">
        <v>82532</v>
      </c>
      <c r="F900" t="s">
        <v>8218</v>
      </c>
      <c r="G900" t="s">
        <v>8234</v>
      </c>
      <c r="H900" t="s">
        <v>8254</v>
      </c>
      <c r="I900" s="19">
        <f t="shared" si="42"/>
        <v>41994.362743055557</v>
      </c>
      <c r="J900">
        <v>1419151341</v>
      </c>
      <c r="K900" s="19">
        <f t="shared" si="43"/>
        <v>41964.362743055557</v>
      </c>
      <c r="L900">
        <v>1416559341</v>
      </c>
      <c r="M900" t="b">
        <v>1</v>
      </c>
      <c r="N900">
        <v>33</v>
      </c>
      <c r="O900" t="b">
        <v>1</v>
      </c>
      <c r="P900" t="s">
        <v>8293</v>
      </c>
      <c r="Q900" s="15" t="s">
        <v>8307</v>
      </c>
      <c r="R900" s="12" t="s">
        <v>8308</v>
      </c>
      <c r="S900">
        <f t="shared" si="44"/>
        <v>2500.9699999999998</v>
      </c>
    </row>
    <row r="901" spans="1:19" ht="60" x14ac:dyDescent="0.25">
      <c r="A901" s="10">
        <v>1256</v>
      </c>
      <c r="B901" s="3" t="s">
        <v>1257</v>
      </c>
      <c r="C901" s="3" t="s">
        <v>5366</v>
      </c>
      <c r="D901" s="6">
        <v>30000</v>
      </c>
      <c r="E901" s="8">
        <v>35389.129999999997</v>
      </c>
      <c r="F901" t="s">
        <v>8218</v>
      </c>
      <c r="G901" t="s">
        <v>8223</v>
      </c>
      <c r="H901" t="s">
        <v>8245</v>
      </c>
      <c r="I901" s="19">
        <f t="shared" si="42"/>
        <v>40951.919340277782</v>
      </c>
      <c r="J901">
        <v>1329084231</v>
      </c>
      <c r="K901" s="19">
        <f t="shared" si="43"/>
        <v>40921.919340277782</v>
      </c>
      <c r="L901">
        <v>1326492231</v>
      </c>
      <c r="M901" t="b">
        <v>1</v>
      </c>
      <c r="N901">
        <v>361</v>
      </c>
      <c r="O901" t="b">
        <v>1</v>
      </c>
      <c r="P901" t="s">
        <v>8274</v>
      </c>
      <c r="Q901" s="15" t="s">
        <v>8311</v>
      </c>
      <c r="R901" s="12" t="s">
        <v>8312</v>
      </c>
      <c r="S901">
        <f t="shared" si="44"/>
        <v>98.03</v>
      </c>
    </row>
    <row r="902" spans="1:19" ht="45" x14ac:dyDescent="0.25">
      <c r="A902" s="10">
        <v>854</v>
      </c>
      <c r="B902" s="3" t="s">
        <v>855</v>
      </c>
      <c r="C902" s="3" t="s">
        <v>4964</v>
      </c>
      <c r="D902" s="6">
        <v>27800</v>
      </c>
      <c r="E902" s="8">
        <v>32865.300000000003</v>
      </c>
      <c r="F902" t="s">
        <v>8218</v>
      </c>
      <c r="G902" t="s">
        <v>8223</v>
      </c>
      <c r="H902" t="s">
        <v>8245</v>
      </c>
      <c r="I902" s="19">
        <f t="shared" si="42"/>
        <v>42732.212337962963</v>
      </c>
      <c r="J902">
        <v>1482901546</v>
      </c>
      <c r="K902" s="19">
        <f t="shared" si="43"/>
        <v>42702.212337962963</v>
      </c>
      <c r="L902">
        <v>1480309546</v>
      </c>
      <c r="M902" t="b">
        <v>0</v>
      </c>
      <c r="N902">
        <v>499</v>
      </c>
      <c r="O902" t="b">
        <v>1</v>
      </c>
      <c r="P902" t="s">
        <v>8275</v>
      </c>
      <c r="Q902" s="15" t="s">
        <v>8311</v>
      </c>
      <c r="R902" s="12" t="s">
        <v>8332</v>
      </c>
      <c r="S902">
        <f t="shared" si="44"/>
        <v>65.86</v>
      </c>
    </row>
    <row r="903" spans="1:19" ht="45" x14ac:dyDescent="0.25">
      <c r="A903" s="10">
        <v>2720</v>
      </c>
      <c r="B903" s="3" t="s">
        <v>2720</v>
      </c>
      <c r="C903" s="3" t="s">
        <v>6830</v>
      </c>
      <c r="D903" s="6">
        <v>25000</v>
      </c>
      <c r="E903" s="8">
        <v>29531</v>
      </c>
      <c r="F903" t="s">
        <v>8218</v>
      </c>
      <c r="G903" t="s">
        <v>8223</v>
      </c>
      <c r="H903" t="s">
        <v>8245</v>
      </c>
      <c r="I903" s="19">
        <f t="shared" si="42"/>
        <v>42685.507557870369</v>
      </c>
      <c r="J903">
        <v>1478866253</v>
      </c>
      <c r="K903" s="19">
        <f t="shared" si="43"/>
        <v>42655.465891203698</v>
      </c>
      <c r="L903">
        <v>1476270653</v>
      </c>
      <c r="M903" t="b">
        <v>0</v>
      </c>
      <c r="N903">
        <v>173</v>
      </c>
      <c r="O903" t="b">
        <v>1</v>
      </c>
      <c r="P903" t="s">
        <v>8301</v>
      </c>
      <c r="Q903" s="15" t="s">
        <v>8314</v>
      </c>
      <c r="R903" s="12" t="s">
        <v>8327</v>
      </c>
      <c r="S903">
        <f t="shared" si="44"/>
        <v>170.7</v>
      </c>
    </row>
    <row r="904" spans="1:19" ht="60" x14ac:dyDescent="0.25">
      <c r="A904" s="10">
        <v>263</v>
      </c>
      <c r="B904" s="3" t="s">
        <v>264</v>
      </c>
      <c r="C904" s="3" t="s">
        <v>4373</v>
      </c>
      <c r="D904" s="6">
        <v>25000</v>
      </c>
      <c r="E904" s="8">
        <v>29520.27</v>
      </c>
      <c r="F904" t="s">
        <v>8218</v>
      </c>
      <c r="G904" t="s">
        <v>8223</v>
      </c>
      <c r="H904" t="s">
        <v>8245</v>
      </c>
      <c r="I904" s="19">
        <f t="shared" si="42"/>
        <v>41179.954791666663</v>
      </c>
      <c r="J904">
        <v>1348786494</v>
      </c>
      <c r="K904" s="19">
        <f t="shared" si="43"/>
        <v>41149.954791666663</v>
      </c>
      <c r="L904">
        <v>1346194494</v>
      </c>
      <c r="M904" t="b">
        <v>1</v>
      </c>
      <c r="N904">
        <v>963</v>
      </c>
      <c r="O904" t="b">
        <v>1</v>
      </c>
      <c r="P904" t="s">
        <v>8267</v>
      </c>
      <c r="Q904" s="15" t="s">
        <v>8317</v>
      </c>
      <c r="R904" s="12" t="s">
        <v>8329</v>
      </c>
      <c r="S904">
        <f t="shared" si="44"/>
        <v>30.65</v>
      </c>
    </row>
    <row r="905" spans="1:19" ht="60" x14ac:dyDescent="0.25">
      <c r="A905" s="10">
        <v>3147</v>
      </c>
      <c r="B905" s="3" t="s">
        <v>3147</v>
      </c>
      <c r="C905" s="3" t="s">
        <v>7257</v>
      </c>
      <c r="D905" s="6">
        <v>20000</v>
      </c>
      <c r="E905" s="8">
        <v>23505</v>
      </c>
      <c r="F905" t="s">
        <v>8218</v>
      </c>
      <c r="G905" t="s">
        <v>8223</v>
      </c>
      <c r="H905" t="s">
        <v>8245</v>
      </c>
      <c r="I905" s="19">
        <f t="shared" si="42"/>
        <v>41950.011053240742</v>
      </c>
      <c r="J905">
        <v>1415319355</v>
      </c>
      <c r="K905" s="19">
        <f t="shared" si="43"/>
        <v>41909.969386574077</v>
      </c>
      <c r="L905">
        <v>1411859755</v>
      </c>
      <c r="M905" t="b">
        <v>1</v>
      </c>
      <c r="N905">
        <v>213</v>
      </c>
      <c r="O905" t="b">
        <v>1</v>
      </c>
      <c r="P905" t="s">
        <v>8269</v>
      </c>
      <c r="Q905" s="15" t="s">
        <v>8314</v>
      </c>
      <c r="R905" s="12" t="s">
        <v>8315</v>
      </c>
      <c r="S905">
        <f t="shared" si="44"/>
        <v>110.35</v>
      </c>
    </row>
    <row r="906" spans="1:19" ht="60" x14ac:dyDescent="0.25">
      <c r="A906" s="10">
        <v>1540</v>
      </c>
      <c r="B906" s="3" t="s">
        <v>1541</v>
      </c>
      <c r="C906" s="3" t="s">
        <v>5650</v>
      </c>
      <c r="D906" s="6">
        <v>15000</v>
      </c>
      <c r="E906" s="8">
        <v>17680</v>
      </c>
      <c r="F906" t="s">
        <v>8218</v>
      </c>
      <c r="G906" t="s">
        <v>8223</v>
      </c>
      <c r="H906" t="s">
        <v>8245</v>
      </c>
      <c r="I906" s="19">
        <f t="shared" si="42"/>
        <v>41969.052083333328</v>
      </c>
      <c r="J906">
        <v>1416964500</v>
      </c>
      <c r="K906" s="19">
        <f t="shared" si="43"/>
        <v>41939.00712962963</v>
      </c>
      <c r="L906">
        <v>1414368616</v>
      </c>
      <c r="M906" t="b">
        <v>1</v>
      </c>
      <c r="N906">
        <v>98</v>
      </c>
      <c r="O906" t="b">
        <v>1</v>
      </c>
      <c r="P906" t="s">
        <v>8283</v>
      </c>
      <c r="Q906" s="15" t="s">
        <v>8322</v>
      </c>
      <c r="R906" s="12" t="s">
        <v>8323</v>
      </c>
      <c r="S906">
        <f t="shared" si="44"/>
        <v>180.41</v>
      </c>
    </row>
    <row r="907" spans="1:19" ht="60" x14ac:dyDescent="0.25">
      <c r="A907" s="10">
        <v>2732</v>
      </c>
      <c r="B907" s="3" t="s">
        <v>2732</v>
      </c>
      <c r="C907" s="3" t="s">
        <v>6842</v>
      </c>
      <c r="D907" s="6">
        <v>12000</v>
      </c>
      <c r="E907" s="8">
        <v>14190</v>
      </c>
      <c r="F907" t="s">
        <v>8218</v>
      </c>
      <c r="G907" t="s">
        <v>8223</v>
      </c>
      <c r="H907" t="s">
        <v>8245</v>
      </c>
      <c r="I907" s="19">
        <f t="shared" si="42"/>
        <v>41422</v>
      </c>
      <c r="J907">
        <v>1369699200</v>
      </c>
      <c r="K907" s="19">
        <f t="shared" si="43"/>
        <v>41389.808194444442</v>
      </c>
      <c r="L907">
        <v>1366917828</v>
      </c>
      <c r="M907" t="b">
        <v>0</v>
      </c>
      <c r="N907">
        <v>146</v>
      </c>
      <c r="O907" t="b">
        <v>1</v>
      </c>
      <c r="P907" t="s">
        <v>8293</v>
      </c>
      <c r="Q907" s="15" t="s">
        <v>8307</v>
      </c>
      <c r="R907" s="12" t="s">
        <v>8308</v>
      </c>
      <c r="S907">
        <f t="shared" si="44"/>
        <v>97.19</v>
      </c>
    </row>
    <row r="908" spans="1:19" ht="30" x14ac:dyDescent="0.25">
      <c r="A908" s="10">
        <v>1834</v>
      </c>
      <c r="B908" s="3" t="s">
        <v>1835</v>
      </c>
      <c r="C908" s="3" t="s">
        <v>5944</v>
      </c>
      <c r="D908" s="6">
        <v>10000</v>
      </c>
      <c r="E908" s="8">
        <v>11805</v>
      </c>
      <c r="F908" t="s">
        <v>8218</v>
      </c>
      <c r="G908" t="s">
        <v>8223</v>
      </c>
      <c r="H908" t="s">
        <v>8245</v>
      </c>
      <c r="I908" s="19">
        <f t="shared" si="42"/>
        <v>42028.964062500003</v>
      </c>
      <c r="J908">
        <v>1422140895</v>
      </c>
      <c r="K908" s="19">
        <f t="shared" si="43"/>
        <v>41988.964062500003</v>
      </c>
      <c r="L908">
        <v>1418684895</v>
      </c>
      <c r="M908" t="b">
        <v>0</v>
      </c>
      <c r="N908">
        <v>90</v>
      </c>
      <c r="O908" t="b">
        <v>1</v>
      </c>
      <c r="P908" t="s">
        <v>8274</v>
      </c>
      <c r="Q908" s="15" t="s">
        <v>8311</v>
      </c>
      <c r="R908" s="12" t="s">
        <v>8312</v>
      </c>
      <c r="S908">
        <f t="shared" si="44"/>
        <v>131.16999999999999</v>
      </c>
    </row>
    <row r="909" spans="1:19" ht="60" x14ac:dyDescent="0.25">
      <c r="A909" s="10">
        <v>1744</v>
      </c>
      <c r="B909" s="3" t="s">
        <v>1745</v>
      </c>
      <c r="C909" s="3" t="s">
        <v>5854</v>
      </c>
      <c r="D909" s="6">
        <v>5500</v>
      </c>
      <c r="E909" s="8">
        <v>6515</v>
      </c>
      <c r="F909" t="s">
        <v>8218</v>
      </c>
      <c r="G909" t="s">
        <v>8224</v>
      </c>
      <c r="H909" t="s">
        <v>8246</v>
      </c>
      <c r="I909" s="19">
        <f t="shared" si="42"/>
        <v>42071.563391203701</v>
      </c>
      <c r="J909">
        <v>1425821477</v>
      </c>
      <c r="K909" s="19">
        <f t="shared" si="43"/>
        <v>42026.605057870373</v>
      </c>
      <c r="L909">
        <v>1421937077</v>
      </c>
      <c r="M909" t="b">
        <v>0</v>
      </c>
      <c r="N909">
        <v>70</v>
      </c>
      <c r="O909" t="b">
        <v>1</v>
      </c>
      <c r="P909" t="s">
        <v>8283</v>
      </c>
      <c r="Q909" s="15" t="s">
        <v>8322</v>
      </c>
      <c r="R909" s="12" t="s">
        <v>8323</v>
      </c>
      <c r="S909">
        <f t="shared" si="44"/>
        <v>93.07</v>
      </c>
    </row>
    <row r="910" spans="1:19" ht="60" x14ac:dyDescent="0.25">
      <c r="A910" s="10">
        <v>264</v>
      </c>
      <c r="B910" s="3" t="s">
        <v>265</v>
      </c>
      <c r="C910" s="3" t="s">
        <v>4374</v>
      </c>
      <c r="D910" s="6">
        <v>5000</v>
      </c>
      <c r="E910" s="8">
        <v>5910</v>
      </c>
      <c r="F910" t="s">
        <v>8218</v>
      </c>
      <c r="G910" t="s">
        <v>8223</v>
      </c>
      <c r="H910" t="s">
        <v>8245</v>
      </c>
      <c r="I910" s="19">
        <f t="shared" si="42"/>
        <v>41040.620312500003</v>
      </c>
      <c r="J910">
        <v>1336747995</v>
      </c>
      <c r="K910" s="19">
        <f t="shared" si="43"/>
        <v>41010.620312500003</v>
      </c>
      <c r="L910">
        <v>1334155995</v>
      </c>
      <c r="M910" t="b">
        <v>1</v>
      </c>
      <c r="N910">
        <v>91</v>
      </c>
      <c r="O910" t="b">
        <v>1</v>
      </c>
      <c r="P910" t="s">
        <v>8267</v>
      </c>
      <c r="Q910" s="15" t="s">
        <v>8317</v>
      </c>
      <c r="R910" s="12" t="s">
        <v>8329</v>
      </c>
      <c r="S910">
        <f t="shared" si="44"/>
        <v>64.95</v>
      </c>
    </row>
    <row r="911" spans="1:19" ht="60" x14ac:dyDescent="0.25">
      <c r="A911" s="10">
        <v>536</v>
      </c>
      <c r="B911" s="3" t="s">
        <v>537</v>
      </c>
      <c r="C911" s="3" t="s">
        <v>4646</v>
      </c>
      <c r="D911" s="6">
        <v>3300</v>
      </c>
      <c r="E911" s="8">
        <v>3902.5</v>
      </c>
      <c r="F911" t="s">
        <v>8218</v>
      </c>
      <c r="G911" t="s">
        <v>8224</v>
      </c>
      <c r="H911" t="s">
        <v>8246</v>
      </c>
      <c r="I911" s="19">
        <f t="shared" si="42"/>
        <v>42219.75</v>
      </c>
      <c r="J911">
        <v>1438624800</v>
      </c>
      <c r="K911" s="19">
        <f t="shared" si="43"/>
        <v>42179.344988425932</v>
      </c>
      <c r="L911">
        <v>1435133807</v>
      </c>
      <c r="M911" t="b">
        <v>0</v>
      </c>
      <c r="N911">
        <v>39</v>
      </c>
      <c r="O911" t="b">
        <v>1</v>
      </c>
      <c r="P911" t="s">
        <v>8269</v>
      </c>
      <c r="Q911" s="15" t="s">
        <v>8314</v>
      </c>
      <c r="R911" s="12" t="s">
        <v>8315</v>
      </c>
      <c r="S911">
        <f t="shared" si="44"/>
        <v>100.06</v>
      </c>
    </row>
    <row r="912" spans="1:19" ht="60" x14ac:dyDescent="0.25">
      <c r="A912" s="10">
        <v>3689</v>
      </c>
      <c r="B912" s="3" t="s">
        <v>3686</v>
      </c>
      <c r="C912" s="3" t="s">
        <v>7799</v>
      </c>
      <c r="D912" s="6">
        <v>3000</v>
      </c>
      <c r="E912" s="8">
        <v>3550</v>
      </c>
      <c r="F912" t="s">
        <v>8218</v>
      </c>
      <c r="G912" t="s">
        <v>8223</v>
      </c>
      <c r="H912" t="s">
        <v>8245</v>
      </c>
      <c r="I912" s="19">
        <f t="shared" si="42"/>
        <v>42176.934027777781</v>
      </c>
      <c r="J912">
        <v>1434925500</v>
      </c>
      <c r="K912" s="19">
        <f t="shared" si="43"/>
        <v>42147.826840277776</v>
      </c>
      <c r="L912">
        <v>1432410639</v>
      </c>
      <c r="M912" t="b">
        <v>0</v>
      </c>
      <c r="N912">
        <v>62</v>
      </c>
      <c r="O912" t="b">
        <v>1</v>
      </c>
      <c r="P912" t="s">
        <v>8269</v>
      </c>
      <c r="Q912" s="15" t="s">
        <v>8314</v>
      </c>
      <c r="R912" s="12" t="s">
        <v>8315</v>
      </c>
      <c r="S912">
        <f t="shared" si="44"/>
        <v>57.26</v>
      </c>
    </row>
    <row r="913" spans="1:19" ht="60" x14ac:dyDescent="0.25">
      <c r="A913" s="10">
        <v>3513</v>
      </c>
      <c r="B913" s="3" t="s">
        <v>3512</v>
      </c>
      <c r="C913" s="3" t="s">
        <v>7623</v>
      </c>
      <c r="D913" s="6">
        <v>2800</v>
      </c>
      <c r="E913" s="8">
        <v>3315</v>
      </c>
      <c r="F913" t="s">
        <v>8218</v>
      </c>
      <c r="G913" t="s">
        <v>8223</v>
      </c>
      <c r="H913" t="s">
        <v>8245</v>
      </c>
      <c r="I913" s="19">
        <f t="shared" si="42"/>
        <v>41794.207638888889</v>
      </c>
      <c r="J913">
        <v>1401857940</v>
      </c>
      <c r="K913" s="19">
        <f t="shared" si="43"/>
        <v>41781.096203703702</v>
      </c>
      <c r="L913">
        <v>1400725112</v>
      </c>
      <c r="M913" t="b">
        <v>0</v>
      </c>
      <c r="N913">
        <v>44</v>
      </c>
      <c r="O913" t="b">
        <v>1</v>
      </c>
      <c r="P913" t="s">
        <v>8269</v>
      </c>
      <c r="Q913" s="15" t="s">
        <v>8314</v>
      </c>
      <c r="R913" s="12" t="s">
        <v>8315</v>
      </c>
      <c r="S913">
        <f t="shared" si="44"/>
        <v>75.34</v>
      </c>
    </row>
    <row r="914" spans="1:19" ht="30" x14ac:dyDescent="0.25">
      <c r="A914" s="10">
        <v>2786</v>
      </c>
      <c r="B914" s="3" t="s">
        <v>2786</v>
      </c>
      <c r="C914" s="3" t="s">
        <v>6896</v>
      </c>
      <c r="D914" s="6">
        <v>2500</v>
      </c>
      <c r="E914" s="8">
        <v>2946</v>
      </c>
      <c r="F914" t="s">
        <v>8218</v>
      </c>
      <c r="G914" t="s">
        <v>8224</v>
      </c>
      <c r="H914" t="s">
        <v>8246</v>
      </c>
      <c r="I914" s="19">
        <f t="shared" si="42"/>
        <v>41829.569212962961</v>
      </c>
      <c r="J914">
        <v>1404913180</v>
      </c>
      <c r="K914" s="19">
        <f t="shared" si="43"/>
        <v>41815.569212962961</v>
      </c>
      <c r="L914">
        <v>1403703580</v>
      </c>
      <c r="M914" t="b">
        <v>0</v>
      </c>
      <c r="N914">
        <v>74</v>
      </c>
      <c r="O914" t="b">
        <v>1</v>
      </c>
      <c r="P914" t="s">
        <v>8269</v>
      </c>
      <c r="Q914" s="15" t="s">
        <v>8314</v>
      </c>
      <c r="R914" s="12" t="s">
        <v>8315</v>
      </c>
      <c r="S914">
        <f t="shared" si="44"/>
        <v>39.81</v>
      </c>
    </row>
    <row r="915" spans="1:19" ht="45" x14ac:dyDescent="0.25">
      <c r="A915" s="10">
        <v>1678</v>
      </c>
      <c r="B915" s="3" t="s">
        <v>1679</v>
      </c>
      <c r="C915" s="3" t="s">
        <v>5788</v>
      </c>
      <c r="D915" s="6">
        <v>1500</v>
      </c>
      <c r="E915" s="8">
        <v>1776</v>
      </c>
      <c r="F915" t="s">
        <v>8218</v>
      </c>
      <c r="G915" t="s">
        <v>8223</v>
      </c>
      <c r="H915" t="s">
        <v>8245</v>
      </c>
      <c r="I915" s="19">
        <f t="shared" si="42"/>
        <v>41676.854988425926</v>
      </c>
      <c r="J915">
        <v>1391718671</v>
      </c>
      <c r="K915" s="19">
        <f t="shared" si="43"/>
        <v>41662.854988425926</v>
      </c>
      <c r="L915">
        <v>1390509071</v>
      </c>
      <c r="M915" t="b">
        <v>0</v>
      </c>
      <c r="N915">
        <v>49</v>
      </c>
      <c r="O915" t="b">
        <v>1</v>
      </c>
      <c r="P915" t="s">
        <v>8290</v>
      </c>
      <c r="Q915" s="15" t="s">
        <v>8311</v>
      </c>
      <c r="R915" s="12" t="s">
        <v>8319</v>
      </c>
      <c r="S915">
        <f t="shared" si="44"/>
        <v>36.24</v>
      </c>
    </row>
    <row r="916" spans="1:19" ht="45" x14ac:dyDescent="0.25">
      <c r="A916" s="10">
        <v>1609</v>
      </c>
      <c r="B916" s="3" t="s">
        <v>1610</v>
      </c>
      <c r="C916" s="3" t="s">
        <v>5719</v>
      </c>
      <c r="D916" s="6">
        <v>1500</v>
      </c>
      <c r="E916" s="8">
        <v>1775</v>
      </c>
      <c r="F916" t="s">
        <v>8218</v>
      </c>
      <c r="G916" t="s">
        <v>8223</v>
      </c>
      <c r="H916" t="s">
        <v>8245</v>
      </c>
      <c r="I916" s="19">
        <f t="shared" si="42"/>
        <v>40849.333333333336</v>
      </c>
      <c r="J916">
        <v>1320220800</v>
      </c>
      <c r="K916" s="19">
        <f t="shared" si="43"/>
        <v>40796.001261574071</v>
      </c>
      <c r="L916">
        <v>1315612909</v>
      </c>
      <c r="M916" t="b">
        <v>0</v>
      </c>
      <c r="N916">
        <v>4</v>
      </c>
      <c r="O916" t="b">
        <v>1</v>
      </c>
      <c r="P916" t="s">
        <v>8274</v>
      </c>
      <c r="Q916" s="15" t="s">
        <v>8311</v>
      </c>
      <c r="R916" s="12" t="s">
        <v>8312</v>
      </c>
      <c r="S916">
        <f t="shared" si="44"/>
        <v>443.75</v>
      </c>
    </row>
    <row r="917" spans="1:19" ht="30" x14ac:dyDescent="0.25">
      <c r="A917" s="10">
        <v>3370</v>
      </c>
      <c r="B917" s="3" t="s">
        <v>3369</v>
      </c>
      <c r="C917" s="3" t="s">
        <v>7480</v>
      </c>
      <c r="D917" s="6">
        <v>1500</v>
      </c>
      <c r="E917" s="8">
        <v>1766</v>
      </c>
      <c r="F917" t="s">
        <v>8218</v>
      </c>
      <c r="G917" t="s">
        <v>8223</v>
      </c>
      <c r="H917" t="s">
        <v>8245</v>
      </c>
      <c r="I917" s="19">
        <f t="shared" si="42"/>
        <v>42721.333333333328</v>
      </c>
      <c r="J917">
        <v>1481961600</v>
      </c>
      <c r="K917" s="19">
        <f t="shared" si="43"/>
        <v>42690.334317129629</v>
      </c>
      <c r="L917">
        <v>1479283285</v>
      </c>
      <c r="M917" t="b">
        <v>0</v>
      </c>
      <c r="N917">
        <v>26</v>
      </c>
      <c r="O917" t="b">
        <v>1</v>
      </c>
      <c r="P917" t="s">
        <v>8269</v>
      </c>
      <c r="Q917" s="15" t="s">
        <v>8314</v>
      </c>
      <c r="R917" s="12" t="s">
        <v>8315</v>
      </c>
      <c r="S917">
        <f t="shared" si="44"/>
        <v>67.92</v>
      </c>
    </row>
    <row r="918" spans="1:19" ht="45" x14ac:dyDescent="0.25">
      <c r="A918" s="10">
        <v>1624</v>
      </c>
      <c r="B918" s="3" t="s">
        <v>1625</v>
      </c>
      <c r="C918" s="3" t="s">
        <v>5734</v>
      </c>
      <c r="D918" s="6">
        <v>1000</v>
      </c>
      <c r="E918" s="8">
        <v>1180</v>
      </c>
      <c r="F918" t="s">
        <v>8218</v>
      </c>
      <c r="G918" t="s">
        <v>8223</v>
      </c>
      <c r="H918" t="s">
        <v>8245</v>
      </c>
      <c r="I918" s="19">
        <f t="shared" si="42"/>
        <v>41283.367303240739</v>
      </c>
      <c r="J918">
        <v>1357721335</v>
      </c>
      <c r="K918" s="19">
        <f t="shared" si="43"/>
        <v>41243.367303240739</v>
      </c>
      <c r="L918">
        <v>1354265335</v>
      </c>
      <c r="M918" t="b">
        <v>0</v>
      </c>
      <c r="N918">
        <v>25</v>
      </c>
      <c r="O918" t="b">
        <v>1</v>
      </c>
      <c r="P918" t="s">
        <v>8274</v>
      </c>
      <c r="Q918" s="15" t="s">
        <v>8311</v>
      </c>
      <c r="R918" s="12" t="s">
        <v>8312</v>
      </c>
      <c r="S918">
        <f t="shared" si="44"/>
        <v>47.2</v>
      </c>
    </row>
    <row r="919" spans="1:19" ht="30" x14ac:dyDescent="0.25">
      <c r="A919" s="10">
        <v>1680</v>
      </c>
      <c r="B919" s="3" t="s">
        <v>1681</v>
      </c>
      <c r="C919" s="3" t="s">
        <v>5790</v>
      </c>
      <c r="D919" s="6">
        <v>1000</v>
      </c>
      <c r="E919" s="8">
        <v>1175</v>
      </c>
      <c r="F919" t="s">
        <v>8218</v>
      </c>
      <c r="G919" t="s">
        <v>8223</v>
      </c>
      <c r="H919" t="s">
        <v>8245</v>
      </c>
      <c r="I919" s="19">
        <f t="shared" si="42"/>
        <v>41832.757719907408</v>
      </c>
      <c r="J919">
        <v>1405188667</v>
      </c>
      <c r="K919" s="19">
        <f t="shared" si="43"/>
        <v>41802.757719907408</v>
      </c>
      <c r="L919">
        <v>1402596667</v>
      </c>
      <c r="M919" t="b">
        <v>0</v>
      </c>
      <c r="N919">
        <v>25</v>
      </c>
      <c r="O919" t="b">
        <v>1</v>
      </c>
      <c r="P919" t="s">
        <v>8290</v>
      </c>
      <c r="Q919" s="15" t="s">
        <v>8311</v>
      </c>
      <c r="R919" s="12" t="s">
        <v>8319</v>
      </c>
      <c r="S919">
        <f t="shared" si="44"/>
        <v>47</v>
      </c>
    </row>
    <row r="920" spans="1:19" ht="30" x14ac:dyDescent="0.25">
      <c r="A920" s="10">
        <v>2557</v>
      </c>
      <c r="B920" s="3" t="s">
        <v>2557</v>
      </c>
      <c r="C920" s="3" t="s">
        <v>6667</v>
      </c>
      <c r="D920" s="6">
        <v>900</v>
      </c>
      <c r="E920" s="8">
        <v>1066</v>
      </c>
      <c r="F920" t="s">
        <v>8218</v>
      </c>
      <c r="G920" t="s">
        <v>8224</v>
      </c>
      <c r="H920" t="s">
        <v>8246</v>
      </c>
      <c r="I920" s="19">
        <f t="shared" si="42"/>
        <v>41774.745208333334</v>
      </c>
      <c r="J920">
        <v>1400176386</v>
      </c>
      <c r="K920" s="19">
        <f t="shared" si="43"/>
        <v>41744.745208333334</v>
      </c>
      <c r="L920">
        <v>1397584386</v>
      </c>
      <c r="M920" t="b">
        <v>0</v>
      </c>
      <c r="N920">
        <v>36</v>
      </c>
      <c r="O920" t="b">
        <v>1</v>
      </c>
      <c r="P920" t="s">
        <v>8298</v>
      </c>
      <c r="Q920" s="15" t="s">
        <v>8311</v>
      </c>
      <c r="R920" s="12" t="s">
        <v>8333</v>
      </c>
      <c r="S920">
        <f t="shared" si="44"/>
        <v>29.61</v>
      </c>
    </row>
    <row r="921" spans="1:19" ht="45" x14ac:dyDescent="0.25">
      <c r="A921" s="10">
        <v>756</v>
      </c>
      <c r="B921" s="3" t="s">
        <v>757</v>
      </c>
      <c r="C921" s="3" t="s">
        <v>4866</v>
      </c>
      <c r="D921" s="6">
        <v>700</v>
      </c>
      <c r="E921" s="8">
        <v>824</v>
      </c>
      <c r="F921" t="s">
        <v>8218</v>
      </c>
      <c r="G921" t="s">
        <v>8223</v>
      </c>
      <c r="H921" t="s">
        <v>8245</v>
      </c>
      <c r="I921" s="19">
        <f t="shared" si="42"/>
        <v>40651.725219907406</v>
      </c>
      <c r="J921">
        <v>1303147459</v>
      </c>
      <c r="K921" s="19">
        <f t="shared" si="43"/>
        <v>40590.766886574071</v>
      </c>
      <c r="L921">
        <v>1297880659</v>
      </c>
      <c r="M921" t="b">
        <v>0</v>
      </c>
      <c r="N921">
        <v>22</v>
      </c>
      <c r="O921" t="b">
        <v>1</v>
      </c>
      <c r="P921" t="s">
        <v>8272</v>
      </c>
      <c r="Q921" s="15" t="s">
        <v>8320</v>
      </c>
      <c r="R921" s="12" t="s">
        <v>8330</v>
      </c>
      <c r="S921">
        <f t="shared" si="44"/>
        <v>37.450000000000003</v>
      </c>
    </row>
    <row r="922" spans="1:19" ht="60" x14ac:dyDescent="0.25">
      <c r="A922" s="10">
        <v>3294</v>
      </c>
      <c r="B922" s="3" t="s">
        <v>3294</v>
      </c>
      <c r="C922" s="3" t="s">
        <v>7404</v>
      </c>
      <c r="D922" s="6">
        <v>600</v>
      </c>
      <c r="E922" s="8">
        <v>710</v>
      </c>
      <c r="F922" t="s">
        <v>8218</v>
      </c>
      <c r="G922" t="s">
        <v>8224</v>
      </c>
      <c r="H922" t="s">
        <v>8246</v>
      </c>
      <c r="I922" s="19">
        <f t="shared" si="42"/>
        <v>42171.541134259256</v>
      </c>
      <c r="J922">
        <v>1434459554</v>
      </c>
      <c r="K922" s="19">
        <f t="shared" si="43"/>
        <v>42141.541134259256</v>
      </c>
      <c r="L922">
        <v>1431867554</v>
      </c>
      <c r="M922" t="b">
        <v>0</v>
      </c>
      <c r="N922">
        <v>24</v>
      </c>
      <c r="O922" t="b">
        <v>1</v>
      </c>
      <c r="P922" t="s">
        <v>8269</v>
      </c>
      <c r="Q922" s="15" t="s">
        <v>8314</v>
      </c>
      <c r="R922" s="12" t="s">
        <v>8315</v>
      </c>
      <c r="S922">
        <f t="shared" si="44"/>
        <v>29.58</v>
      </c>
    </row>
    <row r="923" spans="1:19" ht="60" x14ac:dyDescent="0.25">
      <c r="A923" s="10">
        <v>1480</v>
      </c>
      <c r="B923" s="3" t="s">
        <v>1481</v>
      </c>
      <c r="C923" s="3" t="s">
        <v>5590</v>
      </c>
      <c r="D923" s="6">
        <v>50000</v>
      </c>
      <c r="E923" s="8">
        <v>58520.2</v>
      </c>
      <c r="F923" t="s">
        <v>8218</v>
      </c>
      <c r="G923" t="s">
        <v>8223</v>
      </c>
      <c r="H923" t="s">
        <v>8245</v>
      </c>
      <c r="I923" s="19">
        <f t="shared" si="42"/>
        <v>41481.708333333336</v>
      </c>
      <c r="J923">
        <v>1374858000</v>
      </c>
      <c r="K923" s="19">
        <f t="shared" si="43"/>
        <v>41464.934016203704</v>
      </c>
      <c r="L923">
        <v>1373408699</v>
      </c>
      <c r="M923" t="b">
        <v>1</v>
      </c>
      <c r="N923">
        <v>635</v>
      </c>
      <c r="O923" t="b">
        <v>1</v>
      </c>
      <c r="P923" t="s">
        <v>8286</v>
      </c>
      <c r="Q923" s="15" t="s">
        <v>8320</v>
      </c>
      <c r="R923" s="12" t="s">
        <v>8321</v>
      </c>
      <c r="S923">
        <f t="shared" si="44"/>
        <v>92.16</v>
      </c>
    </row>
    <row r="924" spans="1:19" ht="45" x14ac:dyDescent="0.25">
      <c r="A924" s="10">
        <v>336</v>
      </c>
      <c r="B924" s="3" t="s">
        <v>337</v>
      </c>
      <c r="C924" s="3" t="s">
        <v>4446</v>
      </c>
      <c r="D924" s="6">
        <v>25000</v>
      </c>
      <c r="E924" s="8">
        <v>29209.78</v>
      </c>
      <c r="F924" t="s">
        <v>8218</v>
      </c>
      <c r="G924" t="s">
        <v>8223</v>
      </c>
      <c r="H924" t="s">
        <v>8245</v>
      </c>
      <c r="I924" s="19">
        <f t="shared" si="42"/>
        <v>42321.637939814813</v>
      </c>
      <c r="J924">
        <v>1447427918</v>
      </c>
      <c r="K924" s="19">
        <f t="shared" si="43"/>
        <v>42291.596273148149</v>
      </c>
      <c r="L924">
        <v>1444832318</v>
      </c>
      <c r="M924" t="b">
        <v>1</v>
      </c>
      <c r="N924">
        <v>493</v>
      </c>
      <c r="O924" t="b">
        <v>1</v>
      </c>
      <c r="P924" t="s">
        <v>8267</v>
      </c>
      <c r="Q924" s="15" t="s">
        <v>8317</v>
      </c>
      <c r="R924" s="12" t="s">
        <v>8329</v>
      </c>
      <c r="S924">
        <f t="shared" si="44"/>
        <v>59.25</v>
      </c>
    </row>
    <row r="925" spans="1:19" ht="45" x14ac:dyDescent="0.25">
      <c r="A925" s="10">
        <v>254</v>
      </c>
      <c r="B925" s="3" t="s">
        <v>255</v>
      </c>
      <c r="C925" s="3" t="s">
        <v>4364</v>
      </c>
      <c r="D925" s="6">
        <v>24000</v>
      </c>
      <c r="E925" s="8">
        <v>28067.34</v>
      </c>
      <c r="F925" t="s">
        <v>8218</v>
      </c>
      <c r="G925" t="s">
        <v>8223</v>
      </c>
      <c r="H925" t="s">
        <v>8245</v>
      </c>
      <c r="I925" s="19">
        <f t="shared" si="42"/>
        <v>42294.083333333328</v>
      </c>
      <c r="J925">
        <v>1445047200</v>
      </c>
      <c r="K925" s="19">
        <f t="shared" si="43"/>
        <v>42263.952662037031</v>
      </c>
      <c r="L925">
        <v>1442443910</v>
      </c>
      <c r="M925" t="b">
        <v>1</v>
      </c>
      <c r="N925">
        <v>314</v>
      </c>
      <c r="O925" t="b">
        <v>1</v>
      </c>
      <c r="P925" t="s">
        <v>8267</v>
      </c>
      <c r="Q925" s="15" t="s">
        <v>8317</v>
      </c>
      <c r="R925" s="12" t="s">
        <v>8329</v>
      </c>
      <c r="S925">
        <f t="shared" si="44"/>
        <v>89.39</v>
      </c>
    </row>
    <row r="926" spans="1:19" ht="60" x14ac:dyDescent="0.25">
      <c r="A926" s="10">
        <v>1852</v>
      </c>
      <c r="B926" s="3" t="s">
        <v>1853</v>
      </c>
      <c r="C926" s="3" t="s">
        <v>5962</v>
      </c>
      <c r="D926" s="6">
        <v>15000</v>
      </c>
      <c r="E926" s="8">
        <v>17545</v>
      </c>
      <c r="F926" t="s">
        <v>8218</v>
      </c>
      <c r="G926" t="s">
        <v>8223</v>
      </c>
      <c r="H926" t="s">
        <v>8245</v>
      </c>
      <c r="I926" s="19">
        <f t="shared" si="42"/>
        <v>42119</v>
      </c>
      <c r="J926">
        <v>1429920000</v>
      </c>
      <c r="K926" s="19">
        <f t="shared" si="43"/>
        <v>42081.77143518519</v>
      </c>
      <c r="L926">
        <v>1426703452</v>
      </c>
      <c r="M926" t="b">
        <v>0</v>
      </c>
      <c r="N926">
        <v>131</v>
      </c>
      <c r="O926" t="b">
        <v>1</v>
      </c>
      <c r="P926" t="s">
        <v>8274</v>
      </c>
      <c r="Q926" s="15" t="s">
        <v>8311</v>
      </c>
      <c r="R926" s="12" t="s">
        <v>8312</v>
      </c>
      <c r="S926">
        <f t="shared" si="44"/>
        <v>133.93</v>
      </c>
    </row>
    <row r="927" spans="1:19" ht="45" x14ac:dyDescent="0.25">
      <c r="A927" s="10">
        <v>1268</v>
      </c>
      <c r="B927" s="3" t="s">
        <v>1269</v>
      </c>
      <c r="C927" s="3" t="s">
        <v>5378</v>
      </c>
      <c r="D927" s="6">
        <v>12000</v>
      </c>
      <c r="E927" s="8">
        <v>14000</v>
      </c>
      <c r="F927" t="s">
        <v>8218</v>
      </c>
      <c r="G927" t="s">
        <v>8223</v>
      </c>
      <c r="H927" t="s">
        <v>8245</v>
      </c>
      <c r="I927" s="19">
        <f t="shared" si="42"/>
        <v>41537.845451388886</v>
      </c>
      <c r="J927">
        <v>1379708247</v>
      </c>
      <c r="K927" s="19">
        <f t="shared" si="43"/>
        <v>41507.845451388886</v>
      </c>
      <c r="L927">
        <v>1377116247</v>
      </c>
      <c r="M927" t="b">
        <v>1</v>
      </c>
      <c r="N927">
        <v>182</v>
      </c>
      <c r="O927" t="b">
        <v>1</v>
      </c>
      <c r="P927" t="s">
        <v>8274</v>
      </c>
      <c r="Q927" s="15" t="s">
        <v>8311</v>
      </c>
      <c r="R927" s="12" t="s">
        <v>8312</v>
      </c>
      <c r="S927">
        <f t="shared" si="44"/>
        <v>76.92</v>
      </c>
    </row>
    <row r="928" spans="1:19" ht="45" x14ac:dyDescent="0.25">
      <c r="A928" s="10">
        <v>1028</v>
      </c>
      <c r="B928" s="3" t="s">
        <v>1029</v>
      </c>
      <c r="C928" s="3" t="s">
        <v>5138</v>
      </c>
      <c r="D928" s="6">
        <v>10000</v>
      </c>
      <c r="E928" s="8">
        <v>11727</v>
      </c>
      <c r="F928" t="s">
        <v>8218</v>
      </c>
      <c r="G928" t="s">
        <v>8224</v>
      </c>
      <c r="H928" t="s">
        <v>8246</v>
      </c>
      <c r="I928" s="19">
        <f t="shared" si="42"/>
        <v>42800.833333333328</v>
      </c>
      <c r="J928">
        <v>1488830400</v>
      </c>
      <c r="K928" s="19">
        <f t="shared" si="43"/>
        <v>42755.627372685187</v>
      </c>
      <c r="L928">
        <v>1484924605</v>
      </c>
      <c r="M928" t="b">
        <v>1</v>
      </c>
      <c r="N928">
        <v>255</v>
      </c>
      <c r="O928" t="b">
        <v>1</v>
      </c>
      <c r="P928" t="s">
        <v>8278</v>
      </c>
      <c r="Q928" s="15" t="s">
        <v>8311</v>
      </c>
      <c r="R928" s="12" t="s">
        <v>8324</v>
      </c>
      <c r="S928">
        <f t="shared" si="44"/>
        <v>45.99</v>
      </c>
    </row>
    <row r="929" spans="1:19" ht="60" x14ac:dyDescent="0.25">
      <c r="A929" s="10">
        <v>352</v>
      </c>
      <c r="B929" s="3" t="s">
        <v>353</v>
      </c>
      <c r="C929" s="3" t="s">
        <v>4462</v>
      </c>
      <c r="D929" s="6">
        <v>10000</v>
      </c>
      <c r="E929" s="8">
        <v>11656</v>
      </c>
      <c r="F929" t="s">
        <v>8218</v>
      </c>
      <c r="G929" t="s">
        <v>8223</v>
      </c>
      <c r="H929" t="s">
        <v>8245</v>
      </c>
      <c r="I929" s="19">
        <f t="shared" si="42"/>
        <v>41920.167453703703</v>
      </c>
      <c r="J929">
        <v>1412740868</v>
      </c>
      <c r="K929" s="19">
        <f t="shared" si="43"/>
        <v>41890.167453703703</v>
      </c>
      <c r="L929">
        <v>1410148868</v>
      </c>
      <c r="M929" t="b">
        <v>1</v>
      </c>
      <c r="N929">
        <v>286</v>
      </c>
      <c r="O929" t="b">
        <v>1</v>
      </c>
      <c r="P929" t="s">
        <v>8267</v>
      </c>
      <c r="Q929" s="15" t="s">
        <v>8317</v>
      </c>
      <c r="R929" s="12" t="s">
        <v>8329</v>
      </c>
      <c r="S929">
        <f t="shared" si="44"/>
        <v>40.76</v>
      </c>
    </row>
    <row r="930" spans="1:19" ht="60" x14ac:dyDescent="0.25">
      <c r="A930" s="10">
        <v>1936</v>
      </c>
      <c r="B930" s="3" t="s">
        <v>1937</v>
      </c>
      <c r="C930" s="3" t="s">
        <v>6046</v>
      </c>
      <c r="D930" s="6">
        <v>7500</v>
      </c>
      <c r="E930" s="8">
        <v>8739.01</v>
      </c>
      <c r="F930" t="s">
        <v>8218</v>
      </c>
      <c r="G930" t="s">
        <v>8223</v>
      </c>
      <c r="H930" t="s">
        <v>8245</v>
      </c>
      <c r="I930" s="19">
        <f t="shared" si="42"/>
        <v>40883.249305555553</v>
      </c>
      <c r="J930">
        <v>1323151140</v>
      </c>
      <c r="K930" s="19">
        <f t="shared" si="43"/>
        <v>40852.889699074076</v>
      </c>
      <c r="L930">
        <v>1320528070</v>
      </c>
      <c r="M930" t="b">
        <v>0</v>
      </c>
      <c r="N930">
        <v>145</v>
      </c>
      <c r="O930" t="b">
        <v>1</v>
      </c>
      <c r="P930" t="s">
        <v>8277</v>
      </c>
      <c r="Q930" s="15" t="s">
        <v>8311</v>
      </c>
      <c r="R930" s="12" t="s">
        <v>8328</v>
      </c>
      <c r="S930">
        <f t="shared" si="44"/>
        <v>60.27</v>
      </c>
    </row>
    <row r="931" spans="1:19" ht="60" x14ac:dyDescent="0.25">
      <c r="A931" s="10">
        <v>3527</v>
      </c>
      <c r="B931" s="3" t="s">
        <v>3526</v>
      </c>
      <c r="C931" s="3" t="s">
        <v>7637</v>
      </c>
      <c r="D931" s="6">
        <v>6000</v>
      </c>
      <c r="E931" s="8">
        <v>7015</v>
      </c>
      <c r="F931" t="s">
        <v>8218</v>
      </c>
      <c r="G931" t="s">
        <v>8223</v>
      </c>
      <c r="H931" t="s">
        <v>8245</v>
      </c>
      <c r="I931" s="19">
        <f t="shared" si="42"/>
        <v>42196.165972222225</v>
      </c>
      <c r="J931">
        <v>1436587140</v>
      </c>
      <c r="K931" s="19">
        <f t="shared" si="43"/>
        <v>42167.023206018523</v>
      </c>
      <c r="L931">
        <v>1434069205</v>
      </c>
      <c r="M931" t="b">
        <v>0</v>
      </c>
      <c r="N931">
        <v>86</v>
      </c>
      <c r="O931" t="b">
        <v>1</v>
      </c>
      <c r="P931" t="s">
        <v>8269</v>
      </c>
      <c r="Q931" s="15" t="s">
        <v>8314</v>
      </c>
      <c r="R931" s="12" t="s">
        <v>8315</v>
      </c>
      <c r="S931">
        <f t="shared" si="44"/>
        <v>81.569999999999993</v>
      </c>
    </row>
    <row r="932" spans="1:19" ht="60" x14ac:dyDescent="0.25">
      <c r="A932" s="10">
        <v>2799</v>
      </c>
      <c r="B932" s="3" t="s">
        <v>2799</v>
      </c>
      <c r="C932" s="3" t="s">
        <v>6909</v>
      </c>
      <c r="D932" s="6">
        <v>5000</v>
      </c>
      <c r="E932" s="8">
        <v>5831.74</v>
      </c>
      <c r="F932" t="s">
        <v>8218</v>
      </c>
      <c r="G932" t="s">
        <v>8224</v>
      </c>
      <c r="H932" t="s">
        <v>8246</v>
      </c>
      <c r="I932" s="19">
        <f t="shared" si="42"/>
        <v>42538.666666666672</v>
      </c>
      <c r="J932">
        <v>1466179200</v>
      </c>
      <c r="K932" s="19">
        <f t="shared" si="43"/>
        <v>42507.264699074076</v>
      </c>
      <c r="L932">
        <v>1463466070</v>
      </c>
      <c r="M932" t="b">
        <v>0</v>
      </c>
      <c r="N932">
        <v>130</v>
      </c>
      <c r="O932" t="b">
        <v>1</v>
      </c>
      <c r="P932" t="s">
        <v>8269</v>
      </c>
      <c r="Q932" s="15" t="s">
        <v>8314</v>
      </c>
      <c r="R932" s="12" t="s">
        <v>8315</v>
      </c>
      <c r="S932">
        <f t="shared" si="44"/>
        <v>44.86</v>
      </c>
    </row>
    <row r="933" spans="1:19" ht="45" x14ac:dyDescent="0.25">
      <c r="A933" s="10">
        <v>839</v>
      </c>
      <c r="B933" s="3" t="s">
        <v>840</v>
      </c>
      <c r="C933" s="3" t="s">
        <v>4949</v>
      </c>
      <c r="D933" s="6">
        <v>5000</v>
      </c>
      <c r="E933" s="8">
        <v>5830.83</v>
      </c>
      <c r="F933" t="s">
        <v>8218</v>
      </c>
      <c r="G933" t="s">
        <v>8223</v>
      </c>
      <c r="H933" t="s">
        <v>8245</v>
      </c>
      <c r="I933" s="19">
        <f t="shared" si="42"/>
        <v>41174.763379629629</v>
      </c>
      <c r="J933">
        <v>1348337956</v>
      </c>
      <c r="K933" s="19">
        <f t="shared" si="43"/>
        <v>41144.763379629629</v>
      </c>
      <c r="L933">
        <v>1345745956</v>
      </c>
      <c r="M933" t="b">
        <v>0</v>
      </c>
      <c r="N933">
        <v>96</v>
      </c>
      <c r="O933" t="b">
        <v>1</v>
      </c>
      <c r="P933" t="s">
        <v>8274</v>
      </c>
      <c r="Q933" s="15" t="s">
        <v>8311</v>
      </c>
      <c r="R933" s="12" t="s">
        <v>8312</v>
      </c>
      <c r="S933">
        <f t="shared" si="44"/>
        <v>60.74</v>
      </c>
    </row>
    <row r="934" spans="1:19" ht="60" x14ac:dyDescent="0.25">
      <c r="A934" s="10">
        <v>3276</v>
      </c>
      <c r="B934" s="3" t="s">
        <v>3276</v>
      </c>
      <c r="C934" s="3" t="s">
        <v>7386</v>
      </c>
      <c r="D934" s="6">
        <v>4500</v>
      </c>
      <c r="E934" s="8">
        <v>5258</v>
      </c>
      <c r="F934" t="s">
        <v>8218</v>
      </c>
      <c r="G934" t="s">
        <v>8228</v>
      </c>
      <c r="H934" t="s">
        <v>8250</v>
      </c>
      <c r="I934" s="19">
        <f t="shared" si="42"/>
        <v>42461.165972222225</v>
      </c>
      <c r="J934">
        <v>1459483140</v>
      </c>
      <c r="K934" s="19">
        <f t="shared" si="43"/>
        <v>42426.949988425928</v>
      </c>
      <c r="L934">
        <v>1456526879</v>
      </c>
      <c r="M934" t="b">
        <v>1</v>
      </c>
      <c r="N934">
        <v>100</v>
      </c>
      <c r="O934" t="b">
        <v>1</v>
      </c>
      <c r="P934" t="s">
        <v>8269</v>
      </c>
      <c r="Q934" s="15" t="s">
        <v>8314</v>
      </c>
      <c r="R934" s="12" t="s">
        <v>8315</v>
      </c>
      <c r="S934">
        <f t="shared" si="44"/>
        <v>52.58</v>
      </c>
    </row>
    <row r="935" spans="1:19" ht="45" x14ac:dyDescent="0.25">
      <c r="A935" s="10">
        <v>3012</v>
      </c>
      <c r="B935" s="3" t="s">
        <v>3012</v>
      </c>
      <c r="C935" s="3" t="s">
        <v>7122</v>
      </c>
      <c r="D935" s="6">
        <v>4000</v>
      </c>
      <c r="E935" s="8">
        <v>4685</v>
      </c>
      <c r="F935" t="s">
        <v>8218</v>
      </c>
      <c r="G935" t="s">
        <v>8223</v>
      </c>
      <c r="H935" t="s">
        <v>8245</v>
      </c>
      <c r="I935" s="19">
        <f t="shared" si="42"/>
        <v>42045.702893518523</v>
      </c>
      <c r="J935">
        <v>1423587130</v>
      </c>
      <c r="K935" s="19">
        <f t="shared" si="43"/>
        <v>42024.702893518523</v>
      </c>
      <c r="L935">
        <v>1421772730</v>
      </c>
      <c r="M935" t="b">
        <v>0</v>
      </c>
      <c r="N935">
        <v>55</v>
      </c>
      <c r="O935" t="b">
        <v>1</v>
      </c>
      <c r="P935" t="s">
        <v>8301</v>
      </c>
      <c r="Q935" s="15" t="s">
        <v>8314</v>
      </c>
      <c r="R935" s="12" t="s">
        <v>8327</v>
      </c>
      <c r="S935">
        <f t="shared" si="44"/>
        <v>85.18</v>
      </c>
    </row>
    <row r="936" spans="1:19" ht="60" x14ac:dyDescent="0.25">
      <c r="A936" s="10">
        <v>3387</v>
      </c>
      <c r="B936" s="3" t="s">
        <v>3386</v>
      </c>
      <c r="C936" s="3" t="s">
        <v>7497</v>
      </c>
      <c r="D936" s="6">
        <v>3000</v>
      </c>
      <c r="E936" s="8">
        <v>3506</v>
      </c>
      <c r="F936" t="s">
        <v>8218</v>
      </c>
      <c r="G936" t="s">
        <v>8223</v>
      </c>
      <c r="H936" t="s">
        <v>8245</v>
      </c>
      <c r="I936" s="19">
        <f t="shared" si="42"/>
        <v>41987.762592592597</v>
      </c>
      <c r="J936">
        <v>1418581088</v>
      </c>
      <c r="K936" s="19">
        <f t="shared" si="43"/>
        <v>41947.762592592589</v>
      </c>
      <c r="L936">
        <v>1415125088</v>
      </c>
      <c r="M936" t="b">
        <v>0</v>
      </c>
      <c r="N936">
        <v>35</v>
      </c>
      <c r="O936" t="b">
        <v>1</v>
      </c>
      <c r="P936" t="s">
        <v>8269</v>
      </c>
      <c r="Q936" s="15" t="s">
        <v>8314</v>
      </c>
      <c r="R936" s="12" t="s">
        <v>8315</v>
      </c>
      <c r="S936">
        <f t="shared" si="44"/>
        <v>100.17</v>
      </c>
    </row>
    <row r="937" spans="1:19" ht="45" x14ac:dyDescent="0.25">
      <c r="A937" s="10">
        <v>3177</v>
      </c>
      <c r="B937" s="3" t="s">
        <v>3177</v>
      </c>
      <c r="C937" s="3" t="s">
        <v>7287</v>
      </c>
      <c r="D937" s="6">
        <v>2500</v>
      </c>
      <c r="E937" s="8">
        <v>2935</v>
      </c>
      <c r="F937" t="s">
        <v>8218</v>
      </c>
      <c r="G937" t="s">
        <v>8223</v>
      </c>
      <c r="H937" t="s">
        <v>8245</v>
      </c>
      <c r="I937" s="19">
        <f t="shared" si="42"/>
        <v>41811.666770833333</v>
      </c>
      <c r="J937">
        <v>1403366409</v>
      </c>
      <c r="K937" s="19">
        <f t="shared" si="43"/>
        <v>41781.666770833333</v>
      </c>
      <c r="L937">
        <v>1400774409</v>
      </c>
      <c r="M937" t="b">
        <v>1</v>
      </c>
      <c r="N937">
        <v>51</v>
      </c>
      <c r="O937" t="b">
        <v>1</v>
      </c>
      <c r="P937" t="s">
        <v>8269</v>
      </c>
      <c r="Q937" s="15" t="s">
        <v>8314</v>
      </c>
      <c r="R937" s="12" t="s">
        <v>8315</v>
      </c>
      <c r="S937">
        <f t="shared" si="44"/>
        <v>57.55</v>
      </c>
    </row>
    <row r="938" spans="1:19" ht="60" x14ac:dyDescent="0.25">
      <c r="A938" s="10">
        <v>835</v>
      </c>
      <c r="B938" s="3" t="s">
        <v>836</v>
      </c>
      <c r="C938" s="3" t="s">
        <v>4945</v>
      </c>
      <c r="D938" s="6">
        <v>2000</v>
      </c>
      <c r="E938" s="8">
        <v>2345</v>
      </c>
      <c r="F938" t="s">
        <v>8218</v>
      </c>
      <c r="G938" t="s">
        <v>8223</v>
      </c>
      <c r="H938" t="s">
        <v>8245</v>
      </c>
      <c r="I938" s="19">
        <f t="shared" si="42"/>
        <v>41048.125</v>
      </c>
      <c r="J938">
        <v>1337396400</v>
      </c>
      <c r="K938" s="19">
        <f t="shared" si="43"/>
        <v>41005.45784722222</v>
      </c>
      <c r="L938">
        <v>1333709958</v>
      </c>
      <c r="M938" t="b">
        <v>0</v>
      </c>
      <c r="N938">
        <v>40</v>
      </c>
      <c r="O938" t="b">
        <v>1</v>
      </c>
      <c r="P938" t="s">
        <v>8274</v>
      </c>
      <c r="Q938" s="15" t="s">
        <v>8311</v>
      </c>
      <c r="R938" s="12" t="s">
        <v>8312</v>
      </c>
      <c r="S938">
        <f t="shared" si="44"/>
        <v>58.63</v>
      </c>
    </row>
    <row r="939" spans="1:19" ht="60" x14ac:dyDescent="0.25">
      <c r="A939" s="10">
        <v>1246</v>
      </c>
      <c r="B939" s="3" t="s">
        <v>1247</v>
      </c>
      <c r="C939" s="3" t="s">
        <v>5356</v>
      </c>
      <c r="D939" s="6">
        <v>2000</v>
      </c>
      <c r="E939" s="8">
        <v>2340</v>
      </c>
      <c r="F939" t="s">
        <v>8218</v>
      </c>
      <c r="G939" t="s">
        <v>8223</v>
      </c>
      <c r="H939" t="s">
        <v>8245</v>
      </c>
      <c r="I939" s="19">
        <f t="shared" si="42"/>
        <v>40883.085057870368</v>
      </c>
      <c r="J939">
        <v>1323136949</v>
      </c>
      <c r="K939" s="19">
        <f t="shared" si="43"/>
        <v>40838.043391203704</v>
      </c>
      <c r="L939">
        <v>1319245349</v>
      </c>
      <c r="M939" t="b">
        <v>1</v>
      </c>
      <c r="N939">
        <v>31</v>
      </c>
      <c r="O939" t="b">
        <v>1</v>
      </c>
      <c r="P939" t="s">
        <v>8274</v>
      </c>
      <c r="Q939" s="15" t="s">
        <v>8311</v>
      </c>
      <c r="R939" s="12" t="s">
        <v>8312</v>
      </c>
      <c r="S939">
        <f t="shared" si="44"/>
        <v>75.48</v>
      </c>
    </row>
    <row r="940" spans="1:19" ht="60" x14ac:dyDescent="0.25">
      <c r="A940" s="10">
        <v>1627</v>
      </c>
      <c r="B940" s="3" t="s">
        <v>1628</v>
      </c>
      <c r="C940" s="3" t="s">
        <v>5737</v>
      </c>
      <c r="D940" s="6">
        <v>2000</v>
      </c>
      <c r="E940" s="8">
        <v>2340</v>
      </c>
      <c r="F940" t="s">
        <v>8218</v>
      </c>
      <c r="G940" t="s">
        <v>8223</v>
      </c>
      <c r="H940" t="s">
        <v>8245</v>
      </c>
      <c r="I940" s="19">
        <f t="shared" si="42"/>
        <v>41239.207638888889</v>
      </c>
      <c r="J940">
        <v>1353905940</v>
      </c>
      <c r="K940" s="19">
        <f t="shared" si="43"/>
        <v>41205.707048611112</v>
      </c>
      <c r="L940">
        <v>1351011489</v>
      </c>
      <c r="M940" t="b">
        <v>0</v>
      </c>
      <c r="N940">
        <v>38</v>
      </c>
      <c r="O940" t="b">
        <v>1</v>
      </c>
      <c r="P940" t="s">
        <v>8274</v>
      </c>
      <c r="Q940" s="15" t="s">
        <v>8311</v>
      </c>
      <c r="R940" s="12" t="s">
        <v>8312</v>
      </c>
      <c r="S940">
        <f t="shared" si="44"/>
        <v>61.58</v>
      </c>
    </row>
    <row r="941" spans="1:19" ht="60" x14ac:dyDescent="0.25">
      <c r="A941" s="10">
        <v>3767</v>
      </c>
      <c r="B941" s="3" t="s">
        <v>3764</v>
      </c>
      <c r="C941" s="3" t="s">
        <v>7877</v>
      </c>
      <c r="D941" s="6">
        <v>2000</v>
      </c>
      <c r="E941" s="8">
        <v>2335</v>
      </c>
      <c r="F941" t="s">
        <v>8218</v>
      </c>
      <c r="G941" t="s">
        <v>8223</v>
      </c>
      <c r="H941" t="s">
        <v>8245</v>
      </c>
      <c r="I941" s="19">
        <f t="shared" si="42"/>
        <v>42064.207638888889</v>
      </c>
      <c r="J941">
        <v>1425185940</v>
      </c>
      <c r="K941" s="19">
        <f t="shared" si="43"/>
        <v>42050.019641203704</v>
      </c>
      <c r="L941">
        <v>1423960097</v>
      </c>
      <c r="M941" t="b">
        <v>0</v>
      </c>
      <c r="N941">
        <v>56</v>
      </c>
      <c r="O941" t="b">
        <v>1</v>
      </c>
      <c r="P941" t="s">
        <v>8303</v>
      </c>
      <c r="Q941" s="15" t="s">
        <v>8314</v>
      </c>
      <c r="R941" s="12" t="s">
        <v>8335</v>
      </c>
      <c r="S941">
        <f t="shared" si="44"/>
        <v>41.7</v>
      </c>
    </row>
    <row r="942" spans="1:19" ht="60" x14ac:dyDescent="0.25">
      <c r="A942" s="10">
        <v>2008</v>
      </c>
      <c r="B942" s="3" t="s">
        <v>2009</v>
      </c>
      <c r="C942" s="3" t="s">
        <v>6118</v>
      </c>
      <c r="D942" s="6">
        <v>1570.79</v>
      </c>
      <c r="E942" s="8">
        <v>1839</v>
      </c>
      <c r="F942" t="s">
        <v>8218</v>
      </c>
      <c r="G942" t="s">
        <v>8223</v>
      </c>
      <c r="H942" t="s">
        <v>8245</v>
      </c>
      <c r="I942" s="19">
        <f t="shared" si="42"/>
        <v>40805.604421296295</v>
      </c>
      <c r="J942">
        <v>1316442622</v>
      </c>
      <c r="K942" s="19">
        <f t="shared" si="43"/>
        <v>40761.604421296295</v>
      </c>
      <c r="L942">
        <v>1312641022</v>
      </c>
      <c r="M942" t="b">
        <v>1</v>
      </c>
      <c r="N942">
        <v>41</v>
      </c>
      <c r="O942" t="b">
        <v>1</v>
      </c>
      <c r="P942" t="s">
        <v>8293</v>
      </c>
      <c r="Q942" s="15" t="s">
        <v>8307</v>
      </c>
      <c r="R942" s="12" t="s">
        <v>8308</v>
      </c>
      <c r="S942">
        <f t="shared" si="44"/>
        <v>44.85</v>
      </c>
    </row>
    <row r="943" spans="1:19" ht="60" x14ac:dyDescent="0.25">
      <c r="A943" s="10">
        <v>3833</v>
      </c>
      <c r="B943" s="3" t="s">
        <v>3830</v>
      </c>
      <c r="C943" s="3" t="s">
        <v>7942</v>
      </c>
      <c r="D943" s="6">
        <v>1200</v>
      </c>
      <c r="E943" s="8">
        <v>1400</v>
      </c>
      <c r="F943" t="s">
        <v>8218</v>
      </c>
      <c r="G943" t="s">
        <v>8228</v>
      </c>
      <c r="H943" t="s">
        <v>8250</v>
      </c>
      <c r="I943" s="19">
        <f t="shared" si="42"/>
        <v>41974.797916666663</v>
      </c>
      <c r="J943">
        <v>1417460940</v>
      </c>
      <c r="K943" s="19">
        <f t="shared" si="43"/>
        <v>41963.872361111105</v>
      </c>
      <c r="L943">
        <v>1416516972</v>
      </c>
      <c r="M943" t="b">
        <v>0</v>
      </c>
      <c r="N943">
        <v>20</v>
      </c>
      <c r="O943" t="b">
        <v>1</v>
      </c>
      <c r="P943" t="s">
        <v>8269</v>
      </c>
      <c r="Q943" s="15" t="s">
        <v>8314</v>
      </c>
      <c r="R943" s="12" t="s">
        <v>8315</v>
      </c>
      <c r="S943">
        <f t="shared" si="44"/>
        <v>70</v>
      </c>
    </row>
    <row r="944" spans="1:19" ht="45" x14ac:dyDescent="0.25">
      <c r="A944" s="10">
        <v>3329</v>
      </c>
      <c r="B944" s="20" t="s">
        <v>3329</v>
      </c>
      <c r="C944" s="3" t="s">
        <v>7439</v>
      </c>
      <c r="D944" s="6">
        <v>1000</v>
      </c>
      <c r="E944" s="8">
        <v>1168</v>
      </c>
      <c r="F944" t="s">
        <v>8218</v>
      </c>
      <c r="G944" t="s">
        <v>8224</v>
      </c>
      <c r="H944" t="s">
        <v>8246</v>
      </c>
      <c r="I944" s="19">
        <f t="shared" si="42"/>
        <v>41847.958333333336</v>
      </c>
      <c r="J944">
        <v>1406502000</v>
      </c>
      <c r="K944" s="19">
        <f t="shared" si="43"/>
        <v>41837.323009259257</v>
      </c>
      <c r="L944">
        <v>1405583108</v>
      </c>
      <c r="M944" t="b">
        <v>0</v>
      </c>
      <c r="N944">
        <v>26</v>
      </c>
      <c r="O944" t="b">
        <v>1</v>
      </c>
      <c r="P944" t="s">
        <v>8269</v>
      </c>
      <c r="Q944" s="15" t="s">
        <v>8314</v>
      </c>
      <c r="R944" s="12" t="s">
        <v>8315</v>
      </c>
      <c r="S944">
        <f t="shared" si="44"/>
        <v>44.92</v>
      </c>
    </row>
    <row r="945" spans="1:19" ht="45" x14ac:dyDescent="0.25">
      <c r="A945" s="10">
        <v>2824</v>
      </c>
      <c r="B945" s="3" t="s">
        <v>2824</v>
      </c>
      <c r="C945" s="3" t="s">
        <v>6934</v>
      </c>
      <c r="D945" s="6">
        <v>650</v>
      </c>
      <c r="E945" s="8">
        <v>760</v>
      </c>
      <c r="F945" t="s">
        <v>8218</v>
      </c>
      <c r="G945" t="s">
        <v>8223</v>
      </c>
      <c r="H945" t="s">
        <v>8245</v>
      </c>
      <c r="I945" s="19">
        <f t="shared" si="42"/>
        <v>42168.071527777778</v>
      </c>
      <c r="J945">
        <v>1434159780</v>
      </c>
      <c r="K945" s="19">
        <f t="shared" si="43"/>
        <v>42136.270787037036</v>
      </c>
      <c r="L945">
        <v>1431412196</v>
      </c>
      <c r="M945" t="b">
        <v>0</v>
      </c>
      <c r="N945">
        <v>15</v>
      </c>
      <c r="O945" t="b">
        <v>1</v>
      </c>
      <c r="P945" t="s">
        <v>8269</v>
      </c>
      <c r="Q945" s="15" t="s">
        <v>8314</v>
      </c>
      <c r="R945" s="12" t="s">
        <v>8315</v>
      </c>
      <c r="S945">
        <f t="shared" si="44"/>
        <v>50.67</v>
      </c>
    </row>
    <row r="946" spans="1:19" ht="30" x14ac:dyDescent="0.25">
      <c r="A946" s="10">
        <v>22</v>
      </c>
      <c r="B946" s="3" t="s">
        <v>24</v>
      </c>
      <c r="C946" s="3" t="s">
        <v>4133</v>
      </c>
      <c r="D946" s="6">
        <v>350</v>
      </c>
      <c r="E946" s="8">
        <v>410</v>
      </c>
      <c r="F946" t="s">
        <v>8218</v>
      </c>
      <c r="G946" t="s">
        <v>8223</v>
      </c>
      <c r="H946" t="s">
        <v>8245</v>
      </c>
      <c r="I946" s="19">
        <f t="shared" si="42"/>
        <v>42005.332638888889</v>
      </c>
      <c r="J946">
        <v>1420099140</v>
      </c>
      <c r="K946" s="19">
        <f t="shared" si="43"/>
        <v>41989.91134259259</v>
      </c>
      <c r="L946">
        <v>1418766740</v>
      </c>
      <c r="M946" t="b">
        <v>0</v>
      </c>
      <c r="N946">
        <v>8</v>
      </c>
      <c r="O946" t="b">
        <v>1</v>
      </c>
      <c r="P946" t="s">
        <v>8263</v>
      </c>
      <c r="Q946" s="15" t="s">
        <v>8317</v>
      </c>
      <c r="R946" s="12" t="s">
        <v>8331</v>
      </c>
      <c r="S946">
        <f t="shared" si="44"/>
        <v>51.25</v>
      </c>
    </row>
    <row r="947" spans="1:19" ht="45" x14ac:dyDescent="0.25">
      <c r="A947" s="10">
        <v>2077</v>
      </c>
      <c r="B947" s="3" t="s">
        <v>2078</v>
      </c>
      <c r="C947" s="3" t="s">
        <v>6187</v>
      </c>
      <c r="D947" s="6">
        <v>50000</v>
      </c>
      <c r="E947" s="8">
        <v>57754</v>
      </c>
      <c r="F947" t="s">
        <v>8218</v>
      </c>
      <c r="G947" t="s">
        <v>8223</v>
      </c>
      <c r="H947" t="s">
        <v>8245</v>
      </c>
      <c r="I947" s="19">
        <f t="shared" si="42"/>
        <v>42160.875</v>
      </c>
      <c r="J947">
        <v>1433538000</v>
      </c>
      <c r="K947" s="19">
        <f t="shared" si="43"/>
        <v>42103.042546296296</v>
      </c>
      <c r="L947">
        <v>1428541276</v>
      </c>
      <c r="M947" t="b">
        <v>0</v>
      </c>
      <c r="N947">
        <v>188</v>
      </c>
      <c r="O947" t="b">
        <v>1</v>
      </c>
      <c r="P947" t="s">
        <v>8293</v>
      </c>
      <c r="Q947" s="15" t="s">
        <v>8307</v>
      </c>
      <c r="R947" s="12" t="s">
        <v>8308</v>
      </c>
      <c r="S947">
        <f t="shared" si="44"/>
        <v>307.2</v>
      </c>
    </row>
    <row r="948" spans="1:19" ht="45" x14ac:dyDescent="0.25">
      <c r="A948" s="10">
        <v>355</v>
      </c>
      <c r="B948" s="3" t="s">
        <v>356</v>
      </c>
      <c r="C948" s="3" t="s">
        <v>4465</v>
      </c>
      <c r="D948" s="6">
        <v>35000</v>
      </c>
      <c r="E948" s="8">
        <v>40690</v>
      </c>
      <c r="F948" t="s">
        <v>8218</v>
      </c>
      <c r="G948" t="s">
        <v>8223</v>
      </c>
      <c r="H948" t="s">
        <v>8245</v>
      </c>
      <c r="I948" s="19">
        <f t="shared" si="42"/>
        <v>41974.3355787037</v>
      </c>
      <c r="J948">
        <v>1417420994</v>
      </c>
      <c r="K948" s="19">
        <f t="shared" si="43"/>
        <v>41943.293912037036</v>
      </c>
      <c r="L948">
        <v>1414738994</v>
      </c>
      <c r="M948" t="b">
        <v>1</v>
      </c>
      <c r="N948">
        <v>165</v>
      </c>
      <c r="O948" t="b">
        <v>1</v>
      </c>
      <c r="P948" t="s">
        <v>8267</v>
      </c>
      <c r="Q948" s="15" t="s">
        <v>8317</v>
      </c>
      <c r="R948" s="12" t="s">
        <v>8329</v>
      </c>
      <c r="S948">
        <f t="shared" si="44"/>
        <v>246.61</v>
      </c>
    </row>
    <row r="949" spans="1:19" ht="45" x14ac:dyDescent="0.25">
      <c r="A949" s="10">
        <v>2714</v>
      </c>
      <c r="B949" s="3" t="s">
        <v>2714</v>
      </c>
      <c r="C949" s="3" t="s">
        <v>6824</v>
      </c>
      <c r="D949" s="6">
        <v>25000</v>
      </c>
      <c r="E949" s="8">
        <v>29089</v>
      </c>
      <c r="F949" t="s">
        <v>8218</v>
      </c>
      <c r="G949" t="s">
        <v>8223</v>
      </c>
      <c r="H949" t="s">
        <v>8245</v>
      </c>
      <c r="I949" s="19">
        <f t="shared" si="42"/>
        <v>42657.958333333328</v>
      </c>
      <c r="J949">
        <v>1476486000</v>
      </c>
      <c r="K949" s="19">
        <f t="shared" si="43"/>
        <v>42629.655046296291</v>
      </c>
      <c r="L949">
        <v>1474040596</v>
      </c>
      <c r="M949" t="b">
        <v>1</v>
      </c>
      <c r="N949">
        <v>305</v>
      </c>
      <c r="O949" t="b">
        <v>1</v>
      </c>
      <c r="P949" t="s">
        <v>8301</v>
      </c>
      <c r="Q949" s="15" t="s">
        <v>8314</v>
      </c>
      <c r="R949" s="12" t="s">
        <v>8327</v>
      </c>
      <c r="S949">
        <f t="shared" si="44"/>
        <v>95.37</v>
      </c>
    </row>
    <row r="950" spans="1:19" ht="60" x14ac:dyDescent="0.25">
      <c r="A950" s="10">
        <v>3187</v>
      </c>
      <c r="B950" s="3" t="s">
        <v>3187</v>
      </c>
      <c r="C950" s="3" t="s">
        <v>7297</v>
      </c>
      <c r="D950" s="6">
        <v>15000</v>
      </c>
      <c r="E950" s="8">
        <v>17444</v>
      </c>
      <c r="F950" t="s">
        <v>8218</v>
      </c>
      <c r="G950" t="s">
        <v>8223</v>
      </c>
      <c r="H950" t="s">
        <v>8245</v>
      </c>
      <c r="I950" s="19">
        <f t="shared" si="42"/>
        <v>41855.666354166664</v>
      </c>
      <c r="J950">
        <v>1407167973</v>
      </c>
      <c r="K950" s="19">
        <f t="shared" si="43"/>
        <v>41835.666354166664</v>
      </c>
      <c r="L950">
        <v>1405439973</v>
      </c>
      <c r="M950" t="b">
        <v>1</v>
      </c>
      <c r="N950">
        <v>244</v>
      </c>
      <c r="O950" t="b">
        <v>1</v>
      </c>
      <c r="P950" t="s">
        <v>8269</v>
      </c>
      <c r="Q950" s="15" t="s">
        <v>8314</v>
      </c>
      <c r="R950" s="12" t="s">
        <v>8315</v>
      </c>
      <c r="S950">
        <f t="shared" si="44"/>
        <v>71.489999999999995</v>
      </c>
    </row>
    <row r="951" spans="1:19" ht="60" x14ac:dyDescent="0.25">
      <c r="A951" s="10">
        <v>379</v>
      </c>
      <c r="B951" s="3" t="s">
        <v>380</v>
      </c>
      <c r="C951" s="3" t="s">
        <v>4489</v>
      </c>
      <c r="D951" s="6">
        <v>15000</v>
      </c>
      <c r="E951" s="8">
        <v>17412</v>
      </c>
      <c r="F951" t="s">
        <v>8218</v>
      </c>
      <c r="G951" t="s">
        <v>8223</v>
      </c>
      <c r="H951" t="s">
        <v>8245</v>
      </c>
      <c r="I951" s="19">
        <f t="shared" si="42"/>
        <v>41032.688333333332</v>
      </c>
      <c r="J951">
        <v>1336062672</v>
      </c>
      <c r="K951" s="19">
        <f t="shared" si="43"/>
        <v>40987.688333333332</v>
      </c>
      <c r="L951">
        <v>1332174672</v>
      </c>
      <c r="M951" t="b">
        <v>0</v>
      </c>
      <c r="N951">
        <v>149</v>
      </c>
      <c r="O951" t="b">
        <v>1</v>
      </c>
      <c r="P951" t="s">
        <v>8267</v>
      </c>
      <c r="Q951" s="15" t="s">
        <v>8317</v>
      </c>
      <c r="R951" s="12" t="s">
        <v>8329</v>
      </c>
      <c r="S951">
        <f t="shared" si="44"/>
        <v>116.86</v>
      </c>
    </row>
    <row r="952" spans="1:19" ht="60" x14ac:dyDescent="0.25">
      <c r="A952" s="10">
        <v>1938</v>
      </c>
      <c r="B952" s="3" t="s">
        <v>1939</v>
      </c>
      <c r="C952" s="3" t="s">
        <v>6048</v>
      </c>
      <c r="D952" s="6">
        <v>15000</v>
      </c>
      <c r="E952" s="8">
        <v>17390</v>
      </c>
      <c r="F952" t="s">
        <v>8218</v>
      </c>
      <c r="G952" t="s">
        <v>8223</v>
      </c>
      <c r="H952" t="s">
        <v>8245</v>
      </c>
      <c r="I952" s="19">
        <f t="shared" si="42"/>
        <v>41457.208333333336</v>
      </c>
      <c r="J952">
        <v>1372741200</v>
      </c>
      <c r="K952" s="19">
        <f t="shared" si="43"/>
        <v>41426.259618055556</v>
      </c>
      <c r="L952">
        <v>1370067231</v>
      </c>
      <c r="M952" t="b">
        <v>0</v>
      </c>
      <c r="N952">
        <v>114</v>
      </c>
      <c r="O952" t="b">
        <v>1</v>
      </c>
      <c r="P952" t="s">
        <v>8277</v>
      </c>
      <c r="Q952" s="15" t="s">
        <v>8311</v>
      </c>
      <c r="R952" s="12" t="s">
        <v>8328</v>
      </c>
      <c r="S952">
        <f t="shared" si="44"/>
        <v>152.54</v>
      </c>
    </row>
    <row r="953" spans="1:19" ht="45" x14ac:dyDescent="0.25">
      <c r="A953" s="10">
        <v>52</v>
      </c>
      <c r="B953" s="3" t="s">
        <v>54</v>
      </c>
      <c r="C953" s="3" t="s">
        <v>4163</v>
      </c>
      <c r="D953" s="6">
        <v>10000</v>
      </c>
      <c r="E953" s="8">
        <v>11621</v>
      </c>
      <c r="F953" t="s">
        <v>8218</v>
      </c>
      <c r="G953" t="s">
        <v>8223</v>
      </c>
      <c r="H953" t="s">
        <v>8245</v>
      </c>
      <c r="I953" s="19">
        <f t="shared" si="42"/>
        <v>41837.701921296299</v>
      </c>
      <c r="J953">
        <v>1405615846</v>
      </c>
      <c r="K953" s="19">
        <f t="shared" si="43"/>
        <v>41807.701921296299</v>
      </c>
      <c r="L953">
        <v>1403023846</v>
      </c>
      <c r="M953" t="b">
        <v>0</v>
      </c>
      <c r="N953">
        <v>52</v>
      </c>
      <c r="O953" t="b">
        <v>1</v>
      </c>
      <c r="P953" t="s">
        <v>8263</v>
      </c>
      <c r="Q953" s="15" t="s">
        <v>8317</v>
      </c>
      <c r="R953" s="12" t="s">
        <v>8331</v>
      </c>
      <c r="S953">
        <f t="shared" si="44"/>
        <v>223.48</v>
      </c>
    </row>
    <row r="954" spans="1:19" ht="60" x14ac:dyDescent="0.25">
      <c r="A954" s="10">
        <v>2007</v>
      </c>
      <c r="B954" s="3" t="s">
        <v>2008</v>
      </c>
      <c r="C954" s="3" t="s">
        <v>6117</v>
      </c>
      <c r="D954" s="6">
        <v>10000</v>
      </c>
      <c r="E954" s="8">
        <v>11570.92</v>
      </c>
      <c r="F954" t="s">
        <v>8218</v>
      </c>
      <c r="G954" t="s">
        <v>8223</v>
      </c>
      <c r="H954" t="s">
        <v>8245</v>
      </c>
      <c r="I954" s="19">
        <f t="shared" si="42"/>
        <v>40414.166666666664</v>
      </c>
      <c r="J954">
        <v>1282622400</v>
      </c>
      <c r="K954" s="19">
        <f t="shared" si="43"/>
        <v>40347.837800925925</v>
      </c>
      <c r="L954">
        <v>1276891586</v>
      </c>
      <c r="M954" t="b">
        <v>1</v>
      </c>
      <c r="N954">
        <v>137</v>
      </c>
      <c r="O954" t="b">
        <v>1</v>
      </c>
      <c r="P954" t="s">
        <v>8293</v>
      </c>
      <c r="Q954" s="15" t="s">
        <v>8307</v>
      </c>
      <c r="R954" s="12" t="s">
        <v>8308</v>
      </c>
      <c r="S954">
        <f t="shared" si="44"/>
        <v>84.46</v>
      </c>
    </row>
    <row r="955" spans="1:19" ht="45" x14ac:dyDescent="0.25">
      <c r="A955" s="10">
        <v>2263</v>
      </c>
      <c r="B955" s="3" t="s">
        <v>2264</v>
      </c>
      <c r="C955" s="3" t="s">
        <v>6373</v>
      </c>
      <c r="D955" s="6">
        <v>7500</v>
      </c>
      <c r="E955" s="8">
        <v>8666</v>
      </c>
      <c r="F955" t="s">
        <v>8218</v>
      </c>
      <c r="G955" t="s">
        <v>8234</v>
      </c>
      <c r="H955" t="s">
        <v>8254</v>
      </c>
      <c r="I955" s="19">
        <f t="shared" si="42"/>
        <v>42035.832326388889</v>
      </c>
      <c r="J955">
        <v>1422734313</v>
      </c>
      <c r="K955" s="19">
        <f t="shared" si="43"/>
        <v>42014.832326388889</v>
      </c>
      <c r="L955">
        <v>1420919913</v>
      </c>
      <c r="M955" t="b">
        <v>0</v>
      </c>
      <c r="N955">
        <v>60</v>
      </c>
      <c r="O955" t="b">
        <v>1</v>
      </c>
      <c r="P955" t="s">
        <v>8295</v>
      </c>
      <c r="Q955" s="15" t="s">
        <v>8309</v>
      </c>
      <c r="R955" s="12" t="s">
        <v>8310</v>
      </c>
      <c r="S955">
        <f t="shared" si="44"/>
        <v>144.43</v>
      </c>
    </row>
    <row r="956" spans="1:19" ht="60" x14ac:dyDescent="0.25">
      <c r="A956" s="10">
        <v>3655</v>
      </c>
      <c r="B956" s="3" t="s">
        <v>3652</v>
      </c>
      <c r="C956" s="3" t="s">
        <v>7765</v>
      </c>
      <c r="D956" s="6">
        <v>5000</v>
      </c>
      <c r="E956" s="8">
        <v>5813</v>
      </c>
      <c r="F956" t="s">
        <v>8218</v>
      </c>
      <c r="G956" t="s">
        <v>8223</v>
      </c>
      <c r="H956" t="s">
        <v>8245</v>
      </c>
      <c r="I956" s="19">
        <f t="shared" si="42"/>
        <v>42203.290972222225</v>
      </c>
      <c r="J956">
        <v>1437202740</v>
      </c>
      <c r="K956" s="19">
        <f t="shared" si="43"/>
        <v>42173.803217592591</v>
      </c>
      <c r="L956">
        <v>1434654998</v>
      </c>
      <c r="M956" t="b">
        <v>0</v>
      </c>
      <c r="N956">
        <v>79</v>
      </c>
      <c r="O956" t="b">
        <v>1</v>
      </c>
      <c r="P956" t="s">
        <v>8269</v>
      </c>
      <c r="Q956" s="15" t="s">
        <v>8314</v>
      </c>
      <c r="R956" s="12" t="s">
        <v>8315</v>
      </c>
      <c r="S956">
        <f t="shared" si="44"/>
        <v>73.58</v>
      </c>
    </row>
    <row r="957" spans="1:19" ht="45" x14ac:dyDescent="0.25">
      <c r="A957" s="10">
        <v>1757</v>
      </c>
      <c r="B957" s="3" t="s">
        <v>1758</v>
      </c>
      <c r="C957" s="3" t="s">
        <v>5867</v>
      </c>
      <c r="D957" s="6">
        <v>5000</v>
      </c>
      <c r="E957" s="8">
        <v>5800</v>
      </c>
      <c r="F957" t="s">
        <v>8218</v>
      </c>
      <c r="G957" t="s">
        <v>8223</v>
      </c>
      <c r="H957" t="s">
        <v>8245</v>
      </c>
      <c r="I957" s="19">
        <f t="shared" si="42"/>
        <v>42763.811805555553</v>
      </c>
      <c r="J957">
        <v>1485631740</v>
      </c>
      <c r="K957" s="19">
        <f t="shared" si="43"/>
        <v>42733.827349537038</v>
      </c>
      <c r="L957">
        <v>1483041083</v>
      </c>
      <c r="M957" t="b">
        <v>0</v>
      </c>
      <c r="N957">
        <v>14</v>
      </c>
      <c r="O957" t="b">
        <v>1</v>
      </c>
      <c r="P957" t="s">
        <v>8283</v>
      </c>
      <c r="Q957" s="15" t="s">
        <v>8322</v>
      </c>
      <c r="R957" s="12" t="s">
        <v>8323</v>
      </c>
      <c r="S957">
        <f t="shared" si="44"/>
        <v>414.29</v>
      </c>
    </row>
    <row r="958" spans="1:19" ht="45" x14ac:dyDescent="0.25">
      <c r="A958" s="10">
        <v>1885</v>
      </c>
      <c r="B958" s="3" t="s">
        <v>1886</v>
      </c>
      <c r="C958" s="3" t="s">
        <v>5995</v>
      </c>
      <c r="D958" s="6">
        <v>4575</v>
      </c>
      <c r="E958" s="8">
        <v>5322</v>
      </c>
      <c r="F958" t="s">
        <v>8218</v>
      </c>
      <c r="G958" t="s">
        <v>8223</v>
      </c>
      <c r="H958" t="s">
        <v>8245</v>
      </c>
      <c r="I958" s="19">
        <f t="shared" si="42"/>
        <v>41131.916666666664</v>
      </c>
      <c r="J958">
        <v>1344636000</v>
      </c>
      <c r="K958" s="19">
        <f t="shared" si="43"/>
        <v>41099.093865740739</v>
      </c>
      <c r="L958">
        <v>1341800110</v>
      </c>
      <c r="M958" t="b">
        <v>0</v>
      </c>
      <c r="N958">
        <v>105</v>
      </c>
      <c r="O958" t="b">
        <v>1</v>
      </c>
      <c r="P958" t="s">
        <v>8277</v>
      </c>
      <c r="Q958" s="15" t="s">
        <v>8311</v>
      </c>
      <c r="R958" s="12" t="s">
        <v>8328</v>
      </c>
      <c r="S958">
        <f t="shared" si="44"/>
        <v>50.69</v>
      </c>
    </row>
    <row r="959" spans="1:19" ht="45" x14ac:dyDescent="0.25">
      <c r="A959" s="10">
        <v>3021</v>
      </c>
      <c r="B959" s="3" t="s">
        <v>3021</v>
      </c>
      <c r="C959" s="3" t="s">
        <v>7131</v>
      </c>
      <c r="D959" s="6">
        <v>4500</v>
      </c>
      <c r="E959" s="8">
        <v>5221</v>
      </c>
      <c r="F959" t="s">
        <v>8218</v>
      </c>
      <c r="G959" t="s">
        <v>8223</v>
      </c>
      <c r="H959" t="s">
        <v>8245</v>
      </c>
      <c r="I959" s="19">
        <f t="shared" si="42"/>
        <v>42696.249305555553</v>
      </c>
      <c r="J959">
        <v>1479794340</v>
      </c>
      <c r="K959" s="19">
        <f t="shared" si="43"/>
        <v>42660.618854166663</v>
      </c>
      <c r="L959">
        <v>1476715869</v>
      </c>
      <c r="M959" t="b">
        <v>0</v>
      </c>
      <c r="N959">
        <v>103</v>
      </c>
      <c r="O959" t="b">
        <v>1</v>
      </c>
      <c r="P959" t="s">
        <v>8301</v>
      </c>
      <c r="Q959" s="15" t="s">
        <v>8314</v>
      </c>
      <c r="R959" s="12" t="s">
        <v>8327</v>
      </c>
      <c r="S959">
        <f t="shared" si="44"/>
        <v>50.69</v>
      </c>
    </row>
    <row r="960" spans="1:19" ht="45" x14ac:dyDescent="0.25">
      <c r="A960" s="10">
        <v>3217</v>
      </c>
      <c r="B960" s="3" t="s">
        <v>3217</v>
      </c>
      <c r="C960" s="3" t="s">
        <v>7327</v>
      </c>
      <c r="D960" s="6">
        <v>4500</v>
      </c>
      <c r="E960" s="8">
        <v>5221</v>
      </c>
      <c r="F960" t="s">
        <v>8218</v>
      </c>
      <c r="G960" t="s">
        <v>8223</v>
      </c>
      <c r="H960" t="s">
        <v>8245</v>
      </c>
      <c r="I960" s="19">
        <f t="shared" si="42"/>
        <v>42678.546111111107</v>
      </c>
      <c r="J960">
        <v>1478264784</v>
      </c>
      <c r="K960" s="19">
        <f t="shared" si="43"/>
        <v>42648.546111111107</v>
      </c>
      <c r="L960">
        <v>1475672784</v>
      </c>
      <c r="M960" t="b">
        <v>1</v>
      </c>
      <c r="N960">
        <v>104</v>
      </c>
      <c r="O960" t="b">
        <v>1</v>
      </c>
      <c r="P960" t="s">
        <v>8269</v>
      </c>
      <c r="Q960" s="15" t="s">
        <v>8314</v>
      </c>
      <c r="R960" s="12" t="s">
        <v>8315</v>
      </c>
      <c r="S960">
        <f t="shared" si="44"/>
        <v>50.2</v>
      </c>
    </row>
    <row r="961" spans="1:19" ht="60" x14ac:dyDescent="0.25">
      <c r="A961" s="10">
        <v>3299</v>
      </c>
      <c r="B961" s="3" t="s">
        <v>3299</v>
      </c>
      <c r="C961" s="3" t="s">
        <v>7409</v>
      </c>
      <c r="D961" s="6">
        <v>3000</v>
      </c>
      <c r="E961" s="8">
        <v>3486</v>
      </c>
      <c r="F961" t="s">
        <v>8218</v>
      </c>
      <c r="G961" t="s">
        <v>8223</v>
      </c>
      <c r="H961" t="s">
        <v>8245</v>
      </c>
      <c r="I961" s="19">
        <f t="shared" si="42"/>
        <v>42291.917395833334</v>
      </c>
      <c r="J961">
        <v>1444860063</v>
      </c>
      <c r="K961" s="19">
        <f t="shared" si="43"/>
        <v>42261.917395833334</v>
      </c>
      <c r="L961">
        <v>1442268063</v>
      </c>
      <c r="M961" t="b">
        <v>0</v>
      </c>
      <c r="N961">
        <v>63</v>
      </c>
      <c r="O961" t="b">
        <v>1</v>
      </c>
      <c r="P961" t="s">
        <v>8269</v>
      </c>
      <c r="Q961" s="15" t="s">
        <v>8314</v>
      </c>
      <c r="R961" s="12" t="s">
        <v>8315</v>
      </c>
      <c r="S961">
        <f t="shared" si="44"/>
        <v>55.33</v>
      </c>
    </row>
    <row r="962" spans="1:19" ht="30" x14ac:dyDescent="0.25">
      <c r="A962" s="10">
        <v>3167</v>
      </c>
      <c r="B962" s="3" t="s">
        <v>3167</v>
      </c>
      <c r="C962" s="3" t="s">
        <v>7277</v>
      </c>
      <c r="D962" s="6">
        <v>3000</v>
      </c>
      <c r="E962" s="8">
        <v>3485</v>
      </c>
      <c r="F962" t="s">
        <v>8218</v>
      </c>
      <c r="G962" t="s">
        <v>8223</v>
      </c>
      <c r="H962" t="s">
        <v>8245</v>
      </c>
      <c r="I962" s="19">
        <f t="shared" si="42"/>
        <v>41853.175706018519</v>
      </c>
      <c r="J962">
        <v>1406952781</v>
      </c>
      <c r="K962" s="19">
        <f t="shared" si="43"/>
        <v>41839.175706018519</v>
      </c>
      <c r="L962">
        <v>1405743181</v>
      </c>
      <c r="M962" t="b">
        <v>1</v>
      </c>
      <c r="N962">
        <v>55</v>
      </c>
      <c r="O962" t="b">
        <v>1</v>
      </c>
      <c r="P962" t="s">
        <v>8269</v>
      </c>
      <c r="Q962" s="15" t="s">
        <v>8314</v>
      </c>
      <c r="R962" s="12" t="s">
        <v>8315</v>
      </c>
      <c r="S962">
        <f t="shared" si="44"/>
        <v>63.36</v>
      </c>
    </row>
    <row r="963" spans="1:19" ht="60" x14ac:dyDescent="0.25">
      <c r="A963" s="10">
        <v>2088</v>
      </c>
      <c r="B963" s="3" t="s">
        <v>2089</v>
      </c>
      <c r="C963" s="3" t="s">
        <v>6198</v>
      </c>
      <c r="D963" s="6">
        <v>3000</v>
      </c>
      <c r="E963" s="8">
        <v>3465.32</v>
      </c>
      <c r="F963" t="s">
        <v>8218</v>
      </c>
      <c r="G963" t="s">
        <v>8223</v>
      </c>
      <c r="H963" t="s">
        <v>8245</v>
      </c>
      <c r="I963" s="19">
        <f t="shared" ref="I963:I1026" si="45">(((J963/60)/60)/24)+DATE(1970,1,1)</f>
        <v>40432.165972222225</v>
      </c>
      <c r="J963">
        <v>1284177540</v>
      </c>
      <c r="K963" s="19">
        <f t="shared" ref="K963:K1026" si="46">(((L963/60)/60)/24)+DATE(1970,1,1)</f>
        <v>40395.714722222219</v>
      </c>
      <c r="L963">
        <v>1281028152</v>
      </c>
      <c r="M963" t="b">
        <v>0</v>
      </c>
      <c r="N963">
        <v>75</v>
      </c>
      <c r="O963" t="b">
        <v>1</v>
      </c>
      <c r="P963" t="s">
        <v>8277</v>
      </c>
      <c r="Q963" s="15" t="s">
        <v>8311</v>
      </c>
      <c r="R963" s="12" t="s">
        <v>8328</v>
      </c>
      <c r="S963">
        <f t="shared" ref="S963:S1026" si="47">IFERROR(ROUND(E963/N963,2),0)</f>
        <v>46.2</v>
      </c>
    </row>
    <row r="964" spans="1:19" ht="90" x14ac:dyDescent="0.25">
      <c r="A964" s="10">
        <v>3584</v>
      </c>
      <c r="B964" s="3" t="s">
        <v>3583</v>
      </c>
      <c r="C964" s="3" t="s">
        <v>7694</v>
      </c>
      <c r="D964" s="6">
        <v>3000</v>
      </c>
      <c r="E964" s="8">
        <v>3465</v>
      </c>
      <c r="F964" t="s">
        <v>8218</v>
      </c>
      <c r="G964" t="s">
        <v>8224</v>
      </c>
      <c r="H964" t="s">
        <v>8246</v>
      </c>
      <c r="I964" s="19">
        <f t="shared" si="45"/>
        <v>42198.316481481481</v>
      </c>
      <c r="J964">
        <v>1436772944</v>
      </c>
      <c r="K964" s="19">
        <f t="shared" si="46"/>
        <v>42168.316481481481</v>
      </c>
      <c r="L964">
        <v>1434180944</v>
      </c>
      <c r="M964" t="b">
        <v>0</v>
      </c>
      <c r="N964">
        <v>112</v>
      </c>
      <c r="O964" t="b">
        <v>1</v>
      </c>
      <c r="P964" t="s">
        <v>8269</v>
      </c>
      <c r="Q964" s="15" t="s">
        <v>8314</v>
      </c>
      <c r="R964" s="12" t="s">
        <v>8315</v>
      </c>
      <c r="S964">
        <f t="shared" si="47"/>
        <v>30.94</v>
      </c>
    </row>
    <row r="965" spans="1:19" ht="45" x14ac:dyDescent="0.25">
      <c r="A965" s="10">
        <v>67</v>
      </c>
      <c r="B965" s="3" t="s">
        <v>69</v>
      </c>
      <c r="C965" s="3" t="s">
        <v>4178</v>
      </c>
      <c r="D965" s="6">
        <v>2000</v>
      </c>
      <c r="E965" s="8">
        <v>2325</v>
      </c>
      <c r="F965" t="s">
        <v>8218</v>
      </c>
      <c r="G965" t="s">
        <v>8223</v>
      </c>
      <c r="H965" t="s">
        <v>8245</v>
      </c>
      <c r="I965" s="19">
        <f t="shared" si="45"/>
        <v>41105.583379629628</v>
      </c>
      <c r="J965">
        <v>1342360804</v>
      </c>
      <c r="K965" s="19">
        <f t="shared" si="46"/>
        <v>41075.583379629628</v>
      </c>
      <c r="L965">
        <v>1339768804</v>
      </c>
      <c r="M965" t="b">
        <v>0</v>
      </c>
      <c r="N965">
        <v>20</v>
      </c>
      <c r="O965" t="b">
        <v>1</v>
      </c>
      <c r="P965" t="s">
        <v>8264</v>
      </c>
      <c r="Q965" s="15" t="s">
        <v>8317</v>
      </c>
      <c r="R965" s="12" t="s">
        <v>8318</v>
      </c>
      <c r="S965">
        <f t="shared" si="47"/>
        <v>116.25</v>
      </c>
    </row>
    <row r="966" spans="1:19" ht="30" x14ac:dyDescent="0.25">
      <c r="A966" s="10">
        <v>2463</v>
      </c>
      <c r="B966" s="3" t="s">
        <v>2464</v>
      </c>
      <c r="C966" s="3" t="s">
        <v>6573</v>
      </c>
      <c r="D966" s="6">
        <v>2000</v>
      </c>
      <c r="E966" s="8">
        <v>2325</v>
      </c>
      <c r="F966" t="s">
        <v>8218</v>
      </c>
      <c r="G966" t="s">
        <v>8223</v>
      </c>
      <c r="H966" t="s">
        <v>8245</v>
      </c>
      <c r="I966" s="19">
        <f t="shared" si="45"/>
        <v>41380.791666666664</v>
      </c>
      <c r="J966">
        <v>1366138800</v>
      </c>
      <c r="K966" s="19">
        <f t="shared" si="46"/>
        <v>41341.111400462964</v>
      </c>
      <c r="L966">
        <v>1362710425</v>
      </c>
      <c r="M966" t="b">
        <v>0</v>
      </c>
      <c r="N966">
        <v>75</v>
      </c>
      <c r="O966" t="b">
        <v>1</v>
      </c>
      <c r="P966" t="s">
        <v>8277</v>
      </c>
      <c r="Q966" s="15" t="s">
        <v>8311</v>
      </c>
      <c r="R966" s="12" t="s">
        <v>8328</v>
      </c>
      <c r="S966">
        <f t="shared" si="47"/>
        <v>31</v>
      </c>
    </row>
    <row r="967" spans="1:19" ht="45" x14ac:dyDescent="0.25">
      <c r="A967" s="10">
        <v>3313</v>
      </c>
      <c r="B967" s="3" t="s">
        <v>3313</v>
      </c>
      <c r="C967" s="3" t="s">
        <v>7423</v>
      </c>
      <c r="D967" s="6">
        <v>2000</v>
      </c>
      <c r="E967" s="8">
        <v>2321</v>
      </c>
      <c r="F967" t="s">
        <v>8218</v>
      </c>
      <c r="G967" t="s">
        <v>8223</v>
      </c>
      <c r="H967" t="s">
        <v>8245</v>
      </c>
      <c r="I967" s="19">
        <f t="shared" si="45"/>
        <v>42396.041666666672</v>
      </c>
      <c r="J967">
        <v>1453856400</v>
      </c>
      <c r="K967" s="19">
        <f t="shared" si="46"/>
        <v>42382.244409722218</v>
      </c>
      <c r="L967">
        <v>1452664317</v>
      </c>
      <c r="M967" t="b">
        <v>0</v>
      </c>
      <c r="N967">
        <v>29</v>
      </c>
      <c r="O967" t="b">
        <v>1</v>
      </c>
      <c r="P967" t="s">
        <v>8269</v>
      </c>
      <c r="Q967" s="15" t="s">
        <v>8314</v>
      </c>
      <c r="R967" s="12" t="s">
        <v>8315</v>
      </c>
      <c r="S967">
        <f t="shared" si="47"/>
        <v>80.03</v>
      </c>
    </row>
    <row r="968" spans="1:19" ht="45" x14ac:dyDescent="0.25">
      <c r="A968" s="10">
        <v>1922</v>
      </c>
      <c r="B968" s="3" t="s">
        <v>1923</v>
      </c>
      <c r="C968" s="3" t="s">
        <v>6032</v>
      </c>
      <c r="D968" s="6">
        <v>2000</v>
      </c>
      <c r="E968" s="8">
        <v>2311</v>
      </c>
      <c r="F968" t="s">
        <v>8218</v>
      </c>
      <c r="G968" t="s">
        <v>8223</v>
      </c>
      <c r="H968" t="s">
        <v>8245</v>
      </c>
      <c r="I968" s="19">
        <f t="shared" si="45"/>
        <v>41620.255868055552</v>
      </c>
      <c r="J968">
        <v>1386828507</v>
      </c>
      <c r="K968" s="19">
        <f t="shared" si="46"/>
        <v>41590.255868055552</v>
      </c>
      <c r="L968">
        <v>1384236507</v>
      </c>
      <c r="M968" t="b">
        <v>0</v>
      </c>
      <c r="N968">
        <v>64</v>
      </c>
      <c r="O968" t="b">
        <v>1</v>
      </c>
      <c r="P968" t="s">
        <v>8277</v>
      </c>
      <c r="Q968" s="15" t="s">
        <v>8311</v>
      </c>
      <c r="R968" s="12" t="s">
        <v>8328</v>
      </c>
      <c r="S968">
        <f t="shared" si="47"/>
        <v>36.11</v>
      </c>
    </row>
    <row r="969" spans="1:19" ht="60" x14ac:dyDescent="0.25">
      <c r="A969" s="10">
        <v>3303</v>
      </c>
      <c r="B969" s="3" t="s">
        <v>3303</v>
      </c>
      <c r="C969" s="3" t="s">
        <v>7413</v>
      </c>
      <c r="D969" s="6">
        <v>1800</v>
      </c>
      <c r="E969" s="8">
        <v>2086</v>
      </c>
      <c r="F969" t="s">
        <v>8218</v>
      </c>
      <c r="G969" t="s">
        <v>8223</v>
      </c>
      <c r="H969" t="s">
        <v>8245</v>
      </c>
      <c r="I969" s="19">
        <f t="shared" si="45"/>
        <v>42091.609768518523</v>
      </c>
      <c r="J969">
        <v>1427553484</v>
      </c>
      <c r="K969" s="19">
        <f t="shared" si="46"/>
        <v>42056.65143518518</v>
      </c>
      <c r="L969">
        <v>1424533084</v>
      </c>
      <c r="M969" t="b">
        <v>0</v>
      </c>
      <c r="N969">
        <v>35</v>
      </c>
      <c r="O969" t="b">
        <v>1</v>
      </c>
      <c r="P969" t="s">
        <v>8269</v>
      </c>
      <c r="Q969" s="15" t="s">
        <v>8314</v>
      </c>
      <c r="R969" s="12" t="s">
        <v>8315</v>
      </c>
      <c r="S969">
        <f t="shared" si="47"/>
        <v>59.6</v>
      </c>
    </row>
    <row r="970" spans="1:19" ht="60" x14ac:dyDescent="0.25">
      <c r="A970" s="10">
        <v>1377</v>
      </c>
      <c r="B970" s="3" t="s">
        <v>1378</v>
      </c>
      <c r="C970" s="3" t="s">
        <v>5487</v>
      </c>
      <c r="D970" s="6">
        <v>1300</v>
      </c>
      <c r="E970" s="8">
        <v>1510</v>
      </c>
      <c r="F970" t="s">
        <v>8218</v>
      </c>
      <c r="G970" t="s">
        <v>8223</v>
      </c>
      <c r="H970" t="s">
        <v>8245</v>
      </c>
      <c r="I970" s="19">
        <f t="shared" si="45"/>
        <v>42769.174305555556</v>
      </c>
      <c r="J970">
        <v>1486095060</v>
      </c>
      <c r="K970" s="19">
        <f t="shared" si="46"/>
        <v>42747.219560185185</v>
      </c>
      <c r="L970">
        <v>1484198170</v>
      </c>
      <c r="M970" t="b">
        <v>0</v>
      </c>
      <c r="N970">
        <v>31</v>
      </c>
      <c r="O970" t="b">
        <v>1</v>
      </c>
      <c r="P970" t="s">
        <v>8274</v>
      </c>
      <c r="Q970" s="15" t="s">
        <v>8311</v>
      </c>
      <c r="R970" s="12" t="s">
        <v>8312</v>
      </c>
      <c r="S970">
        <f t="shared" si="47"/>
        <v>48.71</v>
      </c>
    </row>
    <row r="971" spans="1:19" ht="30" x14ac:dyDescent="0.25">
      <c r="A971" s="10">
        <v>528</v>
      </c>
      <c r="B971" s="3" t="s">
        <v>529</v>
      </c>
      <c r="C971" s="3" t="s">
        <v>4638</v>
      </c>
      <c r="D971" s="6">
        <v>1150</v>
      </c>
      <c r="E971" s="8">
        <v>1330</v>
      </c>
      <c r="F971" t="s">
        <v>8218</v>
      </c>
      <c r="G971" t="s">
        <v>8223</v>
      </c>
      <c r="H971" t="s">
        <v>8245</v>
      </c>
      <c r="I971" s="19">
        <f t="shared" si="45"/>
        <v>42176.888888888891</v>
      </c>
      <c r="J971">
        <v>1434921600</v>
      </c>
      <c r="K971" s="19">
        <f t="shared" si="46"/>
        <v>42155.920219907406</v>
      </c>
      <c r="L971">
        <v>1433109907</v>
      </c>
      <c r="M971" t="b">
        <v>0</v>
      </c>
      <c r="N971">
        <v>30</v>
      </c>
      <c r="O971" t="b">
        <v>1</v>
      </c>
      <c r="P971" t="s">
        <v>8269</v>
      </c>
      <c r="Q971" s="15" t="s">
        <v>8314</v>
      </c>
      <c r="R971" s="12" t="s">
        <v>8315</v>
      </c>
      <c r="S971">
        <f t="shared" si="47"/>
        <v>44.33</v>
      </c>
    </row>
    <row r="972" spans="1:19" ht="45" x14ac:dyDescent="0.25">
      <c r="A972" s="10">
        <v>2796</v>
      </c>
      <c r="B972" s="3" t="s">
        <v>2796</v>
      </c>
      <c r="C972" s="3" t="s">
        <v>6906</v>
      </c>
      <c r="D972" s="6">
        <v>800</v>
      </c>
      <c r="E972" s="8">
        <v>924</v>
      </c>
      <c r="F972" t="s">
        <v>8218</v>
      </c>
      <c r="G972" t="s">
        <v>8224</v>
      </c>
      <c r="H972" t="s">
        <v>8246</v>
      </c>
      <c r="I972" s="19">
        <f t="shared" si="45"/>
        <v>41825.528101851851</v>
      </c>
      <c r="J972">
        <v>1404564028</v>
      </c>
      <c r="K972" s="19">
        <f t="shared" si="46"/>
        <v>41795.528101851851</v>
      </c>
      <c r="L972">
        <v>1401972028</v>
      </c>
      <c r="M972" t="b">
        <v>0</v>
      </c>
      <c r="N972">
        <v>21</v>
      </c>
      <c r="O972" t="b">
        <v>1</v>
      </c>
      <c r="P972" t="s">
        <v>8269</v>
      </c>
      <c r="Q972" s="15" t="s">
        <v>8314</v>
      </c>
      <c r="R972" s="12" t="s">
        <v>8315</v>
      </c>
      <c r="S972">
        <f t="shared" si="47"/>
        <v>44</v>
      </c>
    </row>
    <row r="973" spans="1:19" ht="60" x14ac:dyDescent="0.25">
      <c r="A973" s="10">
        <v>1823</v>
      </c>
      <c r="B973" s="3" t="s">
        <v>1824</v>
      </c>
      <c r="C973" s="3" t="s">
        <v>5933</v>
      </c>
      <c r="D973" s="6">
        <v>700</v>
      </c>
      <c r="E973" s="8">
        <v>811</v>
      </c>
      <c r="F973" t="s">
        <v>8218</v>
      </c>
      <c r="G973" t="s">
        <v>8223</v>
      </c>
      <c r="H973" t="s">
        <v>8245</v>
      </c>
      <c r="I973" s="19">
        <f t="shared" si="45"/>
        <v>41206.684907407405</v>
      </c>
      <c r="J973">
        <v>1351095976</v>
      </c>
      <c r="K973" s="19">
        <f t="shared" si="46"/>
        <v>41176.684907407405</v>
      </c>
      <c r="L973">
        <v>1348503976</v>
      </c>
      <c r="M973" t="b">
        <v>0</v>
      </c>
      <c r="N973">
        <v>33</v>
      </c>
      <c r="O973" t="b">
        <v>1</v>
      </c>
      <c r="P973" t="s">
        <v>8274</v>
      </c>
      <c r="Q973" s="15" t="s">
        <v>8311</v>
      </c>
      <c r="R973" s="12" t="s">
        <v>8312</v>
      </c>
      <c r="S973">
        <f t="shared" si="47"/>
        <v>24.58</v>
      </c>
    </row>
    <row r="974" spans="1:19" ht="60" x14ac:dyDescent="0.25">
      <c r="A974" s="10">
        <v>1359</v>
      </c>
      <c r="B974" s="3" t="s">
        <v>1360</v>
      </c>
      <c r="C974" s="3" t="s">
        <v>5469</v>
      </c>
      <c r="D974" s="6">
        <v>660</v>
      </c>
      <c r="E974" s="8">
        <v>764</v>
      </c>
      <c r="F974" t="s">
        <v>8218</v>
      </c>
      <c r="G974" t="s">
        <v>8223</v>
      </c>
      <c r="H974" t="s">
        <v>8245</v>
      </c>
      <c r="I974" s="19">
        <f t="shared" si="45"/>
        <v>40730.814699074072</v>
      </c>
      <c r="J974">
        <v>1309980790</v>
      </c>
      <c r="K974" s="19">
        <f t="shared" si="46"/>
        <v>40668.814699074072</v>
      </c>
      <c r="L974">
        <v>1304623990</v>
      </c>
      <c r="M974" t="b">
        <v>0</v>
      </c>
      <c r="N974">
        <v>19</v>
      </c>
      <c r="O974" t="b">
        <v>1</v>
      </c>
      <c r="P974" t="s">
        <v>8272</v>
      </c>
      <c r="Q974" s="15" t="s">
        <v>8320</v>
      </c>
      <c r="R974" s="12" t="s">
        <v>8330</v>
      </c>
      <c r="S974">
        <f t="shared" si="47"/>
        <v>40.21</v>
      </c>
    </row>
    <row r="975" spans="1:19" ht="30" x14ac:dyDescent="0.25">
      <c r="A975" s="10">
        <v>2161</v>
      </c>
      <c r="B975" s="3" t="s">
        <v>2162</v>
      </c>
      <c r="C975" s="3" t="s">
        <v>6271</v>
      </c>
      <c r="D975" s="6">
        <v>400</v>
      </c>
      <c r="E975" s="8">
        <v>463</v>
      </c>
      <c r="F975" t="s">
        <v>8218</v>
      </c>
      <c r="G975" t="s">
        <v>8223</v>
      </c>
      <c r="H975" t="s">
        <v>8245</v>
      </c>
      <c r="I975" s="19">
        <f t="shared" si="45"/>
        <v>42270.852534722217</v>
      </c>
      <c r="J975">
        <v>1443040059</v>
      </c>
      <c r="K975" s="19">
        <f t="shared" si="46"/>
        <v>42240.852534722217</v>
      </c>
      <c r="L975">
        <v>1440448059</v>
      </c>
      <c r="M975" t="b">
        <v>0</v>
      </c>
      <c r="N975">
        <v>13</v>
      </c>
      <c r="O975" t="b">
        <v>1</v>
      </c>
      <c r="P975" t="s">
        <v>8274</v>
      </c>
      <c r="Q975" s="15" t="s">
        <v>8311</v>
      </c>
      <c r="R975" s="12" t="s">
        <v>8312</v>
      </c>
      <c r="S975">
        <f t="shared" si="47"/>
        <v>35.619999999999997</v>
      </c>
    </row>
    <row r="976" spans="1:19" ht="60" x14ac:dyDescent="0.25">
      <c r="A976" s="10">
        <v>2536</v>
      </c>
      <c r="B976" s="3" t="s">
        <v>2536</v>
      </c>
      <c r="C976" s="3" t="s">
        <v>6646</v>
      </c>
      <c r="D976" s="6">
        <v>25</v>
      </c>
      <c r="E976" s="8">
        <v>29</v>
      </c>
      <c r="F976" t="s">
        <v>8218</v>
      </c>
      <c r="G976" t="s">
        <v>8223</v>
      </c>
      <c r="H976" t="s">
        <v>8245</v>
      </c>
      <c r="I976" s="19">
        <f t="shared" si="45"/>
        <v>41485.106087962966</v>
      </c>
      <c r="J976">
        <v>1375151566</v>
      </c>
      <c r="K976" s="19">
        <f t="shared" si="46"/>
        <v>41464.106087962966</v>
      </c>
      <c r="L976">
        <v>1373337166</v>
      </c>
      <c r="M976" t="b">
        <v>0</v>
      </c>
      <c r="N976">
        <v>4</v>
      </c>
      <c r="O976" t="b">
        <v>1</v>
      </c>
      <c r="P976" t="s">
        <v>8298</v>
      </c>
      <c r="Q976" s="15" t="s">
        <v>8311</v>
      </c>
      <c r="R976" s="12" t="s">
        <v>8333</v>
      </c>
      <c r="S976">
        <f t="shared" si="47"/>
        <v>7.25</v>
      </c>
    </row>
    <row r="977" spans="1:19" ht="45" x14ac:dyDescent="0.25">
      <c r="A977" s="10">
        <v>1979</v>
      </c>
      <c r="B977" s="3" t="s">
        <v>1980</v>
      </c>
      <c r="C977" s="3" t="s">
        <v>6089</v>
      </c>
      <c r="D977" s="6">
        <v>200000</v>
      </c>
      <c r="E977" s="8">
        <v>229802.31</v>
      </c>
      <c r="F977" t="s">
        <v>8218</v>
      </c>
      <c r="G977" t="s">
        <v>8223</v>
      </c>
      <c r="H977" t="s">
        <v>8245</v>
      </c>
      <c r="I977" s="19">
        <f t="shared" si="45"/>
        <v>42327.207638888889</v>
      </c>
      <c r="J977">
        <v>1447909140</v>
      </c>
      <c r="K977" s="19">
        <f t="shared" si="46"/>
        <v>42290.460023148145</v>
      </c>
      <c r="L977">
        <v>1444734146</v>
      </c>
      <c r="M977" t="b">
        <v>1</v>
      </c>
      <c r="N977">
        <v>813</v>
      </c>
      <c r="O977" t="b">
        <v>1</v>
      </c>
      <c r="P977" t="s">
        <v>8293</v>
      </c>
      <c r="Q977" s="15" t="s">
        <v>8307</v>
      </c>
      <c r="R977" s="12" t="s">
        <v>8308</v>
      </c>
      <c r="S977">
        <f t="shared" si="47"/>
        <v>282.66000000000003</v>
      </c>
    </row>
    <row r="978" spans="1:19" ht="60" x14ac:dyDescent="0.25">
      <c r="A978" s="10">
        <v>2062</v>
      </c>
      <c r="B978" s="3" t="s">
        <v>2063</v>
      </c>
      <c r="C978" s="3" t="s">
        <v>6172</v>
      </c>
      <c r="D978" s="6">
        <v>100000</v>
      </c>
      <c r="E978" s="8">
        <v>114977</v>
      </c>
      <c r="F978" t="s">
        <v>8218</v>
      </c>
      <c r="G978" t="s">
        <v>8231</v>
      </c>
      <c r="H978" t="s">
        <v>8252</v>
      </c>
      <c r="I978" s="19">
        <f t="shared" si="45"/>
        <v>42453.341412037036</v>
      </c>
      <c r="J978">
        <v>1458807098</v>
      </c>
      <c r="K978" s="19">
        <f t="shared" si="46"/>
        <v>42423.3830787037</v>
      </c>
      <c r="L978">
        <v>1456218698</v>
      </c>
      <c r="M978" t="b">
        <v>0</v>
      </c>
      <c r="N978">
        <v>203</v>
      </c>
      <c r="O978" t="b">
        <v>1</v>
      </c>
      <c r="P978" t="s">
        <v>8293</v>
      </c>
      <c r="Q978" s="15" t="s">
        <v>8307</v>
      </c>
      <c r="R978" s="12" t="s">
        <v>8308</v>
      </c>
      <c r="S978">
        <f t="shared" si="47"/>
        <v>566.39</v>
      </c>
    </row>
    <row r="979" spans="1:19" ht="30" x14ac:dyDescent="0.25">
      <c r="A979" s="10">
        <v>1467</v>
      </c>
      <c r="B979" s="3" t="s">
        <v>1468</v>
      </c>
      <c r="C979" s="3" t="s">
        <v>5577</v>
      </c>
      <c r="D979" s="6">
        <v>40000</v>
      </c>
      <c r="E979" s="8">
        <v>46032</v>
      </c>
      <c r="F979" t="s">
        <v>8218</v>
      </c>
      <c r="G979" t="s">
        <v>8223</v>
      </c>
      <c r="H979" t="s">
        <v>8245</v>
      </c>
      <c r="I979" s="19">
        <f t="shared" si="45"/>
        <v>40993.760243055556</v>
      </c>
      <c r="J979">
        <v>1332699285</v>
      </c>
      <c r="K979" s="19">
        <f t="shared" si="46"/>
        <v>40933.80190972222</v>
      </c>
      <c r="L979">
        <v>1327518885</v>
      </c>
      <c r="M979" t="b">
        <v>1</v>
      </c>
      <c r="N979">
        <v>600</v>
      </c>
      <c r="O979" t="b">
        <v>1</v>
      </c>
      <c r="P979" t="s">
        <v>8286</v>
      </c>
      <c r="Q979" s="15" t="s">
        <v>8320</v>
      </c>
      <c r="R979" s="12" t="s">
        <v>8321</v>
      </c>
      <c r="S979">
        <f t="shared" si="47"/>
        <v>76.72</v>
      </c>
    </row>
    <row r="980" spans="1:19" ht="45" x14ac:dyDescent="0.25">
      <c r="A980" s="10">
        <v>350</v>
      </c>
      <c r="B980" s="3" t="s">
        <v>351</v>
      </c>
      <c r="C980" s="3" t="s">
        <v>4460</v>
      </c>
      <c r="D980" s="6">
        <v>25000</v>
      </c>
      <c r="E980" s="8">
        <v>28690</v>
      </c>
      <c r="F980" t="s">
        <v>8218</v>
      </c>
      <c r="G980" t="s">
        <v>8223</v>
      </c>
      <c r="H980" t="s">
        <v>8245</v>
      </c>
      <c r="I980" s="19">
        <f t="shared" si="45"/>
        <v>42624.165972222225</v>
      </c>
      <c r="J980">
        <v>1473566340</v>
      </c>
      <c r="K980" s="19">
        <f t="shared" si="46"/>
        <v>42586.066076388888</v>
      </c>
      <c r="L980">
        <v>1470274509</v>
      </c>
      <c r="M980" t="b">
        <v>1</v>
      </c>
      <c r="N980">
        <v>221</v>
      </c>
      <c r="O980" t="b">
        <v>1</v>
      </c>
      <c r="P980" t="s">
        <v>8267</v>
      </c>
      <c r="Q980" s="15" t="s">
        <v>8317</v>
      </c>
      <c r="R980" s="12" t="s">
        <v>8329</v>
      </c>
      <c r="S980">
        <f t="shared" si="47"/>
        <v>129.82</v>
      </c>
    </row>
    <row r="981" spans="1:19" ht="45" x14ac:dyDescent="0.25">
      <c r="A981" s="10">
        <v>2616</v>
      </c>
      <c r="B981" s="3" t="s">
        <v>2616</v>
      </c>
      <c r="C981" s="3" t="s">
        <v>6726</v>
      </c>
      <c r="D981" s="6">
        <v>25000</v>
      </c>
      <c r="E981" s="8">
        <v>28633.5</v>
      </c>
      <c r="F981" t="s">
        <v>8218</v>
      </c>
      <c r="G981" t="s">
        <v>8223</v>
      </c>
      <c r="H981" t="s">
        <v>8245</v>
      </c>
      <c r="I981" s="19">
        <f t="shared" si="45"/>
        <v>42241.99454861111</v>
      </c>
      <c r="J981">
        <v>1440546729</v>
      </c>
      <c r="K981" s="19">
        <f t="shared" si="46"/>
        <v>42211.99454861111</v>
      </c>
      <c r="L981">
        <v>1437954729</v>
      </c>
      <c r="M981" t="b">
        <v>1</v>
      </c>
      <c r="N981">
        <v>238</v>
      </c>
      <c r="O981" t="b">
        <v>1</v>
      </c>
      <c r="P981" t="s">
        <v>8299</v>
      </c>
      <c r="Q981" s="15" t="s">
        <v>8307</v>
      </c>
      <c r="R981" s="12" t="s">
        <v>8316</v>
      </c>
      <c r="S981">
        <f t="shared" si="47"/>
        <v>120.31</v>
      </c>
    </row>
    <row r="982" spans="1:19" ht="45" x14ac:dyDescent="0.25">
      <c r="A982" s="10">
        <v>2631</v>
      </c>
      <c r="B982" s="3" t="s">
        <v>2631</v>
      </c>
      <c r="C982" s="3" t="s">
        <v>6741</v>
      </c>
      <c r="D982" s="6">
        <v>20000</v>
      </c>
      <c r="E982" s="8">
        <v>22933.05</v>
      </c>
      <c r="F982" t="s">
        <v>8218</v>
      </c>
      <c r="G982" t="s">
        <v>8223</v>
      </c>
      <c r="H982" t="s">
        <v>8245</v>
      </c>
      <c r="I982" s="19">
        <f t="shared" si="45"/>
        <v>42246.169293981482</v>
      </c>
      <c r="J982">
        <v>1440907427</v>
      </c>
      <c r="K982" s="19">
        <f t="shared" si="46"/>
        <v>42218.169293981482</v>
      </c>
      <c r="L982">
        <v>1438488227</v>
      </c>
      <c r="M982" t="b">
        <v>0</v>
      </c>
      <c r="N982">
        <v>286</v>
      </c>
      <c r="O982" t="b">
        <v>1</v>
      </c>
      <c r="P982" t="s">
        <v>8299</v>
      </c>
      <c r="Q982" s="15" t="s">
        <v>8307</v>
      </c>
      <c r="R982" s="12" t="s">
        <v>8316</v>
      </c>
      <c r="S982">
        <f t="shared" si="47"/>
        <v>80.19</v>
      </c>
    </row>
    <row r="983" spans="1:19" ht="60" x14ac:dyDescent="0.25">
      <c r="A983" s="10">
        <v>2451</v>
      </c>
      <c r="B983" s="3" t="s">
        <v>2452</v>
      </c>
      <c r="C983" s="3" t="s">
        <v>6561</v>
      </c>
      <c r="D983" s="6">
        <v>10000</v>
      </c>
      <c r="E983" s="8">
        <v>11545</v>
      </c>
      <c r="F983" t="s">
        <v>8218</v>
      </c>
      <c r="G983" t="s">
        <v>8223</v>
      </c>
      <c r="H983" t="s">
        <v>8245</v>
      </c>
      <c r="I983" s="19">
        <f t="shared" si="45"/>
        <v>42799.908449074079</v>
      </c>
      <c r="J983">
        <v>1488750490</v>
      </c>
      <c r="K983" s="19">
        <f t="shared" si="46"/>
        <v>42779.908449074079</v>
      </c>
      <c r="L983">
        <v>1487022490</v>
      </c>
      <c r="M983" t="b">
        <v>0</v>
      </c>
      <c r="N983">
        <v>186</v>
      </c>
      <c r="O983" t="b">
        <v>1</v>
      </c>
      <c r="P983" t="s">
        <v>8296</v>
      </c>
      <c r="Q983" s="15" t="s">
        <v>8325</v>
      </c>
      <c r="R983" s="12" t="s">
        <v>8326</v>
      </c>
      <c r="S983">
        <f t="shared" si="47"/>
        <v>62.07</v>
      </c>
    </row>
    <row r="984" spans="1:19" ht="45" x14ac:dyDescent="0.25">
      <c r="A984" s="10">
        <v>1270</v>
      </c>
      <c r="B984" s="3" t="s">
        <v>1271</v>
      </c>
      <c r="C984" s="3" t="s">
        <v>5380</v>
      </c>
      <c r="D984" s="6">
        <v>10000</v>
      </c>
      <c r="E984" s="8">
        <v>11472</v>
      </c>
      <c r="F984" t="s">
        <v>8218</v>
      </c>
      <c r="G984" t="s">
        <v>8223</v>
      </c>
      <c r="H984" t="s">
        <v>8245</v>
      </c>
      <c r="I984" s="19">
        <f t="shared" si="45"/>
        <v>40993.815300925926</v>
      </c>
      <c r="J984">
        <v>1332704042</v>
      </c>
      <c r="K984" s="19">
        <f t="shared" si="46"/>
        <v>40933.856967592597</v>
      </c>
      <c r="L984">
        <v>1327523642</v>
      </c>
      <c r="M984" t="b">
        <v>1</v>
      </c>
      <c r="N984">
        <v>169</v>
      </c>
      <c r="O984" t="b">
        <v>1</v>
      </c>
      <c r="P984" t="s">
        <v>8274</v>
      </c>
      <c r="Q984" s="15" t="s">
        <v>8311</v>
      </c>
      <c r="R984" s="12" t="s">
        <v>8312</v>
      </c>
      <c r="S984">
        <f t="shared" si="47"/>
        <v>67.88</v>
      </c>
    </row>
    <row r="985" spans="1:19" ht="45" x14ac:dyDescent="0.25">
      <c r="A985" s="10">
        <v>3389</v>
      </c>
      <c r="B985" s="3" t="s">
        <v>3388</v>
      </c>
      <c r="C985" s="3" t="s">
        <v>7499</v>
      </c>
      <c r="D985" s="6">
        <v>10000</v>
      </c>
      <c r="E985" s="8">
        <v>11450</v>
      </c>
      <c r="F985" t="s">
        <v>8218</v>
      </c>
      <c r="G985" t="s">
        <v>8223</v>
      </c>
      <c r="H985" t="s">
        <v>8245</v>
      </c>
      <c r="I985" s="19">
        <f t="shared" si="45"/>
        <v>42524.563449074078</v>
      </c>
      <c r="J985">
        <v>1464960682</v>
      </c>
      <c r="K985" s="19">
        <f t="shared" si="46"/>
        <v>42494.563449074078</v>
      </c>
      <c r="L985">
        <v>1462368682</v>
      </c>
      <c r="M985" t="b">
        <v>0</v>
      </c>
      <c r="N985">
        <v>62</v>
      </c>
      <c r="O985" t="b">
        <v>1</v>
      </c>
      <c r="P985" t="s">
        <v>8269</v>
      </c>
      <c r="Q985" s="15" t="s">
        <v>8314</v>
      </c>
      <c r="R985" s="12" t="s">
        <v>8315</v>
      </c>
      <c r="S985">
        <f t="shared" si="47"/>
        <v>184.68</v>
      </c>
    </row>
    <row r="986" spans="1:19" ht="60" x14ac:dyDescent="0.25">
      <c r="A986" s="10">
        <v>3241</v>
      </c>
      <c r="B986" s="3" t="s">
        <v>3241</v>
      </c>
      <c r="C986" s="3" t="s">
        <v>7351</v>
      </c>
      <c r="D986" s="6">
        <v>8500</v>
      </c>
      <c r="E986" s="8">
        <v>9801</v>
      </c>
      <c r="F986" t="s">
        <v>8218</v>
      </c>
      <c r="G986" t="s">
        <v>8223</v>
      </c>
      <c r="H986" t="s">
        <v>8245</v>
      </c>
      <c r="I986" s="19">
        <f t="shared" si="45"/>
        <v>41926.290972222225</v>
      </c>
      <c r="J986">
        <v>1413269940</v>
      </c>
      <c r="K986" s="19">
        <f t="shared" si="46"/>
        <v>41893.324884259258</v>
      </c>
      <c r="L986">
        <v>1410421670</v>
      </c>
      <c r="M986" t="b">
        <v>1</v>
      </c>
      <c r="N986">
        <v>167</v>
      </c>
      <c r="O986" t="b">
        <v>1</v>
      </c>
      <c r="P986" t="s">
        <v>8269</v>
      </c>
      <c r="Q986" s="15" t="s">
        <v>8314</v>
      </c>
      <c r="R986" s="12" t="s">
        <v>8315</v>
      </c>
      <c r="S986">
        <f t="shared" si="47"/>
        <v>58.69</v>
      </c>
    </row>
    <row r="987" spans="1:19" ht="60" x14ac:dyDescent="0.25">
      <c r="A987" s="10">
        <v>2090</v>
      </c>
      <c r="B987" s="3" t="s">
        <v>2091</v>
      </c>
      <c r="C987" s="3" t="s">
        <v>6200</v>
      </c>
      <c r="D987" s="6">
        <v>8000</v>
      </c>
      <c r="E987" s="8">
        <v>9203.23</v>
      </c>
      <c r="F987" t="s">
        <v>8218</v>
      </c>
      <c r="G987" t="s">
        <v>8223</v>
      </c>
      <c r="H987" t="s">
        <v>8245</v>
      </c>
      <c r="I987" s="19">
        <f t="shared" si="45"/>
        <v>41329.381423611114</v>
      </c>
      <c r="J987">
        <v>1361696955</v>
      </c>
      <c r="K987" s="19">
        <f t="shared" si="46"/>
        <v>41299.381423611114</v>
      </c>
      <c r="L987">
        <v>1359104955</v>
      </c>
      <c r="M987" t="b">
        <v>0</v>
      </c>
      <c r="N987">
        <v>160</v>
      </c>
      <c r="O987" t="b">
        <v>1</v>
      </c>
      <c r="P987" t="s">
        <v>8277</v>
      </c>
      <c r="Q987" s="15" t="s">
        <v>8311</v>
      </c>
      <c r="R987" s="12" t="s">
        <v>8328</v>
      </c>
      <c r="S987">
        <f t="shared" si="47"/>
        <v>57.52</v>
      </c>
    </row>
    <row r="988" spans="1:19" ht="45" x14ac:dyDescent="0.25">
      <c r="A988" s="10">
        <v>816</v>
      </c>
      <c r="B988" s="3" t="s">
        <v>817</v>
      </c>
      <c r="C988" s="3" t="s">
        <v>4926</v>
      </c>
      <c r="D988" s="6">
        <v>7000</v>
      </c>
      <c r="E988" s="8">
        <v>8058.55</v>
      </c>
      <c r="F988" t="s">
        <v>8218</v>
      </c>
      <c r="G988" t="s">
        <v>8223</v>
      </c>
      <c r="H988" t="s">
        <v>8245</v>
      </c>
      <c r="I988" s="19">
        <f t="shared" si="45"/>
        <v>41373.270833333336</v>
      </c>
      <c r="J988">
        <v>1365489000</v>
      </c>
      <c r="K988" s="19">
        <f t="shared" si="46"/>
        <v>41341.870868055557</v>
      </c>
      <c r="L988">
        <v>1362776043</v>
      </c>
      <c r="M988" t="b">
        <v>0</v>
      </c>
      <c r="N988">
        <v>205</v>
      </c>
      <c r="O988" t="b">
        <v>1</v>
      </c>
      <c r="P988" t="s">
        <v>8274</v>
      </c>
      <c r="Q988" s="15" t="s">
        <v>8311</v>
      </c>
      <c r="R988" s="12" t="s">
        <v>8312</v>
      </c>
      <c r="S988">
        <f t="shared" si="47"/>
        <v>39.31</v>
      </c>
    </row>
    <row r="989" spans="1:19" ht="45" x14ac:dyDescent="0.25">
      <c r="A989" s="10">
        <v>89</v>
      </c>
      <c r="B989" s="3" t="s">
        <v>91</v>
      </c>
      <c r="C989" s="3" t="s">
        <v>4200</v>
      </c>
      <c r="D989" s="6">
        <v>6000</v>
      </c>
      <c r="E989" s="8">
        <v>6904</v>
      </c>
      <c r="F989" t="s">
        <v>8218</v>
      </c>
      <c r="G989" t="s">
        <v>8223</v>
      </c>
      <c r="H989" t="s">
        <v>8245</v>
      </c>
      <c r="I989" s="19">
        <f t="shared" si="45"/>
        <v>41427.752222222225</v>
      </c>
      <c r="J989">
        <v>1370196192</v>
      </c>
      <c r="K989" s="19">
        <f t="shared" si="46"/>
        <v>41402.752222222225</v>
      </c>
      <c r="L989">
        <v>1368036192</v>
      </c>
      <c r="M989" t="b">
        <v>0</v>
      </c>
      <c r="N989">
        <v>56</v>
      </c>
      <c r="O989" t="b">
        <v>1</v>
      </c>
      <c r="P989" t="s">
        <v>8264</v>
      </c>
      <c r="Q989" s="15" t="s">
        <v>8317</v>
      </c>
      <c r="R989" s="12" t="s">
        <v>8318</v>
      </c>
      <c r="S989">
        <f t="shared" si="47"/>
        <v>123.29</v>
      </c>
    </row>
    <row r="990" spans="1:19" ht="45" x14ac:dyDescent="0.25">
      <c r="A990" s="10">
        <v>75</v>
      </c>
      <c r="B990" s="3" t="s">
        <v>77</v>
      </c>
      <c r="C990" s="3" t="s">
        <v>4186</v>
      </c>
      <c r="D990" s="6">
        <v>3500</v>
      </c>
      <c r="E990" s="8">
        <v>4040</v>
      </c>
      <c r="F990" t="s">
        <v>8218</v>
      </c>
      <c r="G990" t="s">
        <v>8223</v>
      </c>
      <c r="H990" t="s">
        <v>8245</v>
      </c>
      <c r="I990" s="19">
        <f t="shared" si="45"/>
        <v>41387.209166666667</v>
      </c>
      <c r="J990">
        <v>1366693272</v>
      </c>
      <c r="K990" s="19">
        <f t="shared" si="46"/>
        <v>41357.209166666667</v>
      </c>
      <c r="L990">
        <v>1364101272</v>
      </c>
      <c r="M990" t="b">
        <v>0</v>
      </c>
      <c r="N990">
        <v>47</v>
      </c>
      <c r="O990" t="b">
        <v>1</v>
      </c>
      <c r="P990" t="s">
        <v>8264</v>
      </c>
      <c r="Q990" s="15" t="s">
        <v>8317</v>
      </c>
      <c r="R990" s="12" t="s">
        <v>8318</v>
      </c>
      <c r="S990">
        <f t="shared" si="47"/>
        <v>85.96</v>
      </c>
    </row>
    <row r="991" spans="1:19" ht="45" x14ac:dyDescent="0.25">
      <c r="A991" s="10">
        <v>798</v>
      </c>
      <c r="B991" s="3" t="s">
        <v>799</v>
      </c>
      <c r="C991" s="3" t="s">
        <v>4908</v>
      </c>
      <c r="D991" s="6">
        <v>3500</v>
      </c>
      <c r="E991" s="8">
        <v>4021</v>
      </c>
      <c r="F991" t="s">
        <v>8218</v>
      </c>
      <c r="G991" t="s">
        <v>8223</v>
      </c>
      <c r="H991" t="s">
        <v>8245</v>
      </c>
      <c r="I991" s="19">
        <f t="shared" si="45"/>
        <v>41912.590127314819</v>
      </c>
      <c r="J991">
        <v>1412086187</v>
      </c>
      <c r="K991" s="19">
        <f t="shared" si="46"/>
        <v>41882.590127314819</v>
      </c>
      <c r="L991">
        <v>1409494187</v>
      </c>
      <c r="M991" t="b">
        <v>0</v>
      </c>
      <c r="N991">
        <v>87</v>
      </c>
      <c r="O991" t="b">
        <v>1</v>
      </c>
      <c r="P991" t="s">
        <v>8274</v>
      </c>
      <c r="Q991" s="15" t="s">
        <v>8311</v>
      </c>
      <c r="R991" s="12" t="s">
        <v>8312</v>
      </c>
      <c r="S991">
        <f t="shared" si="47"/>
        <v>46.22</v>
      </c>
    </row>
    <row r="992" spans="1:19" ht="60" x14ac:dyDescent="0.25">
      <c r="A992" s="10">
        <v>2081</v>
      </c>
      <c r="B992" s="3" t="s">
        <v>2082</v>
      </c>
      <c r="C992" s="3" t="s">
        <v>6191</v>
      </c>
      <c r="D992" s="6">
        <v>3500</v>
      </c>
      <c r="E992" s="8">
        <v>4010</v>
      </c>
      <c r="F992" t="s">
        <v>8218</v>
      </c>
      <c r="G992" t="s">
        <v>8223</v>
      </c>
      <c r="H992" t="s">
        <v>8245</v>
      </c>
      <c r="I992" s="19">
        <f t="shared" si="45"/>
        <v>41045.207638888889</v>
      </c>
      <c r="J992">
        <v>1337144340</v>
      </c>
      <c r="K992" s="19">
        <f t="shared" si="46"/>
        <v>41004.156886574077</v>
      </c>
      <c r="L992">
        <v>1333597555</v>
      </c>
      <c r="M992" t="b">
        <v>0</v>
      </c>
      <c r="N992">
        <v>55</v>
      </c>
      <c r="O992" t="b">
        <v>1</v>
      </c>
      <c r="P992" t="s">
        <v>8277</v>
      </c>
      <c r="Q992" s="15" t="s">
        <v>8311</v>
      </c>
      <c r="R992" s="12" t="s">
        <v>8328</v>
      </c>
      <c r="S992">
        <f t="shared" si="47"/>
        <v>72.91</v>
      </c>
    </row>
    <row r="993" spans="1:19" ht="45" x14ac:dyDescent="0.25">
      <c r="A993" s="10">
        <v>1676</v>
      </c>
      <c r="B993" s="3" t="s">
        <v>1677</v>
      </c>
      <c r="C993" s="3" t="s">
        <v>5786</v>
      </c>
      <c r="D993" s="6">
        <v>3000</v>
      </c>
      <c r="E993" s="8">
        <v>3460</v>
      </c>
      <c r="F993" t="s">
        <v>8218</v>
      </c>
      <c r="G993" t="s">
        <v>8223</v>
      </c>
      <c r="H993" t="s">
        <v>8245</v>
      </c>
      <c r="I993" s="19">
        <f t="shared" si="45"/>
        <v>41020.165972222225</v>
      </c>
      <c r="J993">
        <v>1334980740</v>
      </c>
      <c r="K993" s="19">
        <f t="shared" si="46"/>
        <v>40973.72623842593</v>
      </c>
      <c r="L993">
        <v>1330968347</v>
      </c>
      <c r="M993" t="b">
        <v>0</v>
      </c>
      <c r="N993">
        <v>42</v>
      </c>
      <c r="O993" t="b">
        <v>1</v>
      </c>
      <c r="P993" t="s">
        <v>8290</v>
      </c>
      <c r="Q993" s="15" t="s">
        <v>8311</v>
      </c>
      <c r="R993" s="12" t="s">
        <v>8319</v>
      </c>
      <c r="S993">
        <f t="shared" si="47"/>
        <v>82.38</v>
      </c>
    </row>
    <row r="994" spans="1:19" ht="45" x14ac:dyDescent="0.25">
      <c r="A994" s="10">
        <v>522</v>
      </c>
      <c r="B994" s="3" t="s">
        <v>523</v>
      </c>
      <c r="C994" s="3" t="s">
        <v>4632</v>
      </c>
      <c r="D994" s="6">
        <v>3000</v>
      </c>
      <c r="E994" s="8">
        <v>3440</v>
      </c>
      <c r="F994" t="s">
        <v>8218</v>
      </c>
      <c r="G994" t="s">
        <v>8223</v>
      </c>
      <c r="H994" t="s">
        <v>8245</v>
      </c>
      <c r="I994" s="19">
        <f t="shared" si="45"/>
        <v>42449.999131944445</v>
      </c>
      <c r="J994">
        <v>1458518325</v>
      </c>
      <c r="K994" s="19">
        <f t="shared" si="46"/>
        <v>42430.040798611109</v>
      </c>
      <c r="L994">
        <v>1456793925</v>
      </c>
      <c r="M994" t="b">
        <v>0</v>
      </c>
      <c r="N994">
        <v>31</v>
      </c>
      <c r="O994" t="b">
        <v>1</v>
      </c>
      <c r="P994" t="s">
        <v>8269</v>
      </c>
      <c r="Q994" s="15" t="s">
        <v>8314</v>
      </c>
      <c r="R994" s="12" t="s">
        <v>8315</v>
      </c>
      <c r="S994">
        <f t="shared" si="47"/>
        <v>110.97</v>
      </c>
    </row>
    <row r="995" spans="1:19" ht="60" x14ac:dyDescent="0.25">
      <c r="A995" s="10">
        <v>2832</v>
      </c>
      <c r="B995" s="3" t="s">
        <v>2832</v>
      </c>
      <c r="C995" s="3" t="s">
        <v>6942</v>
      </c>
      <c r="D995" s="6">
        <v>2500</v>
      </c>
      <c r="E995" s="8">
        <v>2867.99</v>
      </c>
      <c r="F995" t="s">
        <v>8218</v>
      </c>
      <c r="G995" t="s">
        <v>8224</v>
      </c>
      <c r="H995" t="s">
        <v>8246</v>
      </c>
      <c r="I995" s="19">
        <f t="shared" si="45"/>
        <v>41966.916666666672</v>
      </c>
      <c r="J995">
        <v>1416780000</v>
      </c>
      <c r="K995" s="19">
        <f t="shared" si="46"/>
        <v>41938.709421296298</v>
      </c>
      <c r="L995">
        <v>1414342894</v>
      </c>
      <c r="M995" t="b">
        <v>0</v>
      </c>
      <c r="N995">
        <v>95</v>
      </c>
      <c r="O995" t="b">
        <v>1</v>
      </c>
      <c r="P995" t="s">
        <v>8269</v>
      </c>
      <c r="Q995" s="15" t="s">
        <v>8314</v>
      </c>
      <c r="R995" s="12" t="s">
        <v>8315</v>
      </c>
      <c r="S995">
        <f t="shared" si="47"/>
        <v>30.19</v>
      </c>
    </row>
    <row r="996" spans="1:19" ht="45" x14ac:dyDescent="0.25">
      <c r="A996" s="10">
        <v>3172</v>
      </c>
      <c r="B996" s="3" t="s">
        <v>3172</v>
      </c>
      <c r="C996" s="3" t="s">
        <v>7282</v>
      </c>
      <c r="D996" s="6">
        <v>2000</v>
      </c>
      <c r="E996" s="8">
        <v>2300</v>
      </c>
      <c r="F996" t="s">
        <v>8218</v>
      </c>
      <c r="G996" t="s">
        <v>8223</v>
      </c>
      <c r="H996" t="s">
        <v>8245</v>
      </c>
      <c r="I996" s="19">
        <f t="shared" si="45"/>
        <v>40953.729953703703</v>
      </c>
      <c r="J996">
        <v>1329240668</v>
      </c>
      <c r="K996" s="19">
        <f t="shared" si="46"/>
        <v>40923.729953703703</v>
      </c>
      <c r="L996">
        <v>1326648668</v>
      </c>
      <c r="M996" t="b">
        <v>1</v>
      </c>
      <c r="N996">
        <v>29</v>
      </c>
      <c r="O996" t="b">
        <v>1</v>
      </c>
      <c r="P996" t="s">
        <v>8269</v>
      </c>
      <c r="Q996" s="15" t="s">
        <v>8314</v>
      </c>
      <c r="R996" s="12" t="s">
        <v>8315</v>
      </c>
      <c r="S996">
        <f t="shared" si="47"/>
        <v>79.31</v>
      </c>
    </row>
    <row r="997" spans="1:19" ht="30" x14ac:dyDescent="0.25">
      <c r="A997" s="10">
        <v>1022</v>
      </c>
      <c r="B997" s="3" t="s">
        <v>1023</v>
      </c>
      <c r="C997" s="3" t="s">
        <v>5132</v>
      </c>
      <c r="D997" s="6">
        <v>2000</v>
      </c>
      <c r="E997" s="8">
        <v>2298</v>
      </c>
      <c r="F997" t="s">
        <v>8218</v>
      </c>
      <c r="G997" t="s">
        <v>8223</v>
      </c>
      <c r="H997" t="s">
        <v>8245</v>
      </c>
      <c r="I997" s="19">
        <f t="shared" si="45"/>
        <v>42141.646724537044</v>
      </c>
      <c r="J997">
        <v>1431876677</v>
      </c>
      <c r="K997" s="19">
        <f t="shared" si="46"/>
        <v>42111.646724537044</v>
      </c>
      <c r="L997">
        <v>1429284677</v>
      </c>
      <c r="M997" t="b">
        <v>1</v>
      </c>
      <c r="N997">
        <v>74</v>
      </c>
      <c r="O997" t="b">
        <v>1</v>
      </c>
      <c r="P997" t="s">
        <v>8278</v>
      </c>
      <c r="Q997" s="15" t="s">
        <v>8311</v>
      </c>
      <c r="R997" s="12" t="s">
        <v>8324</v>
      </c>
      <c r="S997">
        <f t="shared" si="47"/>
        <v>31.05</v>
      </c>
    </row>
    <row r="998" spans="1:19" ht="60" x14ac:dyDescent="0.25">
      <c r="A998" s="10">
        <v>3176</v>
      </c>
      <c r="B998" s="3" t="s">
        <v>3176</v>
      </c>
      <c r="C998" s="3" t="s">
        <v>7286</v>
      </c>
      <c r="D998" s="6">
        <v>1900</v>
      </c>
      <c r="E998" s="8">
        <v>2182</v>
      </c>
      <c r="F998" t="s">
        <v>8218</v>
      </c>
      <c r="G998" t="s">
        <v>8223</v>
      </c>
      <c r="H998" t="s">
        <v>8245</v>
      </c>
      <c r="I998" s="19">
        <f t="shared" si="45"/>
        <v>41504.625</v>
      </c>
      <c r="J998">
        <v>1376838000</v>
      </c>
      <c r="K998" s="19">
        <f t="shared" si="46"/>
        <v>41477.930914351848</v>
      </c>
      <c r="L998">
        <v>1374531631</v>
      </c>
      <c r="M998" t="b">
        <v>1</v>
      </c>
      <c r="N998">
        <v>55</v>
      </c>
      <c r="O998" t="b">
        <v>1</v>
      </c>
      <c r="P998" t="s">
        <v>8269</v>
      </c>
      <c r="Q998" s="15" t="s">
        <v>8314</v>
      </c>
      <c r="R998" s="12" t="s">
        <v>8315</v>
      </c>
      <c r="S998">
        <f t="shared" si="47"/>
        <v>39.67</v>
      </c>
    </row>
    <row r="999" spans="1:19" ht="45" x14ac:dyDescent="0.25">
      <c r="A999" s="10">
        <v>3477</v>
      </c>
      <c r="B999" s="3" t="s">
        <v>3476</v>
      </c>
      <c r="C999" s="3" t="s">
        <v>7587</v>
      </c>
      <c r="D999" s="6">
        <v>1800</v>
      </c>
      <c r="E999" s="8">
        <v>2076</v>
      </c>
      <c r="F999" t="s">
        <v>8218</v>
      </c>
      <c r="G999" t="s">
        <v>8223</v>
      </c>
      <c r="H999" t="s">
        <v>8245</v>
      </c>
      <c r="I999" s="19">
        <f t="shared" si="45"/>
        <v>42141.125</v>
      </c>
      <c r="J999">
        <v>1431831600</v>
      </c>
      <c r="K999" s="19">
        <f t="shared" si="46"/>
        <v>42128.736608796295</v>
      </c>
      <c r="L999">
        <v>1430761243</v>
      </c>
      <c r="M999" t="b">
        <v>0</v>
      </c>
      <c r="N999">
        <v>39</v>
      </c>
      <c r="O999" t="b">
        <v>1</v>
      </c>
      <c r="P999" t="s">
        <v>8269</v>
      </c>
      <c r="Q999" s="15" t="s">
        <v>8314</v>
      </c>
      <c r="R999" s="12" t="s">
        <v>8315</v>
      </c>
      <c r="S999">
        <f t="shared" si="47"/>
        <v>53.23</v>
      </c>
    </row>
    <row r="1000" spans="1:19" ht="60" x14ac:dyDescent="0.25">
      <c r="A1000" s="10">
        <v>96</v>
      </c>
      <c r="B1000" s="3" t="s">
        <v>98</v>
      </c>
      <c r="C1000" s="3" t="s">
        <v>4207</v>
      </c>
      <c r="D1000" s="6">
        <v>1500</v>
      </c>
      <c r="E1000" s="8">
        <v>1720</v>
      </c>
      <c r="F1000" t="s">
        <v>8218</v>
      </c>
      <c r="G1000" t="s">
        <v>8223</v>
      </c>
      <c r="H1000" t="s">
        <v>8245</v>
      </c>
      <c r="I1000" s="19">
        <f t="shared" si="45"/>
        <v>40391.125</v>
      </c>
      <c r="J1000">
        <v>1280631600</v>
      </c>
      <c r="K1000" s="19">
        <f t="shared" si="46"/>
        <v>40324.662511574075</v>
      </c>
      <c r="L1000">
        <v>1274889241</v>
      </c>
      <c r="M1000" t="b">
        <v>0</v>
      </c>
      <c r="N1000">
        <v>34</v>
      </c>
      <c r="O1000" t="b">
        <v>1</v>
      </c>
      <c r="P1000" t="s">
        <v>8264</v>
      </c>
      <c r="Q1000" s="15" t="s">
        <v>8317</v>
      </c>
      <c r="R1000" s="12" t="s">
        <v>8318</v>
      </c>
      <c r="S1000">
        <f t="shared" si="47"/>
        <v>50.59</v>
      </c>
    </row>
    <row r="1001" spans="1:19" ht="60" x14ac:dyDescent="0.25">
      <c r="A1001" s="10">
        <v>2804</v>
      </c>
      <c r="B1001" s="3" t="s">
        <v>2804</v>
      </c>
      <c r="C1001" s="3" t="s">
        <v>6914</v>
      </c>
      <c r="D1001" s="6">
        <v>1000</v>
      </c>
      <c r="E1001" s="8">
        <v>1150</v>
      </c>
      <c r="F1001" t="s">
        <v>8218</v>
      </c>
      <c r="G1001" t="s">
        <v>8224</v>
      </c>
      <c r="H1001" t="s">
        <v>8246</v>
      </c>
      <c r="I1001" s="19">
        <f t="shared" si="45"/>
        <v>41911.453587962962</v>
      </c>
      <c r="J1001">
        <v>1411987990</v>
      </c>
      <c r="K1001" s="19">
        <f t="shared" si="46"/>
        <v>41881.453587962962</v>
      </c>
      <c r="L1001">
        <v>1409395990</v>
      </c>
      <c r="M1001" t="b">
        <v>0</v>
      </c>
      <c r="N1001">
        <v>23</v>
      </c>
      <c r="O1001" t="b">
        <v>1</v>
      </c>
      <c r="P1001" t="s">
        <v>8269</v>
      </c>
      <c r="Q1001" s="15" t="s">
        <v>8314</v>
      </c>
      <c r="R1001" s="12" t="s">
        <v>8315</v>
      </c>
      <c r="S1001">
        <f t="shared" si="47"/>
        <v>50</v>
      </c>
    </row>
    <row r="1002" spans="1:19" ht="60" x14ac:dyDescent="0.25">
      <c r="A1002" s="10">
        <v>3784</v>
      </c>
      <c r="B1002" s="3" t="s">
        <v>3781</v>
      </c>
      <c r="C1002" s="3" t="s">
        <v>7894</v>
      </c>
      <c r="D1002" s="6">
        <v>1000</v>
      </c>
      <c r="E1002" s="8">
        <v>1150</v>
      </c>
      <c r="F1002" t="s">
        <v>8218</v>
      </c>
      <c r="G1002" t="s">
        <v>8228</v>
      </c>
      <c r="H1002" t="s">
        <v>8250</v>
      </c>
      <c r="I1002" s="19">
        <f t="shared" si="45"/>
        <v>42561.980694444443</v>
      </c>
      <c r="J1002">
        <v>1468193532</v>
      </c>
      <c r="K1002" s="19">
        <f t="shared" si="46"/>
        <v>42531.980694444443</v>
      </c>
      <c r="L1002">
        <v>1465601532</v>
      </c>
      <c r="M1002" t="b">
        <v>0</v>
      </c>
      <c r="N1002">
        <v>10</v>
      </c>
      <c r="O1002" t="b">
        <v>1</v>
      </c>
      <c r="P1002" t="s">
        <v>8303</v>
      </c>
      <c r="Q1002" s="15" t="s">
        <v>8314</v>
      </c>
      <c r="R1002" s="12" t="s">
        <v>8335</v>
      </c>
      <c r="S1002">
        <f t="shared" si="47"/>
        <v>115</v>
      </c>
    </row>
    <row r="1003" spans="1:19" ht="60" x14ac:dyDescent="0.25">
      <c r="A1003" s="10">
        <v>1758</v>
      </c>
      <c r="B1003" s="3" t="s">
        <v>1759</v>
      </c>
      <c r="C1003" s="3" t="s">
        <v>5868</v>
      </c>
      <c r="D1003" s="6">
        <v>1000</v>
      </c>
      <c r="E1003" s="8">
        <v>1147</v>
      </c>
      <c r="F1003" t="s">
        <v>8218</v>
      </c>
      <c r="G1003" t="s">
        <v>8223</v>
      </c>
      <c r="H1003" t="s">
        <v>8245</v>
      </c>
      <c r="I1003" s="19">
        <f t="shared" si="45"/>
        <v>42565.955925925926</v>
      </c>
      <c r="J1003">
        <v>1468536992</v>
      </c>
      <c r="K1003" s="19">
        <f t="shared" si="46"/>
        <v>42505.955925925926</v>
      </c>
      <c r="L1003">
        <v>1463352992</v>
      </c>
      <c r="M1003" t="b">
        <v>0</v>
      </c>
      <c r="N1003">
        <v>27</v>
      </c>
      <c r="O1003" t="b">
        <v>1</v>
      </c>
      <c r="P1003" t="s">
        <v>8283</v>
      </c>
      <c r="Q1003" s="15" t="s">
        <v>8322</v>
      </c>
      <c r="R1003" s="12" t="s">
        <v>8323</v>
      </c>
      <c r="S1003">
        <f t="shared" si="47"/>
        <v>42.48</v>
      </c>
    </row>
    <row r="1004" spans="1:19" ht="30" x14ac:dyDescent="0.25">
      <c r="A1004" s="10">
        <v>1894</v>
      </c>
      <c r="B1004" s="3" t="s">
        <v>1895</v>
      </c>
      <c r="C1004" s="3" t="s">
        <v>6004</v>
      </c>
      <c r="D1004" s="6">
        <v>1000</v>
      </c>
      <c r="E1004" s="8">
        <v>1145</v>
      </c>
      <c r="F1004" t="s">
        <v>8218</v>
      </c>
      <c r="G1004" t="s">
        <v>8223</v>
      </c>
      <c r="H1004" t="s">
        <v>8245</v>
      </c>
      <c r="I1004" s="19">
        <f t="shared" si="45"/>
        <v>40951.904895833337</v>
      </c>
      <c r="J1004">
        <v>1329082983</v>
      </c>
      <c r="K1004" s="19">
        <f t="shared" si="46"/>
        <v>40920.904895833337</v>
      </c>
      <c r="L1004">
        <v>1326404583</v>
      </c>
      <c r="M1004" t="b">
        <v>0</v>
      </c>
      <c r="N1004">
        <v>20</v>
      </c>
      <c r="O1004" t="b">
        <v>1</v>
      </c>
      <c r="P1004" t="s">
        <v>8277</v>
      </c>
      <c r="Q1004" s="15" t="s">
        <v>8311</v>
      </c>
      <c r="R1004" s="12" t="s">
        <v>8328</v>
      </c>
      <c r="S1004">
        <f t="shared" si="47"/>
        <v>57.25</v>
      </c>
    </row>
    <row r="1005" spans="1:19" ht="60" x14ac:dyDescent="0.25">
      <c r="A1005" s="10">
        <v>2783</v>
      </c>
      <c r="B1005" s="3" t="s">
        <v>2783</v>
      </c>
      <c r="C1005" s="3" t="s">
        <v>6893</v>
      </c>
      <c r="D1005" s="6">
        <v>1000</v>
      </c>
      <c r="E1005" s="8">
        <v>1145</v>
      </c>
      <c r="F1005" t="s">
        <v>8218</v>
      </c>
      <c r="G1005" t="s">
        <v>8224</v>
      </c>
      <c r="H1005" t="s">
        <v>8246</v>
      </c>
      <c r="I1005" s="19">
        <f t="shared" si="45"/>
        <v>42117.535254629634</v>
      </c>
      <c r="J1005">
        <v>1429793446</v>
      </c>
      <c r="K1005" s="19">
        <f t="shared" si="46"/>
        <v>42103.535254629634</v>
      </c>
      <c r="L1005">
        <v>1428583846</v>
      </c>
      <c r="M1005" t="b">
        <v>0</v>
      </c>
      <c r="N1005">
        <v>61</v>
      </c>
      <c r="O1005" t="b">
        <v>1</v>
      </c>
      <c r="P1005" t="s">
        <v>8269</v>
      </c>
      <c r="Q1005" s="15" t="s">
        <v>8314</v>
      </c>
      <c r="R1005" s="12" t="s">
        <v>8315</v>
      </c>
      <c r="S1005">
        <f t="shared" si="47"/>
        <v>18.77</v>
      </c>
    </row>
    <row r="1006" spans="1:19" ht="60" x14ac:dyDescent="0.25">
      <c r="A1006" s="10">
        <v>1206</v>
      </c>
      <c r="B1006" s="3" t="s">
        <v>1207</v>
      </c>
      <c r="C1006" s="3" t="s">
        <v>5316</v>
      </c>
      <c r="D1006" s="6">
        <v>900</v>
      </c>
      <c r="E1006" s="8">
        <v>1035</v>
      </c>
      <c r="F1006" t="s">
        <v>8218</v>
      </c>
      <c r="G1006" t="s">
        <v>8238</v>
      </c>
      <c r="H1006" t="s">
        <v>8248</v>
      </c>
      <c r="I1006" s="19">
        <f t="shared" si="45"/>
        <v>42805.561805555553</v>
      </c>
      <c r="J1006">
        <v>1489238940</v>
      </c>
      <c r="K1006" s="19">
        <f t="shared" si="46"/>
        <v>42772.776076388895</v>
      </c>
      <c r="L1006">
        <v>1486406253</v>
      </c>
      <c r="M1006" t="b">
        <v>0</v>
      </c>
      <c r="N1006">
        <v>32</v>
      </c>
      <c r="O1006" t="b">
        <v>1</v>
      </c>
      <c r="P1006" t="s">
        <v>8283</v>
      </c>
      <c r="Q1006" s="15" t="s">
        <v>8322</v>
      </c>
      <c r="R1006" s="12" t="s">
        <v>8323</v>
      </c>
      <c r="S1006">
        <f t="shared" si="47"/>
        <v>32.340000000000003</v>
      </c>
    </row>
    <row r="1007" spans="1:19" ht="60" x14ac:dyDescent="0.25">
      <c r="A1007" s="10">
        <v>3665</v>
      </c>
      <c r="B1007" s="3" t="s">
        <v>3662</v>
      </c>
      <c r="C1007" s="3" t="s">
        <v>7775</v>
      </c>
      <c r="D1007" s="6">
        <v>620</v>
      </c>
      <c r="E1007" s="8">
        <v>714</v>
      </c>
      <c r="F1007" t="s">
        <v>8218</v>
      </c>
      <c r="G1007" t="s">
        <v>8229</v>
      </c>
      <c r="H1007" t="s">
        <v>8248</v>
      </c>
      <c r="I1007" s="19">
        <f t="shared" si="45"/>
        <v>42305.829166666663</v>
      </c>
      <c r="J1007">
        <v>1446062040</v>
      </c>
      <c r="K1007" s="19">
        <f t="shared" si="46"/>
        <v>42294.808124999996</v>
      </c>
      <c r="L1007">
        <v>1445109822</v>
      </c>
      <c r="M1007" t="b">
        <v>0</v>
      </c>
      <c r="N1007">
        <v>14</v>
      </c>
      <c r="O1007" t="b">
        <v>1</v>
      </c>
      <c r="P1007" t="s">
        <v>8269</v>
      </c>
      <c r="Q1007" s="15" t="s">
        <v>8314</v>
      </c>
      <c r="R1007" s="12" t="s">
        <v>8315</v>
      </c>
      <c r="S1007">
        <f t="shared" si="47"/>
        <v>51</v>
      </c>
    </row>
    <row r="1008" spans="1:19" ht="60" x14ac:dyDescent="0.25">
      <c r="A1008" s="10">
        <v>371</v>
      </c>
      <c r="B1008" s="3" t="s">
        <v>372</v>
      </c>
      <c r="C1008" s="3" t="s">
        <v>4481</v>
      </c>
      <c r="D1008" s="6">
        <v>150000</v>
      </c>
      <c r="E1008" s="8">
        <v>171253</v>
      </c>
      <c r="F1008" t="s">
        <v>8218</v>
      </c>
      <c r="G1008" t="s">
        <v>8223</v>
      </c>
      <c r="H1008" t="s">
        <v>8245</v>
      </c>
      <c r="I1008" s="19">
        <f t="shared" si="45"/>
        <v>41306.767812500002</v>
      </c>
      <c r="J1008">
        <v>1359743139</v>
      </c>
      <c r="K1008" s="19">
        <f t="shared" si="46"/>
        <v>41261.767812500002</v>
      </c>
      <c r="L1008">
        <v>1355855139</v>
      </c>
      <c r="M1008" t="b">
        <v>0</v>
      </c>
      <c r="N1008">
        <v>1062</v>
      </c>
      <c r="O1008" t="b">
        <v>1</v>
      </c>
      <c r="P1008" t="s">
        <v>8267</v>
      </c>
      <c r="Q1008" s="15" t="s">
        <v>8317</v>
      </c>
      <c r="R1008" s="12" t="s">
        <v>8329</v>
      </c>
      <c r="S1008">
        <f t="shared" si="47"/>
        <v>161.26</v>
      </c>
    </row>
    <row r="1009" spans="1:19" ht="45" x14ac:dyDescent="0.25">
      <c r="A1009" s="10">
        <v>735</v>
      </c>
      <c r="B1009" s="3" t="s">
        <v>736</v>
      </c>
      <c r="C1009" s="3" t="s">
        <v>4845</v>
      </c>
      <c r="D1009" s="6">
        <v>47000</v>
      </c>
      <c r="E1009" s="8">
        <v>53771</v>
      </c>
      <c r="F1009" t="s">
        <v>8218</v>
      </c>
      <c r="G1009" t="s">
        <v>8223</v>
      </c>
      <c r="H1009" t="s">
        <v>8245</v>
      </c>
      <c r="I1009" s="19">
        <f t="shared" si="45"/>
        <v>41977.027083333334</v>
      </c>
      <c r="J1009">
        <v>1417653540</v>
      </c>
      <c r="K1009" s="19">
        <f t="shared" si="46"/>
        <v>41946.029467592591</v>
      </c>
      <c r="L1009">
        <v>1414975346</v>
      </c>
      <c r="M1009" t="b">
        <v>0</v>
      </c>
      <c r="N1009">
        <v>229</v>
      </c>
      <c r="O1009" t="b">
        <v>1</v>
      </c>
      <c r="P1009" t="s">
        <v>8272</v>
      </c>
      <c r="Q1009" s="15" t="s">
        <v>8320</v>
      </c>
      <c r="R1009" s="12" t="s">
        <v>8330</v>
      </c>
      <c r="S1009">
        <f t="shared" si="47"/>
        <v>234.81</v>
      </c>
    </row>
    <row r="1010" spans="1:19" ht="45" x14ac:dyDescent="0.25">
      <c r="A1010" s="10">
        <v>3547</v>
      </c>
      <c r="B1010" s="3" t="s">
        <v>3546</v>
      </c>
      <c r="C1010" s="3" t="s">
        <v>7657</v>
      </c>
      <c r="D1010" s="6">
        <v>35000</v>
      </c>
      <c r="E1010" s="8">
        <v>40043.25</v>
      </c>
      <c r="F1010" t="s">
        <v>8218</v>
      </c>
      <c r="G1010" t="s">
        <v>8223</v>
      </c>
      <c r="H1010" t="s">
        <v>8245</v>
      </c>
      <c r="I1010" s="19">
        <f t="shared" si="45"/>
        <v>42504.165972222225</v>
      </c>
      <c r="J1010">
        <v>1463198340</v>
      </c>
      <c r="K1010" s="19">
        <f t="shared" si="46"/>
        <v>42480.078715277778</v>
      </c>
      <c r="L1010">
        <v>1461117201</v>
      </c>
      <c r="M1010" t="b">
        <v>0</v>
      </c>
      <c r="N1010">
        <v>336</v>
      </c>
      <c r="O1010" t="b">
        <v>1</v>
      </c>
      <c r="P1010" t="s">
        <v>8269</v>
      </c>
      <c r="Q1010" s="15" t="s">
        <v>8314</v>
      </c>
      <c r="R1010" s="12" t="s">
        <v>8315</v>
      </c>
      <c r="S1010">
        <f t="shared" si="47"/>
        <v>119.18</v>
      </c>
    </row>
    <row r="1011" spans="1:19" ht="60" x14ac:dyDescent="0.25">
      <c r="A1011" s="10">
        <v>2054</v>
      </c>
      <c r="B1011" s="3" t="s">
        <v>2055</v>
      </c>
      <c r="C1011" s="3" t="s">
        <v>6164</v>
      </c>
      <c r="D1011" s="6">
        <v>35000</v>
      </c>
      <c r="E1011" s="8">
        <v>39757</v>
      </c>
      <c r="F1011" t="s">
        <v>8218</v>
      </c>
      <c r="G1011" t="s">
        <v>8224</v>
      </c>
      <c r="H1011" t="s">
        <v>8246</v>
      </c>
      <c r="I1011" s="19">
        <f t="shared" si="45"/>
        <v>41761.520949074074</v>
      </c>
      <c r="J1011">
        <v>1399033810</v>
      </c>
      <c r="K1011" s="19">
        <f t="shared" si="46"/>
        <v>41731.520949074074</v>
      </c>
      <c r="L1011">
        <v>1396441810</v>
      </c>
      <c r="M1011" t="b">
        <v>0</v>
      </c>
      <c r="N1011">
        <v>621</v>
      </c>
      <c r="O1011" t="b">
        <v>1</v>
      </c>
      <c r="P1011" t="s">
        <v>8293</v>
      </c>
      <c r="Q1011" s="15" t="s">
        <v>8307</v>
      </c>
      <c r="R1011" s="12" t="s">
        <v>8308</v>
      </c>
      <c r="S1011">
        <f t="shared" si="47"/>
        <v>64.02</v>
      </c>
    </row>
    <row r="1012" spans="1:19" ht="30" x14ac:dyDescent="0.25">
      <c r="A1012" s="10">
        <v>283</v>
      </c>
      <c r="B1012" s="3" t="s">
        <v>284</v>
      </c>
      <c r="C1012" s="3" t="s">
        <v>4393</v>
      </c>
      <c r="D1012" s="6">
        <v>18000</v>
      </c>
      <c r="E1012" s="8">
        <v>20569.05</v>
      </c>
      <c r="F1012" t="s">
        <v>8218</v>
      </c>
      <c r="G1012" t="s">
        <v>8223</v>
      </c>
      <c r="H1012" t="s">
        <v>8245</v>
      </c>
      <c r="I1012" s="19">
        <f t="shared" si="45"/>
        <v>40695.207638888889</v>
      </c>
      <c r="J1012">
        <v>1306904340</v>
      </c>
      <c r="K1012" s="19">
        <f t="shared" si="46"/>
        <v>40675.71</v>
      </c>
      <c r="L1012">
        <v>1305219744</v>
      </c>
      <c r="M1012" t="b">
        <v>1</v>
      </c>
      <c r="N1012">
        <v>202</v>
      </c>
      <c r="O1012" t="b">
        <v>1</v>
      </c>
      <c r="P1012" t="s">
        <v>8267</v>
      </c>
      <c r="Q1012" s="15" t="s">
        <v>8317</v>
      </c>
      <c r="R1012" s="12" t="s">
        <v>8329</v>
      </c>
      <c r="S1012">
        <f t="shared" si="47"/>
        <v>101.83</v>
      </c>
    </row>
    <row r="1013" spans="1:19" ht="45" x14ac:dyDescent="0.25">
      <c r="A1013" s="10">
        <v>316</v>
      </c>
      <c r="B1013" s="3" t="s">
        <v>317</v>
      </c>
      <c r="C1013" s="3" t="s">
        <v>4426</v>
      </c>
      <c r="D1013" s="6">
        <v>15000</v>
      </c>
      <c r="E1013" s="8">
        <v>17066</v>
      </c>
      <c r="F1013" t="s">
        <v>8218</v>
      </c>
      <c r="G1013" t="s">
        <v>8228</v>
      </c>
      <c r="H1013" t="s">
        <v>8250</v>
      </c>
      <c r="I1013" s="19">
        <f t="shared" si="45"/>
        <v>41984.207638888889</v>
      </c>
      <c r="J1013">
        <v>1418273940</v>
      </c>
      <c r="K1013" s="19">
        <f t="shared" si="46"/>
        <v>41950.923576388886</v>
      </c>
      <c r="L1013">
        <v>1415398197</v>
      </c>
      <c r="M1013" t="b">
        <v>1</v>
      </c>
      <c r="N1013">
        <v>158</v>
      </c>
      <c r="O1013" t="b">
        <v>1</v>
      </c>
      <c r="P1013" t="s">
        <v>8267</v>
      </c>
      <c r="Q1013" s="15" t="s">
        <v>8317</v>
      </c>
      <c r="R1013" s="12" t="s">
        <v>8329</v>
      </c>
      <c r="S1013">
        <f t="shared" si="47"/>
        <v>108.01</v>
      </c>
    </row>
    <row r="1014" spans="1:19" ht="30" x14ac:dyDescent="0.25">
      <c r="A1014" s="10">
        <v>2196</v>
      </c>
      <c r="B1014" s="3" t="s">
        <v>2197</v>
      </c>
      <c r="C1014" s="3" t="s">
        <v>6306</v>
      </c>
      <c r="D1014" s="6">
        <v>14000</v>
      </c>
      <c r="E1014" s="8">
        <v>15937</v>
      </c>
      <c r="F1014" t="s">
        <v>8218</v>
      </c>
      <c r="G1014" t="s">
        <v>8223</v>
      </c>
      <c r="H1014" t="s">
        <v>8245</v>
      </c>
      <c r="I1014" s="19">
        <f t="shared" si="45"/>
        <v>42706.291666666672</v>
      </c>
      <c r="J1014">
        <v>1480662000</v>
      </c>
      <c r="K1014" s="19">
        <f t="shared" si="46"/>
        <v>42675.487291666665</v>
      </c>
      <c r="L1014">
        <v>1478000502</v>
      </c>
      <c r="M1014" t="b">
        <v>0</v>
      </c>
      <c r="N1014">
        <v>234</v>
      </c>
      <c r="O1014" t="b">
        <v>1</v>
      </c>
      <c r="P1014" t="s">
        <v>8295</v>
      </c>
      <c r="Q1014" s="15" t="s">
        <v>8309</v>
      </c>
      <c r="R1014" s="12" t="s">
        <v>8310</v>
      </c>
      <c r="S1014">
        <f t="shared" si="47"/>
        <v>68.11</v>
      </c>
    </row>
    <row r="1015" spans="1:19" ht="45" x14ac:dyDescent="0.25">
      <c r="A1015" s="10">
        <v>377</v>
      </c>
      <c r="B1015" s="3" t="s">
        <v>378</v>
      </c>
      <c r="C1015" s="3" t="s">
        <v>4487</v>
      </c>
      <c r="D1015" s="6">
        <v>12000</v>
      </c>
      <c r="E1015" s="8">
        <v>13728</v>
      </c>
      <c r="F1015" t="s">
        <v>8218</v>
      </c>
      <c r="G1015" t="s">
        <v>8223</v>
      </c>
      <c r="H1015" t="s">
        <v>8245</v>
      </c>
      <c r="I1015" s="19">
        <f t="shared" si="45"/>
        <v>42322.292361111111</v>
      </c>
      <c r="J1015">
        <v>1447484460</v>
      </c>
      <c r="K1015" s="19">
        <f t="shared" si="46"/>
        <v>42292.250787037032</v>
      </c>
      <c r="L1015">
        <v>1444888868</v>
      </c>
      <c r="M1015" t="b">
        <v>0</v>
      </c>
      <c r="N1015">
        <v>133</v>
      </c>
      <c r="O1015" t="b">
        <v>1</v>
      </c>
      <c r="P1015" t="s">
        <v>8267</v>
      </c>
      <c r="Q1015" s="15" t="s">
        <v>8317</v>
      </c>
      <c r="R1015" s="12" t="s">
        <v>8329</v>
      </c>
      <c r="S1015">
        <f t="shared" si="47"/>
        <v>103.22</v>
      </c>
    </row>
    <row r="1016" spans="1:19" ht="45" x14ac:dyDescent="0.25">
      <c r="A1016" s="10">
        <v>1397</v>
      </c>
      <c r="B1016" s="3" t="s">
        <v>1398</v>
      </c>
      <c r="C1016" s="3" t="s">
        <v>5507</v>
      </c>
      <c r="D1016" s="6">
        <v>10000</v>
      </c>
      <c r="E1016" s="8">
        <v>11385</v>
      </c>
      <c r="F1016" t="s">
        <v>8218</v>
      </c>
      <c r="G1016" t="s">
        <v>8223</v>
      </c>
      <c r="H1016" t="s">
        <v>8245</v>
      </c>
      <c r="I1016" s="19">
        <f t="shared" si="45"/>
        <v>42670.888194444444</v>
      </c>
      <c r="J1016">
        <v>1477603140</v>
      </c>
      <c r="K1016" s="19">
        <f t="shared" si="46"/>
        <v>42640.917939814812</v>
      </c>
      <c r="L1016">
        <v>1475013710</v>
      </c>
      <c r="M1016" t="b">
        <v>0</v>
      </c>
      <c r="N1016">
        <v>158</v>
      </c>
      <c r="O1016" t="b">
        <v>1</v>
      </c>
      <c r="P1016" t="s">
        <v>8274</v>
      </c>
      <c r="Q1016" s="15" t="s">
        <v>8311</v>
      </c>
      <c r="R1016" s="12" t="s">
        <v>8312</v>
      </c>
      <c r="S1016">
        <f t="shared" si="47"/>
        <v>72.06</v>
      </c>
    </row>
    <row r="1017" spans="1:19" ht="60" x14ac:dyDescent="0.25">
      <c r="A1017" s="10">
        <v>2966</v>
      </c>
      <c r="B1017" s="3" t="s">
        <v>2966</v>
      </c>
      <c r="C1017" s="3" t="s">
        <v>7076</v>
      </c>
      <c r="D1017" s="6">
        <v>10000</v>
      </c>
      <c r="E1017" s="8">
        <v>11363</v>
      </c>
      <c r="F1017" t="s">
        <v>8218</v>
      </c>
      <c r="G1017" t="s">
        <v>8223</v>
      </c>
      <c r="H1017" t="s">
        <v>8245</v>
      </c>
      <c r="I1017" s="19">
        <f t="shared" si="45"/>
        <v>42263.738564814819</v>
      </c>
      <c r="J1017">
        <v>1442425412</v>
      </c>
      <c r="K1017" s="19">
        <f t="shared" si="46"/>
        <v>42233.738564814819</v>
      </c>
      <c r="L1017">
        <v>1439833412</v>
      </c>
      <c r="M1017" t="b">
        <v>0</v>
      </c>
      <c r="N1017">
        <v>128</v>
      </c>
      <c r="O1017" t="b">
        <v>1</v>
      </c>
      <c r="P1017" t="s">
        <v>8269</v>
      </c>
      <c r="Q1017" s="15" t="s">
        <v>8314</v>
      </c>
      <c r="R1017" s="12" t="s">
        <v>8315</v>
      </c>
      <c r="S1017">
        <f t="shared" si="47"/>
        <v>88.77</v>
      </c>
    </row>
    <row r="1018" spans="1:19" ht="45" x14ac:dyDescent="0.25">
      <c r="A1018" s="10">
        <v>1615</v>
      </c>
      <c r="B1018" s="3" t="s">
        <v>1616</v>
      </c>
      <c r="C1018" s="3" t="s">
        <v>5725</v>
      </c>
      <c r="D1018" s="6">
        <v>8000</v>
      </c>
      <c r="E1018" s="8">
        <v>9130</v>
      </c>
      <c r="F1018" t="s">
        <v>8218</v>
      </c>
      <c r="G1018" t="s">
        <v>8223</v>
      </c>
      <c r="H1018" t="s">
        <v>8245</v>
      </c>
      <c r="I1018" s="19">
        <f t="shared" si="45"/>
        <v>40890.092546296299</v>
      </c>
      <c r="J1018">
        <v>1323742396</v>
      </c>
      <c r="K1018" s="19">
        <f t="shared" si="46"/>
        <v>40845.050879629627</v>
      </c>
      <c r="L1018">
        <v>1319850796</v>
      </c>
      <c r="M1018" t="b">
        <v>0</v>
      </c>
      <c r="N1018">
        <v>136</v>
      </c>
      <c r="O1018" t="b">
        <v>1</v>
      </c>
      <c r="P1018" t="s">
        <v>8274</v>
      </c>
      <c r="Q1018" s="15" t="s">
        <v>8311</v>
      </c>
      <c r="R1018" s="12" t="s">
        <v>8312</v>
      </c>
      <c r="S1018">
        <f t="shared" si="47"/>
        <v>67.13</v>
      </c>
    </row>
    <row r="1019" spans="1:19" ht="60" x14ac:dyDescent="0.25">
      <c r="A1019" s="10">
        <v>1745</v>
      </c>
      <c r="B1019" s="3" t="s">
        <v>1746</v>
      </c>
      <c r="C1019" s="3" t="s">
        <v>5855</v>
      </c>
      <c r="D1019" s="6">
        <v>7000</v>
      </c>
      <c r="E1019" s="8">
        <v>7981</v>
      </c>
      <c r="F1019" t="s">
        <v>8218</v>
      </c>
      <c r="G1019" t="s">
        <v>8223</v>
      </c>
      <c r="H1019" t="s">
        <v>8245</v>
      </c>
      <c r="I1019" s="19">
        <f t="shared" si="45"/>
        <v>42726.083333333328</v>
      </c>
      <c r="J1019">
        <v>1482372000</v>
      </c>
      <c r="K1019" s="19">
        <f t="shared" si="46"/>
        <v>42690.259699074071</v>
      </c>
      <c r="L1019">
        <v>1479276838</v>
      </c>
      <c r="M1019" t="b">
        <v>0</v>
      </c>
      <c r="N1019">
        <v>89</v>
      </c>
      <c r="O1019" t="b">
        <v>1</v>
      </c>
      <c r="P1019" t="s">
        <v>8283</v>
      </c>
      <c r="Q1019" s="15" t="s">
        <v>8322</v>
      </c>
      <c r="R1019" s="12" t="s">
        <v>8323</v>
      </c>
      <c r="S1019">
        <f t="shared" si="47"/>
        <v>89.67</v>
      </c>
    </row>
    <row r="1020" spans="1:19" ht="60" x14ac:dyDescent="0.25">
      <c r="A1020" s="10">
        <v>2212</v>
      </c>
      <c r="B1020" s="3" t="s">
        <v>2213</v>
      </c>
      <c r="C1020" s="3" t="s">
        <v>6322</v>
      </c>
      <c r="D1020" s="6">
        <v>6000</v>
      </c>
      <c r="E1020" s="8">
        <v>6863</v>
      </c>
      <c r="F1020" t="s">
        <v>8218</v>
      </c>
      <c r="G1020" t="s">
        <v>8223</v>
      </c>
      <c r="H1020" t="s">
        <v>8245</v>
      </c>
      <c r="I1020" s="19">
        <f t="shared" si="45"/>
        <v>41582.041666666664</v>
      </c>
      <c r="J1020">
        <v>1383526800</v>
      </c>
      <c r="K1020" s="19">
        <f t="shared" si="46"/>
        <v>41548.747418981482</v>
      </c>
      <c r="L1020">
        <v>1380650177</v>
      </c>
      <c r="M1020" t="b">
        <v>0</v>
      </c>
      <c r="N1020">
        <v>123</v>
      </c>
      <c r="O1020" t="b">
        <v>1</v>
      </c>
      <c r="P1020" t="s">
        <v>8278</v>
      </c>
      <c r="Q1020" s="15" t="s">
        <v>8311</v>
      </c>
      <c r="R1020" s="12" t="s">
        <v>8324</v>
      </c>
      <c r="S1020">
        <f t="shared" si="47"/>
        <v>55.8</v>
      </c>
    </row>
    <row r="1021" spans="1:19" ht="60" x14ac:dyDescent="0.25">
      <c r="A1021" s="10">
        <v>3279</v>
      </c>
      <c r="B1021" s="3" t="s">
        <v>3279</v>
      </c>
      <c r="C1021" s="3" t="s">
        <v>7389</v>
      </c>
      <c r="D1021" s="6">
        <v>5800</v>
      </c>
      <c r="E1021" s="8">
        <v>6628</v>
      </c>
      <c r="F1021" t="s">
        <v>8218</v>
      </c>
      <c r="G1021" t="s">
        <v>8223</v>
      </c>
      <c r="H1021" t="s">
        <v>8245</v>
      </c>
      <c r="I1021" s="19">
        <f t="shared" si="45"/>
        <v>42461.06086805556</v>
      </c>
      <c r="J1021">
        <v>1459474059</v>
      </c>
      <c r="K1021" s="19">
        <f t="shared" si="46"/>
        <v>42431.102534722217</v>
      </c>
      <c r="L1021">
        <v>1456885659</v>
      </c>
      <c r="M1021" t="b">
        <v>0</v>
      </c>
      <c r="N1021">
        <v>63</v>
      </c>
      <c r="O1021" t="b">
        <v>1</v>
      </c>
      <c r="P1021" t="s">
        <v>8269</v>
      </c>
      <c r="Q1021" s="15" t="s">
        <v>8314</v>
      </c>
      <c r="R1021" s="12" t="s">
        <v>8315</v>
      </c>
      <c r="S1021">
        <f t="shared" si="47"/>
        <v>105.21</v>
      </c>
    </row>
    <row r="1022" spans="1:19" ht="45" x14ac:dyDescent="0.25">
      <c r="A1022" s="10">
        <v>1367</v>
      </c>
      <c r="B1022" s="3" t="s">
        <v>1368</v>
      </c>
      <c r="C1022" s="3" t="s">
        <v>5477</v>
      </c>
      <c r="D1022" s="6">
        <v>5000</v>
      </c>
      <c r="E1022" s="8">
        <v>5713</v>
      </c>
      <c r="F1022" t="s">
        <v>8218</v>
      </c>
      <c r="G1022" t="s">
        <v>8223</v>
      </c>
      <c r="H1022" t="s">
        <v>8245</v>
      </c>
      <c r="I1022" s="19">
        <f t="shared" si="45"/>
        <v>42322.044560185182</v>
      </c>
      <c r="J1022">
        <v>1447463050</v>
      </c>
      <c r="K1022" s="19">
        <f t="shared" si="46"/>
        <v>42292.002893518518</v>
      </c>
      <c r="L1022">
        <v>1444867450</v>
      </c>
      <c r="M1022" t="b">
        <v>0</v>
      </c>
      <c r="N1022">
        <v>90</v>
      </c>
      <c r="O1022" t="b">
        <v>1</v>
      </c>
      <c r="P1022" t="s">
        <v>8274</v>
      </c>
      <c r="Q1022" s="15" t="s">
        <v>8311</v>
      </c>
      <c r="R1022" s="12" t="s">
        <v>8312</v>
      </c>
      <c r="S1022">
        <f t="shared" si="47"/>
        <v>63.48</v>
      </c>
    </row>
    <row r="1023" spans="1:19" ht="30" x14ac:dyDescent="0.25">
      <c r="A1023" s="10">
        <v>3158</v>
      </c>
      <c r="B1023" s="3" t="s">
        <v>3158</v>
      </c>
      <c r="C1023" s="3" t="s">
        <v>7268</v>
      </c>
      <c r="D1023" s="6">
        <v>5000</v>
      </c>
      <c r="E1023" s="8">
        <v>5700</v>
      </c>
      <c r="F1023" t="s">
        <v>8218</v>
      </c>
      <c r="G1023" t="s">
        <v>8223</v>
      </c>
      <c r="H1023" t="s">
        <v>8245</v>
      </c>
      <c r="I1023" s="19">
        <f t="shared" si="45"/>
        <v>41477.839722222219</v>
      </c>
      <c r="J1023">
        <v>1374523752</v>
      </c>
      <c r="K1023" s="19">
        <f t="shared" si="46"/>
        <v>41447.839722222219</v>
      </c>
      <c r="L1023">
        <v>1371931752</v>
      </c>
      <c r="M1023" t="b">
        <v>1</v>
      </c>
      <c r="N1023">
        <v>69</v>
      </c>
      <c r="O1023" t="b">
        <v>1</v>
      </c>
      <c r="P1023" t="s">
        <v>8269</v>
      </c>
      <c r="Q1023" s="15" t="s">
        <v>8314</v>
      </c>
      <c r="R1023" s="12" t="s">
        <v>8315</v>
      </c>
      <c r="S1023">
        <f t="shared" si="47"/>
        <v>82.61</v>
      </c>
    </row>
    <row r="1024" spans="1:19" ht="45" x14ac:dyDescent="0.25">
      <c r="A1024" s="10">
        <v>2967</v>
      </c>
      <c r="B1024" s="3" t="s">
        <v>2967</v>
      </c>
      <c r="C1024" s="3" t="s">
        <v>7077</v>
      </c>
      <c r="D1024" s="6">
        <v>5000</v>
      </c>
      <c r="E1024" s="8">
        <v>5696</v>
      </c>
      <c r="F1024" t="s">
        <v>8218</v>
      </c>
      <c r="G1024" t="s">
        <v>8223</v>
      </c>
      <c r="H1024" t="s">
        <v>8245</v>
      </c>
      <c r="I1024" s="19">
        <f t="shared" si="45"/>
        <v>42072.156157407408</v>
      </c>
      <c r="J1024">
        <v>1425872692</v>
      </c>
      <c r="K1024" s="19">
        <f t="shared" si="46"/>
        <v>42042.197824074072</v>
      </c>
      <c r="L1024">
        <v>1423284292</v>
      </c>
      <c r="M1024" t="b">
        <v>0</v>
      </c>
      <c r="N1024">
        <v>71</v>
      </c>
      <c r="O1024" t="b">
        <v>1</v>
      </c>
      <c r="P1024" t="s">
        <v>8269</v>
      </c>
      <c r="Q1024" s="15" t="s">
        <v>8314</v>
      </c>
      <c r="R1024" s="12" t="s">
        <v>8315</v>
      </c>
      <c r="S1024">
        <f t="shared" si="47"/>
        <v>80.23</v>
      </c>
    </row>
    <row r="1025" spans="1:19" ht="45" x14ac:dyDescent="0.25">
      <c r="A1025" s="10">
        <v>3179</v>
      </c>
      <c r="B1025" s="3" t="s">
        <v>3179</v>
      </c>
      <c r="C1025" s="3" t="s">
        <v>7289</v>
      </c>
      <c r="D1025" s="6">
        <v>4200</v>
      </c>
      <c r="E1025" s="8">
        <v>4794.82</v>
      </c>
      <c r="F1025" t="s">
        <v>8218</v>
      </c>
      <c r="G1025" t="s">
        <v>8223</v>
      </c>
      <c r="H1025" t="s">
        <v>8245</v>
      </c>
      <c r="I1025" s="19">
        <f t="shared" si="45"/>
        <v>41400.702210648145</v>
      </c>
      <c r="J1025">
        <v>1367859071</v>
      </c>
      <c r="K1025" s="19">
        <f t="shared" si="46"/>
        <v>41375.702210648145</v>
      </c>
      <c r="L1025">
        <v>1365699071</v>
      </c>
      <c r="M1025" t="b">
        <v>1</v>
      </c>
      <c r="N1025">
        <v>62</v>
      </c>
      <c r="O1025" t="b">
        <v>1</v>
      </c>
      <c r="P1025" t="s">
        <v>8269</v>
      </c>
      <c r="Q1025" s="15" t="s">
        <v>8314</v>
      </c>
      <c r="R1025" s="12" t="s">
        <v>8315</v>
      </c>
      <c r="S1025">
        <f t="shared" si="47"/>
        <v>77.34</v>
      </c>
    </row>
    <row r="1026" spans="1:19" ht="45" x14ac:dyDescent="0.25">
      <c r="A1026" s="10">
        <v>3523</v>
      </c>
      <c r="B1026" s="3" t="s">
        <v>3522</v>
      </c>
      <c r="C1026" s="3" t="s">
        <v>7633</v>
      </c>
      <c r="D1026" s="6">
        <v>4000</v>
      </c>
      <c r="E1026" s="8">
        <v>4546</v>
      </c>
      <c r="F1026" t="s">
        <v>8218</v>
      </c>
      <c r="G1026" t="s">
        <v>8224</v>
      </c>
      <c r="H1026" t="s">
        <v>8246</v>
      </c>
      <c r="I1026" s="19">
        <f t="shared" si="45"/>
        <v>42638.958333333328</v>
      </c>
      <c r="J1026">
        <v>1474844400</v>
      </c>
      <c r="K1026" s="19">
        <f t="shared" si="46"/>
        <v>42581.397546296299</v>
      </c>
      <c r="L1026">
        <v>1469871148</v>
      </c>
      <c r="M1026" t="b">
        <v>0</v>
      </c>
      <c r="N1026">
        <v>80</v>
      </c>
      <c r="O1026" t="b">
        <v>1</v>
      </c>
      <c r="P1026" t="s">
        <v>8269</v>
      </c>
      <c r="Q1026" s="15" t="s">
        <v>8314</v>
      </c>
      <c r="R1026" s="12" t="s">
        <v>8315</v>
      </c>
      <c r="S1026">
        <f t="shared" si="47"/>
        <v>56.83</v>
      </c>
    </row>
    <row r="1027" spans="1:19" ht="45" x14ac:dyDescent="0.25">
      <c r="A1027" s="10">
        <v>3673</v>
      </c>
      <c r="B1027" s="3" t="s">
        <v>3670</v>
      </c>
      <c r="C1027" s="3" t="s">
        <v>7783</v>
      </c>
      <c r="D1027" s="6">
        <v>4000</v>
      </c>
      <c r="E1027" s="8">
        <v>4545</v>
      </c>
      <c r="F1027" t="s">
        <v>8218</v>
      </c>
      <c r="G1027" t="s">
        <v>8224</v>
      </c>
      <c r="H1027" t="s">
        <v>8246</v>
      </c>
      <c r="I1027" s="19">
        <f t="shared" ref="I1027:I1090" si="48">(((J1027/60)/60)/24)+DATE(1970,1,1)</f>
        <v>41948.536111111112</v>
      </c>
      <c r="J1027">
        <v>1415191920</v>
      </c>
      <c r="K1027" s="19">
        <f t="shared" ref="K1027:K1090" si="49">(((L1027/60)/60)/24)+DATE(1970,1,1)</f>
        <v>41914.295104166667</v>
      </c>
      <c r="L1027">
        <v>1412233497</v>
      </c>
      <c r="M1027" t="b">
        <v>0</v>
      </c>
      <c r="N1027">
        <v>114</v>
      </c>
      <c r="O1027" t="b">
        <v>1</v>
      </c>
      <c r="P1027" t="s">
        <v>8269</v>
      </c>
      <c r="Q1027" s="15" t="s">
        <v>8314</v>
      </c>
      <c r="R1027" s="12" t="s">
        <v>8315</v>
      </c>
      <c r="S1027">
        <f t="shared" ref="S1027:S1090" si="50">IFERROR(ROUND(E1027/N1027,2),0)</f>
        <v>39.869999999999997</v>
      </c>
    </row>
    <row r="1028" spans="1:19" ht="60" x14ac:dyDescent="0.25">
      <c r="A1028" s="10">
        <v>244</v>
      </c>
      <c r="B1028" s="4">
        <v>39756</v>
      </c>
      <c r="C1028" s="3" t="s">
        <v>4354</v>
      </c>
      <c r="D1028" s="6">
        <v>3500</v>
      </c>
      <c r="E1028" s="8">
        <v>3981.5</v>
      </c>
      <c r="F1028" t="s">
        <v>8218</v>
      </c>
      <c r="G1028" t="s">
        <v>8223</v>
      </c>
      <c r="H1028" t="s">
        <v>8245</v>
      </c>
      <c r="I1028" s="19">
        <f t="shared" si="48"/>
        <v>40253.29583333333</v>
      </c>
      <c r="J1028">
        <v>1268723160</v>
      </c>
      <c r="K1028" s="19">
        <f t="shared" si="49"/>
        <v>40213.323599537034</v>
      </c>
      <c r="L1028">
        <v>1265269559</v>
      </c>
      <c r="M1028" t="b">
        <v>1</v>
      </c>
      <c r="N1028">
        <v>84</v>
      </c>
      <c r="O1028" t="b">
        <v>1</v>
      </c>
      <c r="P1028" t="s">
        <v>8267</v>
      </c>
      <c r="Q1028" s="15" t="s">
        <v>8317</v>
      </c>
      <c r="R1028" s="12" t="s">
        <v>8329</v>
      </c>
      <c r="S1028">
        <f t="shared" si="50"/>
        <v>47.4</v>
      </c>
    </row>
    <row r="1029" spans="1:19" ht="60" x14ac:dyDescent="0.25">
      <c r="A1029" s="10">
        <v>116</v>
      </c>
      <c r="B1029" s="3" t="s">
        <v>118</v>
      </c>
      <c r="C1029" s="3" t="s">
        <v>4227</v>
      </c>
      <c r="D1029" s="6">
        <v>3500</v>
      </c>
      <c r="E1029" s="8">
        <v>3978</v>
      </c>
      <c r="F1029" t="s">
        <v>8218</v>
      </c>
      <c r="G1029" t="s">
        <v>8223</v>
      </c>
      <c r="H1029" t="s">
        <v>8245</v>
      </c>
      <c r="I1029" s="19">
        <f t="shared" si="48"/>
        <v>40641.455497685187</v>
      </c>
      <c r="J1029">
        <v>1302260155</v>
      </c>
      <c r="K1029" s="19">
        <f t="shared" si="49"/>
        <v>40595.497164351851</v>
      </c>
      <c r="L1029">
        <v>1298289355</v>
      </c>
      <c r="M1029" t="b">
        <v>0</v>
      </c>
      <c r="N1029">
        <v>57</v>
      </c>
      <c r="O1029" t="b">
        <v>1</v>
      </c>
      <c r="P1029" t="s">
        <v>8264</v>
      </c>
      <c r="Q1029" s="15" t="s">
        <v>8317</v>
      </c>
      <c r="R1029" s="12" t="s">
        <v>8318</v>
      </c>
      <c r="S1029">
        <f t="shared" si="50"/>
        <v>69.790000000000006</v>
      </c>
    </row>
    <row r="1030" spans="1:19" ht="45" x14ac:dyDescent="0.25">
      <c r="A1030" s="10">
        <v>1260</v>
      </c>
      <c r="B1030" s="3" t="s">
        <v>1261</v>
      </c>
      <c r="C1030" s="3" t="s">
        <v>5370</v>
      </c>
      <c r="D1030" s="6">
        <v>3300</v>
      </c>
      <c r="E1030" s="8">
        <v>3751</v>
      </c>
      <c r="F1030" t="s">
        <v>8218</v>
      </c>
      <c r="G1030" t="s">
        <v>8223</v>
      </c>
      <c r="H1030" t="s">
        <v>8245</v>
      </c>
      <c r="I1030" s="19">
        <f t="shared" si="48"/>
        <v>41696.842824074076</v>
      </c>
      <c r="J1030">
        <v>1393445620</v>
      </c>
      <c r="K1030" s="19">
        <f t="shared" si="49"/>
        <v>41666.842824074076</v>
      </c>
      <c r="L1030">
        <v>1390853620</v>
      </c>
      <c r="M1030" t="b">
        <v>1</v>
      </c>
      <c r="N1030">
        <v>74</v>
      </c>
      <c r="O1030" t="b">
        <v>1</v>
      </c>
      <c r="P1030" t="s">
        <v>8274</v>
      </c>
      <c r="Q1030" s="15" t="s">
        <v>8311</v>
      </c>
      <c r="R1030" s="12" t="s">
        <v>8312</v>
      </c>
      <c r="S1030">
        <f t="shared" si="50"/>
        <v>50.69</v>
      </c>
    </row>
    <row r="1031" spans="1:19" ht="75" x14ac:dyDescent="0.25">
      <c r="A1031" s="10">
        <v>1924</v>
      </c>
      <c r="B1031" s="3" t="s">
        <v>1925</v>
      </c>
      <c r="C1031" s="3" t="s">
        <v>6034</v>
      </c>
      <c r="D1031" s="6">
        <v>3000</v>
      </c>
      <c r="E1031" s="8">
        <v>3432</v>
      </c>
      <c r="F1031" t="s">
        <v>8218</v>
      </c>
      <c r="G1031" t="s">
        <v>8223</v>
      </c>
      <c r="H1031" t="s">
        <v>8245</v>
      </c>
      <c r="I1031" s="19">
        <f t="shared" si="48"/>
        <v>41654.814583333333</v>
      </c>
      <c r="J1031">
        <v>1389814380</v>
      </c>
      <c r="K1031" s="19">
        <f t="shared" si="49"/>
        <v>41626.761053240742</v>
      </c>
      <c r="L1031">
        <v>1387390555</v>
      </c>
      <c r="M1031" t="b">
        <v>0</v>
      </c>
      <c r="N1031">
        <v>33</v>
      </c>
      <c r="O1031" t="b">
        <v>1</v>
      </c>
      <c r="P1031" t="s">
        <v>8277</v>
      </c>
      <c r="Q1031" s="15" t="s">
        <v>8311</v>
      </c>
      <c r="R1031" s="12" t="s">
        <v>8328</v>
      </c>
      <c r="S1031">
        <f t="shared" si="50"/>
        <v>104</v>
      </c>
    </row>
    <row r="1032" spans="1:19" ht="60" x14ac:dyDescent="0.25">
      <c r="A1032" s="10">
        <v>2977</v>
      </c>
      <c r="B1032" s="3" t="s">
        <v>2977</v>
      </c>
      <c r="C1032" s="3" t="s">
        <v>7087</v>
      </c>
      <c r="D1032" s="6">
        <v>3000</v>
      </c>
      <c r="E1032" s="8">
        <v>3407</v>
      </c>
      <c r="F1032" t="s">
        <v>8218</v>
      </c>
      <c r="G1032" t="s">
        <v>8223</v>
      </c>
      <c r="H1032" t="s">
        <v>8245</v>
      </c>
      <c r="I1032" s="19">
        <f t="shared" si="48"/>
        <v>42086.093055555553</v>
      </c>
      <c r="J1032">
        <v>1427076840</v>
      </c>
      <c r="K1032" s="19">
        <f t="shared" si="49"/>
        <v>42026.88118055556</v>
      </c>
      <c r="L1032">
        <v>1421960934</v>
      </c>
      <c r="M1032" t="b">
        <v>0</v>
      </c>
      <c r="N1032">
        <v>30</v>
      </c>
      <c r="O1032" t="b">
        <v>1</v>
      </c>
      <c r="P1032" t="s">
        <v>8269</v>
      </c>
      <c r="Q1032" s="15" t="s">
        <v>8314</v>
      </c>
      <c r="R1032" s="12" t="s">
        <v>8315</v>
      </c>
      <c r="S1032">
        <f t="shared" si="50"/>
        <v>113.57</v>
      </c>
    </row>
    <row r="1033" spans="1:19" ht="60" x14ac:dyDescent="0.25">
      <c r="A1033" s="10">
        <v>3484</v>
      </c>
      <c r="B1033" s="3" t="s">
        <v>3483</v>
      </c>
      <c r="C1033" s="3" t="s">
        <v>7594</v>
      </c>
      <c r="D1033" s="6">
        <v>2500</v>
      </c>
      <c r="E1033" s="8">
        <v>2856</v>
      </c>
      <c r="F1033" t="s">
        <v>8218</v>
      </c>
      <c r="G1033" t="s">
        <v>8223</v>
      </c>
      <c r="H1033" t="s">
        <v>8245</v>
      </c>
      <c r="I1033" s="19">
        <f t="shared" si="48"/>
        <v>42536.760405092587</v>
      </c>
      <c r="J1033">
        <v>1466014499</v>
      </c>
      <c r="K1033" s="19">
        <f t="shared" si="49"/>
        <v>42506.760405092587</v>
      </c>
      <c r="L1033">
        <v>1463422499</v>
      </c>
      <c r="M1033" t="b">
        <v>0</v>
      </c>
      <c r="N1033">
        <v>44</v>
      </c>
      <c r="O1033" t="b">
        <v>1</v>
      </c>
      <c r="P1033" t="s">
        <v>8269</v>
      </c>
      <c r="Q1033" s="15" t="s">
        <v>8314</v>
      </c>
      <c r="R1033" s="12" t="s">
        <v>8315</v>
      </c>
      <c r="S1033">
        <f t="shared" si="50"/>
        <v>64.91</v>
      </c>
    </row>
    <row r="1034" spans="1:19" ht="45" x14ac:dyDescent="0.25">
      <c r="A1034" s="10">
        <v>1392</v>
      </c>
      <c r="B1034" s="3" t="s">
        <v>1393</v>
      </c>
      <c r="C1034" s="3" t="s">
        <v>5502</v>
      </c>
      <c r="D1034" s="6">
        <v>2500</v>
      </c>
      <c r="E1034" s="8">
        <v>2841</v>
      </c>
      <c r="F1034" t="s">
        <v>8218</v>
      </c>
      <c r="G1034" t="s">
        <v>8223</v>
      </c>
      <c r="H1034" t="s">
        <v>8245</v>
      </c>
      <c r="I1034" s="19">
        <f t="shared" si="48"/>
        <v>42432.154930555553</v>
      </c>
      <c r="J1034">
        <v>1456976586</v>
      </c>
      <c r="K1034" s="19">
        <f t="shared" si="49"/>
        <v>42401.154930555553</v>
      </c>
      <c r="L1034">
        <v>1454298186</v>
      </c>
      <c r="M1034" t="b">
        <v>0</v>
      </c>
      <c r="N1034">
        <v>104</v>
      </c>
      <c r="O1034" t="b">
        <v>1</v>
      </c>
      <c r="P1034" t="s">
        <v>8274</v>
      </c>
      <c r="Q1034" s="15" t="s">
        <v>8311</v>
      </c>
      <c r="R1034" s="12" t="s">
        <v>8312</v>
      </c>
      <c r="S1034">
        <f t="shared" si="50"/>
        <v>27.32</v>
      </c>
    </row>
    <row r="1035" spans="1:19" ht="45" x14ac:dyDescent="0.25">
      <c r="A1035" s="10">
        <v>3570</v>
      </c>
      <c r="B1035" s="3" t="s">
        <v>3569</v>
      </c>
      <c r="C1035" s="3" t="s">
        <v>7680</v>
      </c>
      <c r="D1035" s="6">
        <v>2000</v>
      </c>
      <c r="E1035" s="8">
        <v>2287</v>
      </c>
      <c r="F1035" t="s">
        <v>8218</v>
      </c>
      <c r="G1035" t="s">
        <v>8223</v>
      </c>
      <c r="H1035" t="s">
        <v>8245</v>
      </c>
      <c r="I1035" s="19">
        <f t="shared" si="48"/>
        <v>42004.291666666672</v>
      </c>
      <c r="J1035">
        <v>1420009200</v>
      </c>
      <c r="K1035" s="19">
        <f t="shared" si="49"/>
        <v>41976.331979166673</v>
      </c>
      <c r="L1035">
        <v>1417593483</v>
      </c>
      <c r="M1035" t="b">
        <v>0</v>
      </c>
      <c r="N1035">
        <v>26</v>
      </c>
      <c r="O1035" t="b">
        <v>1</v>
      </c>
      <c r="P1035" t="s">
        <v>8269</v>
      </c>
      <c r="Q1035" s="15" t="s">
        <v>8314</v>
      </c>
      <c r="R1035" s="12" t="s">
        <v>8315</v>
      </c>
      <c r="S1035">
        <f t="shared" si="50"/>
        <v>87.96</v>
      </c>
    </row>
    <row r="1036" spans="1:19" ht="60" x14ac:dyDescent="0.25">
      <c r="A1036" s="10">
        <v>2623</v>
      </c>
      <c r="B1036" s="3" t="s">
        <v>2623</v>
      </c>
      <c r="C1036" s="3" t="s">
        <v>6733</v>
      </c>
      <c r="D1036" s="6">
        <v>2000</v>
      </c>
      <c r="E1036" s="8">
        <v>2280</v>
      </c>
      <c r="F1036" t="s">
        <v>8218</v>
      </c>
      <c r="G1036" t="s">
        <v>8223</v>
      </c>
      <c r="H1036" t="s">
        <v>8245</v>
      </c>
      <c r="I1036" s="19">
        <f t="shared" si="48"/>
        <v>42706.256550925929</v>
      </c>
      <c r="J1036">
        <v>1480658966</v>
      </c>
      <c r="K1036" s="19">
        <f t="shared" si="49"/>
        <v>42692.256550925929</v>
      </c>
      <c r="L1036">
        <v>1479449366</v>
      </c>
      <c r="M1036" t="b">
        <v>0</v>
      </c>
      <c r="N1036">
        <v>62</v>
      </c>
      <c r="O1036" t="b">
        <v>1</v>
      </c>
      <c r="P1036" t="s">
        <v>8299</v>
      </c>
      <c r="Q1036" s="15" t="s">
        <v>8307</v>
      </c>
      <c r="R1036" s="12" t="s">
        <v>8316</v>
      </c>
      <c r="S1036">
        <f t="shared" si="50"/>
        <v>36.770000000000003</v>
      </c>
    </row>
    <row r="1037" spans="1:19" ht="45" x14ac:dyDescent="0.25">
      <c r="A1037" s="10">
        <v>63</v>
      </c>
      <c r="B1037" s="3" t="s">
        <v>65</v>
      </c>
      <c r="C1037" s="3" t="s">
        <v>4174</v>
      </c>
      <c r="D1037" s="6">
        <v>2000</v>
      </c>
      <c r="E1037" s="8">
        <v>2270.37</v>
      </c>
      <c r="F1037" t="s">
        <v>8218</v>
      </c>
      <c r="G1037" t="s">
        <v>8223</v>
      </c>
      <c r="H1037" t="s">
        <v>8245</v>
      </c>
      <c r="I1037" s="19">
        <f t="shared" si="48"/>
        <v>41636.207638888889</v>
      </c>
      <c r="J1037">
        <v>1388206740</v>
      </c>
      <c r="K1037" s="19">
        <f t="shared" si="49"/>
        <v>41612.912187499998</v>
      </c>
      <c r="L1037">
        <v>1386194013</v>
      </c>
      <c r="M1037" t="b">
        <v>0</v>
      </c>
      <c r="N1037">
        <v>64</v>
      </c>
      <c r="O1037" t="b">
        <v>1</v>
      </c>
      <c r="P1037" t="s">
        <v>8264</v>
      </c>
      <c r="Q1037" s="15" t="s">
        <v>8317</v>
      </c>
      <c r="R1037" s="12" t="s">
        <v>8318</v>
      </c>
      <c r="S1037">
        <f t="shared" si="50"/>
        <v>35.47</v>
      </c>
    </row>
    <row r="1038" spans="1:19" ht="45" x14ac:dyDescent="0.25">
      <c r="A1038" s="10">
        <v>526</v>
      </c>
      <c r="B1038" s="3" t="s">
        <v>527</v>
      </c>
      <c r="C1038" s="3" t="s">
        <v>4636</v>
      </c>
      <c r="D1038" s="6">
        <v>1500</v>
      </c>
      <c r="E1038" s="8">
        <v>1710</v>
      </c>
      <c r="F1038" t="s">
        <v>8218</v>
      </c>
      <c r="G1038" t="s">
        <v>8224</v>
      </c>
      <c r="H1038" t="s">
        <v>8246</v>
      </c>
      <c r="I1038" s="19">
        <f t="shared" si="48"/>
        <v>42223.708333333328</v>
      </c>
      <c r="J1038">
        <v>1438966800</v>
      </c>
      <c r="K1038" s="19">
        <f t="shared" si="49"/>
        <v>42192.591944444444</v>
      </c>
      <c r="L1038">
        <v>1436278344</v>
      </c>
      <c r="M1038" t="b">
        <v>0</v>
      </c>
      <c r="N1038">
        <v>23</v>
      </c>
      <c r="O1038" t="b">
        <v>1</v>
      </c>
      <c r="P1038" t="s">
        <v>8269</v>
      </c>
      <c r="Q1038" s="15" t="s">
        <v>8314</v>
      </c>
      <c r="R1038" s="12" t="s">
        <v>8315</v>
      </c>
      <c r="S1038">
        <f t="shared" si="50"/>
        <v>74.349999999999994</v>
      </c>
    </row>
    <row r="1039" spans="1:19" ht="60" x14ac:dyDescent="0.25">
      <c r="A1039" s="10">
        <v>787</v>
      </c>
      <c r="B1039" s="3" t="s">
        <v>788</v>
      </c>
      <c r="C1039" s="3" t="s">
        <v>4897</v>
      </c>
      <c r="D1039" s="6">
        <v>1200</v>
      </c>
      <c r="E1039" s="8">
        <v>1370</v>
      </c>
      <c r="F1039" t="s">
        <v>8218</v>
      </c>
      <c r="G1039" t="s">
        <v>8223</v>
      </c>
      <c r="H1039" t="s">
        <v>8245</v>
      </c>
      <c r="I1039" s="19">
        <f t="shared" si="48"/>
        <v>41579.627615740741</v>
      </c>
      <c r="J1039">
        <v>1383318226</v>
      </c>
      <c r="K1039" s="19">
        <f t="shared" si="49"/>
        <v>41549.627615740741</v>
      </c>
      <c r="L1039">
        <v>1380726226</v>
      </c>
      <c r="M1039" t="b">
        <v>0</v>
      </c>
      <c r="N1039">
        <v>17</v>
      </c>
      <c r="O1039" t="b">
        <v>1</v>
      </c>
      <c r="P1039" t="s">
        <v>8274</v>
      </c>
      <c r="Q1039" s="15" t="s">
        <v>8311</v>
      </c>
      <c r="R1039" s="12" t="s">
        <v>8312</v>
      </c>
      <c r="S1039">
        <f t="shared" si="50"/>
        <v>80.59</v>
      </c>
    </row>
    <row r="1040" spans="1:19" ht="60" x14ac:dyDescent="0.25">
      <c r="A1040" s="10">
        <v>2469</v>
      </c>
      <c r="B1040" s="3" t="s">
        <v>2470</v>
      </c>
      <c r="C1040" s="3" t="s">
        <v>6579</v>
      </c>
      <c r="D1040" s="6">
        <v>1200</v>
      </c>
      <c r="E1040" s="8">
        <v>1364</v>
      </c>
      <c r="F1040" t="s">
        <v>8218</v>
      </c>
      <c r="G1040" t="s">
        <v>8223</v>
      </c>
      <c r="H1040" t="s">
        <v>8245</v>
      </c>
      <c r="I1040" s="19">
        <f t="shared" si="48"/>
        <v>40582.429733796293</v>
      </c>
      <c r="J1040">
        <v>1297160329</v>
      </c>
      <c r="K1040" s="19">
        <f t="shared" si="49"/>
        <v>40557.429733796293</v>
      </c>
      <c r="L1040">
        <v>1295000329</v>
      </c>
      <c r="M1040" t="b">
        <v>0</v>
      </c>
      <c r="N1040">
        <v>47</v>
      </c>
      <c r="O1040" t="b">
        <v>1</v>
      </c>
      <c r="P1040" t="s">
        <v>8277</v>
      </c>
      <c r="Q1040" s="15" t="s">
        <v>8311</v>
      </c>
      <c r="R1040" s="12" t="s">
        <v>8328</v>
      </c>
      <c r="S1040">
        <f t="shared" si="50"/>
        <v>29.02</v>
      </c>
    </row>
    <row r="1041" spans="1:19" ht="45" x14ac:dyDescent="0.25">
      <c r="A1041" s="10">
        <v>2483</v>
      </c>
      <c r="B1041" s="3" t="s">
        <v>2483</v>
      </c>
      <c r="C1041" s="3" t="s">
        <v>6593</v>
      </c>
      <c r="D1041" s="6">
        <v>1100</v>
      </c>
      <c r="E1041" s="8">
        <v>1251</v>
      </c>
      <c r="F1041" t="s">
        <v>8218</v>
      </c>
      <c r="G1041" t="s">
        <v>8223</v>
      </c>
      <c r="H1041" t="s">
        <v>8245</v>
      </c>
      <c r="I1041" s="19">
        <f t="shared" si="48"/>
        <v>41030.708368055559</v>
      </c>
      <c r="J1041">
        <v>1335891603</v>
      </c>
      <c r="K1041" s="19">
        <f t="shared" si="49"/>
        <v>40970.750034722223</v>
      </c>
      <c r="L1041">
        <v>1330711203</v>
      </c>
      <c r="M1041" t="b">
        <v>0</v>
      </c>
      <c r="N1041">
        <v>19</v>
      </c>
      <c r="O1041" t="b">
        <v>1</v>
      </c>
      <c r="P1041" t="s">
        <v>8277</v>
      </c>
      <c r="Q1041" s="15" t="s">
        <v>8311</v>
      </c>
      <c r="R1041" s="12" t="s">
        <v>8328</v>
      </c>
      <c r="S1041">
        <f t="shared" si="50"/>
        <v>65.84</v>
      </c>
    </row>
    <row r="1042" spans="1:19" ht="45" x14ac:dyDescent="0.25">
      <c r="A1042" s="10">
        <v>3580</v>
      </c>
      <c r="B1042" s="3" t="s">
        <v>3579</v>
      </c>
      <c r="C1042" s="3" t="s">
        <v>7690</v>
      </c>
      <c r="D1042" s="6">
        <v>900</v>
      </c>
      <c r="E1042" s="8">
        <v>1025</v>
      </c>
      <c r="F1042" t="s">
        <v>8218</v>
      </c>
      <c r="G1042" t="s">
        <v>8223</v>
      </c>
      <c r="H1042" t="s">
        <v>8245</v>
      </c>
      <c r="I1042" s="19">
        <f t="shared" si="48"/>
        <v>42064.207638888889</v>
      </c>
      <c r="J1042">
        <v>1425185940</v>
      </c>
      <c r="K1042" s="19">
        <f t="shared" si="49"/>
        <v>42026.176180555558</v>
      </c>
      <c r="L1042">
        <v>1421900022</v>
      </c>
      <c r="M1042" t="b">
        <v>0</v>
      </c>
      <c r="N1042">
        <v>27</v>
      </c>
      <c r="O1042" t="b">
        <v>1</v>
      </c>
      <c r="P1042" t="s">
        <v>8269</v>
      </c>
      <c r="Q1042" s="15" t="s">
        <v>8314</v>
      </c>
      <c r="R1042" s="12" t="s">
        <v>8315</v>
      </c>
      <c r="S1042">
        <f t="shared" si="50"/>
        <v>37.96</v>
      </c>
    </row>
    <row r="1043" spans="1:19" ht="60" x14ac:dyDescent="0.25">
      <c r="A1043" s="10">
        <v>3291</v>
      </c>
      <c r="B1043" s="3" t="s">
        <v>3291</v>
      </c>
      <c r="C1043" s="3" t="s">
        <v>7401</v>
      </c>
      <c r="D1043" s="6">
        <v>500</v>
      </c>
      <c r="E1043" s="8">
        <v>570</v>
      </c>
      <c r="F1043" t="s">
        <v>8218</v>
      </c>
      <c r="G1043" t="s">
        <v>8223</v>
      </c>
      <c r="H1043" t="s">
        <v>8245</v>
      </c>
      <c r="I1043" s="19">
        <f t="shared" si="48"/>
        <v>42264.165972222225</v>
      </c>
      <c r="J1043">
        <v>1442462340</v>
      </c>
      <c r="K1043" s="19">
        <f t="shared" si="49"/>
        <v>42232.702546296292</v>
      </c>
      <c r="L1043">
        <v>1439743900</v>
      </c>
      <c r="M1043" t="b">
        <v>0</v>
      </c>
      <c r="N1043">
        <v>14</v>
      </c>
      <c r="O1043" t="b">
        <v>1</v>
      </c>
      <c r="P1043" t="s">
        <v>8269</v>
      </c>
      <c r="Q1043" s="15" t="s">
        <v>8314</v>
      </c>
      <c r="R1043" s="12" t="s">
        <v>8315</v>
      </c>
      <c r="S1043">
        <f t="shared" si="50"/>
        <v>40.71</v>
      </c>
    </row>
    <row r="1044" spans="1:19" ht="30" x14ac:dyDescent="0.25">
      <c r="A1044" s="10">
        <v>3711</v>
      </c>
      <c r="B1044" s="3" t="s">
        <v>3708</v>
      </c>
      <c r="C1044" s="3" t="s">
        <v>7821</v>
      </c>
      <c r="D1044" s="6">
        <v>500</v>
      </c>
      <c r="E1044" s="8">
        <v>570</v>
      </c>
      <c r="F1044" t="s">
        <v>8218</v>
      </c>
      <c r="G1044" t="s">
        <v>8223</v>
      </c>
      <c r="H1044" t="s">
        <v>8245</v>
      </c>
      <c r="I1044" s="19">
        <f t="shared" si="48"/>
        <v>41805.666666666664</v>
      </c>
      <c r="J1044">
        <v>1402848000</v>
      </c>
      <c r="K1044" s="19">
        <f t="shared" si="49"/>
        <v>41779.724224537036</v>
      </c>
      <c r="L1044">
        <v>1400606573</v>
      </c>
      <c r="M1044" t="b">
        <v>0</v>
      </c>
      <c r="N1044">
        <v>21</v>
      </c>
      <c r="O1044" t="b">
        <v>1</v>
      </c>
      <c r="P1044" t="s">
        <v>8269</v>
      </c>
      <c r="Q1044" s="15" t="s">
        <v>8314</v>
      </c>
      <c r="R1044" s="12" t="s">
        <v>8315</v>
      </c>
      <c r="S1044">
        <f t="shared" si="50"/>
        <v>27.14</v>
      </c>
    </row>
    <row r="1045" spans="1:19" ht="45" x14ac:dyDescent="0.25">
      <c r="A1045" s="10">
        <v>326</v>
      </c>
      <c r="B1045" s="3" t="s">
        <v>327</v>
      </c>
      <c r="C1045" s="3" t="s">
        <v>4436</v>
      </c>
      <c r="D1045" s="6">
        <v>150000</v>
      </c>
      <c r="E1045" s="8">
        <v>169394.6</v>
      </c>
      <c r="F1045" t="s">
        <v>8218</v>
      </c>
      <c r="G1045" t="s">
        <v>8223</v>
      </c>
      <c r="H1045" t="s">
        <v>8245</v>
      </c>
      <c r="I1045" s="19">
        <f t="shared" si="48"/>
        <v>42808.956250000003</v>
      </c>
      <c r="J1045">
        <v>1489532220</v>
      </c>
      <c r="K1045" s="19">
        <f t="shared" si="49"/>
        <v>42775.314884259264</v>
      </c>
      <c r="L1045">
        <v>1486625606</v>
      </c>
      <c r="M1045" t="b">
        <v>1</v>
      </c>
      <c r="N1045">
        <v>1151</v>
      </c>
      <c r="O1045" t="b">
        <v>1</v>
      </c>
      <c r="P1045" t="s">
        <v>8267</v>
      </c>
      <c r="Q1045" s="15" t="s">
        <v>8317</v>
      </c>
      <c r="R1045" s="12" t="s">
        <v>8329</v>
      </c>
      <c r="S1045">
        <f t="shared" si="50"/>
        <v>147.16999999999999</v>
      </c>
    </row>
    <row r="1046" spans="1:19" ht="60" x14ac:dyDescent="0.25">
      <c r="A1046" s="10">
        <v>332</v>
      </c>
      <c r="B1046" s="3" t="s">
        <v>333</v>
      </c>
      <c r="C1046" s="3" t="s">
        <v>4442</v>
      </c>
      <c r="D1046" s="6">
        <v>100000</v>
      </c>
      <c r="E1046" s="8">
        <v>113015</v>
      </c>
      <c r="F1046" t="s">
        <v>8218</v>
      </c>
      <c r="G1046" t="s">
        <v>8223</v>
      </c>
      <c r="H1046" t="s">
        <v>8245</v>
      </c>
      <c r="I1046" s="19">
        <f t="shared" si="48"/>
        <v>42305.333333333328</v>
      </c>
      <c r="J1046">
        <v>1446019200</v>
      </c>
      <c r="K1046" s="19">
        <f t="shared" si="49"/>
        <v>42263.680289351847</v>
      </c>
      <c r="L1046">
        <v>1442420377</v>
      </c>
      <c r="M1046" t="b">
        <v>1</v>
      </c>
      <c r="N1046">
        <v>555</v>
      </c>
      <c r="O1046" t="b">
        <v>1</v>
      </c>
      <c r="P1046" t="s">
        <v>8267</v>
      </c>
      <c r="Q1046" s="15" t="s">
        <v>8317</v>
      </c>
      <c r="R1046" s="12" t="s">
        <v>8329</v>
      </c>
      <c r="S1046">
        <f t="shared" si="50"/>
        <v>203.63</v>
      </c>
    </row>
    <row r="1047" spans="1:19" ht="75" x14ac:dyDescent="0.25">
      <c r="A1047" s="10">
        <v>3034</v>
      </c>
      <c r="B1047" s="3" t="s">
        <v>3034</v>
      </c>
      <c r="C1047" s="3" t="s">
        <v>7144</v>
      </c>
      <c r="D1047" s="6">
        <v>100000</v>
      </c>
      <c r="E1047" s="8">
        <v>112536</v>
      </c>
      <c r="F1047" t="s">
        <v>8218</v>
      </c>
      <c r="G1047" t="s">
        <v>8223</v>
      </c>
      <c r="H1047" t="s">
        <v>8245</v>
      </c>
      <c r="I1047" s="19">
        <f t="shared" si="48"/>
        <v>42675.165972222225</v>
      </c>
      <c r="J1047">
        <v>1477972740</v>
      </c>
      <c r="K1047" s="19">
        <f t="shared" si="49"/>
        <v>42644.535358796296</v>
      </c>
      <c r="L1047">
        <v>1475326255</v>
      </c>
      <c r="M1047" t="b">
        <v>0</v>
      </c>
      <c r="N1047">
        <v>1260</v>
      </c>
      <c r="O1047" t="b">
        <v>1</v>
      </c>
      <c r="P1047" t="s">
        <v>8301</v>
      </c>
      <c r="Q1047" s="15" t="s">
        <v>8314</v>
      </c>
      <c r="R1047" s="12" t="s">
        <v>8327</v>
      </c>
      <c r="S1047">
        <f t="shared" si="50"/>
        <v>89.31</v>
      </c>
    </row>
    <row r="1048" spans="1:19" ht="60" x14ac:dyDescent="0.25">
      <c r="A1048" s="10">
        <v>3004</v>
      </c>
      <c r="B1048" s="3" t="s">
        <v>3004</v>
      </c>
      <c r="C1048" s="3" t="s">
        <v>7114</v>
      </c>
      <c r="D1048" s="6">
        <v>40000</v>
      </c>
      <c r="E1048" s="8">
        <v>45126</v>
      </c>
      <c r="F1048" t="s">
        <v>8218</v>
      </c>
      <c r="G1048" t="s">
        <v>8223</v>
      </c>
      <c r="H1048" t="s">
        <v>8245</v>
      </c>
      <c r="I1048" s="19">
        <f t="shared" si="48"/>
        <v>41958.922731481478</v>
      </c>
      <c r="J1048">
        <v>1416089324</v>
      </c>
      <c r="K1048" s="19">
        <f t="shared" si="49"/>
        <v>41928.881064814814</v>
      </c>
      <c r="L1048">
        <v>1413493724</v>
      </c>
      <c r="M1048" t="b">
        <v>0</v>
      </c>
      <c r="N1048">
        <v>277</v>
      </c>
      <c r="O1048" t="b">
        <v>1</v>
      </c>
      <c r="P1048" t="s">
        <v>8301</v>
      </c>
      <c r="Q1048" s="15" t="s">
        <v>8314</v>
      </c>
      <c r="R1048" s="12" t="s">
        <v>8327</v>
      </c>
      <c r="S1048">
        <f t="shared" si="50"/>
        <v>162.91</v>
      </c>
    </row>
    <row r="1049" spans="1:19" ht="60" x14ac:dyDescent="0.25">
      <c r="A1049" s="10">
        <v>241</v>
      </c>
      <c r="B1049" s="3" t="s">
        <v>243</v>
      </c>
      <c r="C1049" s="3" t="s">
        <v>4351</v>
      </c>
      <c r="D1049" s="6">
        <v>36400</v>
      </c>
      <c r="E1049" s="8">
        <v>41000</v>
      </c>
      <c r="F1049" t="s">
        <v>8218</v>
      </c>
      <c r="G1049" t="s">
        <v>8223</v>
      </c>
      <c r="H1049" t="s">
        <v>8245</v>
      </c>
      <c r="I1049" s="19">
        <f t="shared" si="48"/>
        <v>41994.697962962964</v>
      </c>
      <c r="J1049">
        <v>1419180304</v>
      </c>
      <c r="K1049" s="19">
        <f t="shared" si="49"/>
        <v>41949.697962962964</v>
      </c>
      <c r="L1049">
        <v>1415292304</v>
      </c>
      <c r="M1049" t="b">
        <v>1</v>
      </c>
      <c r="N1049">
        <v>376</v>
      </c>
      <c r="O1049" t="b">
        <v>1</v>
      </c>
      <c r="P1049" t="s">
        <v>8267</v>
      </c>
      <c r="Q1049" s="15" t="s">
        <v>8317</v>
      </c>
      <c r="R1049" s="12" t="s">
        <v>8329</v>
      </c>
      <c r="S1049">
        <f t="shared" si="50"/>
        <v>109.04</v>
      </c>
    </row>
    <row r="1050" spans="1:19" ht="60" x14ac:dyDescent="0.25">
      <c r="A1050" s="10">
        <v>3014</v>
      </c>
      <c r="B1050" s="3" t="s">
        <v>3014</v>
      </c>
      <c r="C1050" s="3" t="s">
        <v>7124</v>
      </c>
      <c r="D1050" s="6">
        <v>25000</v>
      </c>
      <c r="E1050" s="8">
        <v>28276</v>
      </c>
      <c r="F1050" t="s">
        <v>8218</v>
      </c>
      <c r="G1050" t="s">
        <v>8223</v>
      </c>
      <c r="H1050" t="s">
        <v>8245</v>
      </c>
      <c r="I1050" s="19">
        <f t="shared" si="48"/>
        <v>41948.208333333336</v>
      </c>
      <c r="J1050">
        <v>1415163600</v>
      </c>
      <c r="K1050" s="19">
        <f t="shared" si="49"/>
        <v>41920.123611111114</v>
      </c>
      <c r="L1050">
        <v>1412737080</v>
      </c>
      <c r="M1050" t="b">
        <v>0</v>
      </c>
      <c r="N1050">
        <v>557</v>
      </c>
      <c r="O1050" t="b">
        <v>1</v>
      </c>
      <c r="P1050" t="s">
        <v>8301</v>
      </c>
      <c r="Q1050" s="15" t="s">
        <v>8314</v>
      </c>
      <c r="R1050" s="12" t="s">
        <v>8327</v>
      </c>
      <c r="S1050">
        <f t="shared" si="50"/>
        <v>50.76</v>
      </c>
    </row>
    <row r="1051" spans="1:19" ht="45" x14ac:dyDescent="0.25">
      <c r="A1051" s="10">
        <v>2538</v>
      </c>
      <c r="B1051" s="3" t="s">
        <v>2538</v>
      </c>
      <c r="C1051" s="3" t="s">
        <v>6648</v>
      </c>
      <c r="D1051" s="6">
        <v>18000</v>
      </c>
      <c r="E1051" s="8">
        <v>20343.169999999998</v>
      </c>
      <c r="F1051" t="s">
        <v>8218</v>
      </c>
      <c r="G1051" t="s">
        <v>8223</v>
      </c>
      <c r="H1051" t="s">
        <v>8245</v>
      </c>
      <c r="I1051" s="19">
        <f t="shared" si="48"/>
        <v>41329.207638888889</v>
      </c>
      <c r="J1051">
        <v>1361681940</v>
      </c>
      <c r="K1051" s="19">
        <f t="shared" si="49"/>
        <v>41298.509965277779</v>
      </c>
      <c r="L1051">
        <v>1359029661</v>
      </c>
      <c r="M1051" t="b">
        <v>0</v>
      </c>
      <c r="N1051">
        <v>185</v>
      </c>
      <c r="O1051" t="b">
        <v>1</v>
      </c>
      <c r="P1051" t="s">
        <v>8298</v>
      </c>
      <c r="Q1051" s="15" t="s">
        <v>8311</v>
      </c>
      <c r="R1051" s="12" t="s">
        <v>8333</v>
      </c>
      <c r="S1051">
        <f t="shared" si="50"/>
        <v>109.96</v>
      </c>
    </row>
    <row r="1052" spans="1:19" ht="45" x14ac:dyDescent="0.25">
      <c r="A1052" s="10">
        <v>242</v>
      </c>
      <c r="B1052" s="3" t="s">
        <v>244</v>
      </c>
      <c r="C1052" s="3" t="s">
        <v>4352</v>
      </c>
      <c r="D1052" s="6">
        <v>13000</v>
      </c>
      <c r="E1052" s="8">
        <v>14750</v>
      </c>
      <c r="F1052" t="s">
        <v>8218</v>
      </c>
      <c r="G1052" t="s">
        <v>8223</v>
      </c>
      <c r="H1052" t="s">
        <v>8245</v>
      </c>
      <c r="I1052" s="19">
        <f t="shared" si="48"/>
        <v>40897.492939814816</v>
      </c>
      <c r="J1052">
        <v>1324381790</v>
      </c>
      <c r="K1052" s="19">
        <f t="shared" si="49"/>
        <v>40862.492939814816</v>
      </c>
      <c r="L1052">
        <v>1321357790</v>
      </c>
      <c r="M1052" t="b">
        <v>1</v>
      </c>
      <c r="N1052">
        <v>202</v>
      </c>
      <c r="O1052" t="b">
        <v>1</v>
      </c>
      <c r="P1052" t="s">
        <v>8267</v>
      </c>
      <c r="Q1052" s="15" t="s">
        <v>8317</v>
      </c>
      <c r="R1052" s="12" t="s">
        <v>8329</v>
      </c>
      <c r="S1052">
        <f t="shared" si="50"/>
        <v>73.02</v>
      </c>
    </row>
    <row r="1053" spans="1:19" ht="60" x14ac:dyDescent="0.25">
      <c r="A1053" s="10">
        <v>249</v>
      </c>
      <c r="B1053" s="3" t="s">
        <v>250</v>
      </c>
      <c r="C1053" s="3" t="s">
        <v>4359</v>
      </c>
      <c r="D1053" s="6">
        <v>10000</v>
      </c>
      <c r="E1053" s="8">
        <v>11292</v>
      </c>
      <c r="F1053" t="s">
        <v>8218</v>
      </c>
      <c r="G1053" t="s">
        <v>8223</v>
      </c>
      <c r="H1053" t="s">
        <v>8245</v>
      </c>
      <c r="I1053" s="19">
        <f t="shared" si="48"/>
        <v>40412.736111111109</v>
      </c>
      <c r="J1053">
        <v>1282498800</v>
      </c>
      <c r="K1053" s="19">
        <f t="shared" si="49"/>
        <v>40332.923842592594</v>
      </c>
      <c r="L1053">
        <v>1275603020</v>
      </c>
      <c r="M1053" t="b">
        <v>1</v>
      </c>
      <c r="N1053">
        <v>235</v>
      </c>
      <c r="O1053" t="b">
        <v>1</v>
      </c>
      <c r="P1053" t="s">
        <v>8267</v>
      </c>
      <c r="Q1053" s="15" t="s">
        <v>8317</v>
      </c>
      <c r="R1053" s="12" t="s">
        <v>8329</v>
      </c>
      <c r="S1053">
        <f t="shared" si="50"/>
        <v>48.05</v>
      </c>
    </row>
    <row r="1054" spans="1:19" ht="60" x14ac:dyDescent="0.25">
      <c r="A1054" s="10">
        <v>2253</v>
      </c>
      <c r="B1054" s="3" t="s">
        <v>2254</v>
      </c>
      <c r="C1054" s="3" t="s">
        <v>6363</v>
      </c>
      <c r="D1054" s="6">
        <v>8000</v>
      </c>
      <c r="E1054" s="8">
        <v>9015</v>
      </c>
      <c r="F1054" t="s">
        <v>8218</v>
      </c>
      <c r="G1054" t="s">
        <v>8223</v>
      </c>
      <c r="H1054" t="s">
        <v>8245</v>
      </c>
      <c r="I1054" s="19">
        <f t="shared" si="48"/>
        <v>42326.672997685186</v>
      </c>
      <c r="J1054">
        <v>1447862947</v>
      </c>
      <c r="K1054" s="19">
        <f t="shared" si="49"/>
        <v>42296.631331018521</v>
      </c>
      <c r="L1054">
        <v>1445267347</v>
      </c>
      <c r="M1054" t="b">
        <v>0</v>
      </c>
      <c r="N1054">
        <v>84</v>
      </c>
      <c r="O1054" t="b">
        <v>1</v>
      </c>
      <c r="P1054" t="s">
        <v>8295</v>
      </c>
      <c r="Q1054" s="15" t="s">
        <v>8309</v>
      </c>
      <c r="R1054" s="12" t="s">
        <v>8310</v>
      </c>
      <c r="S1054">
        <f t="shared" si="50"/>
        <v>107.32</v>
      </c>
    </row>
    <row r="1055" spans="1:19" ht="45" x14ac:dyDescent="0.25">
      <c r="A1055" s="10">
        <v>2015</v>
      </c>
      <c r="B1055" s="3" t="s">
        <v>2016</v>
      </c>
      <c r="C1055" s="3" t="s">
        <v>6125</v>
      </c>
      <c r="D1055" s="6">
        <v>7200</v>
      </c>
      <c r="E1055" s="8">
        <v>8136.01</v>
      </c>
      <c r="F1055" t="s">
        <v>8218</v>
      </c>
      <c r="G1055" t="s">
        <v>8223</v>
      </c>
      <c r="H1055" t="s">
        <v>8245</v>
      </c>
      <c r="I1055" s="19">
        <f t="shared" si="48"/>
        <v>40795.876886574071</v>
      </c>
      <c r="J1055">
        <v>1315602163</v>
      </c>
      <c r="K1055" s="19">
        <f t="shared" si="49"/>
        <v>40765.876886574071</v>
      </c>
      <c r="L1055">
        <v>1313010163</v>
      </c>
      <c r="M1055" t="b">
        <v>1</v>
      </c>
      <c r="N1055">
        <v>162</v>
      </c>
      <c r="O1055" t="b">
        <v>1</v>
      </c>
      <c r="P1055" t="s">
        <v>8293</v>
      </c>
      <c r="Q1055" s="15" t="s">
        <v>8307</v>
      </c>
      <c r="R1055" s="12" t="s">
        <v>8308</v>
      </c>
      <c r="S1055">
        <f t="shared" si="50"/>
        <v>50.22</v>
      </c>
    </row>
    <row r="1056" spans="1:19" ht="60" x14ac:dyDescent="0.25">
      <c r="A1056" s="10">
        <v>3765</v>
      </c>
      <c r="B1056" s="3" t="s">
        <v>3762</v>
      </c>
      <c r="C1056" s="3" t="s">
        <v>7875</v>
      </c>
      <c r="D1056" s="6">
        <v>7000</v>
      </c>
      <c r="E1056" s="8">
        <v>7942</v>
      </c>
      <c r="F1056" t="s">
        <v>8218</v>
      </c>
      <c r="G1056" t="s">
        <v>8223</v>
      </c>
      <c r="H1056" t="s">
        <v>8245</v>
      </c>
      <c r="I1056" s="19">
        <f t="shared" si="48"/>
        <v>41850.776412037041</v>
      </c>
      <c r="J1056">
        <v>1406745482</v>
      </c>
      <c r="K1056" s="19">
        <f t="shared" si="49"/>
        <v>41820.776412037041</v>
      </c>
      <c r="L1056">
        <v>1404153482</v>
      </c>
      <c r="M1056" t="b">
        <v>0</v>
      </c>
      <c r="N1056">
        <v>107</v>
      </c>
      <c r="O1056" t="b">
        <v>1</v>
      </c>
      <c r="P1056" t="s">
        <v>8303</v>
      </c>
      <c r="Q1056" s="15" t="s">
        <v>8314</v>
      </c>
      <c r="R1056" s="12" t="s">
        <v>8335</v>
      </c>
      <c r="S1056">
        <f t="shared" si="50"/>
        <v>74.22</v>
      </c>
    </row>
    <row r="1057" spans="1:19" ht="60" x14ac:dyDescent="0.25">
      <c r="A1057" s="10">
        <v>3154</v>
      </c>
      <c r="B1057" s="3" t="s">
        <v>3154</v>
      </c>
      <c r="C1057" s="3" t="s">
        <v>7264</v>
      </c>
      <c r="D1057" s="6">
        <v>7000</v>
      </c>
      <c r="E1057" s="8">
        <v>7905</v>
      </c>
      <c r="F1057" t="s">
        <v>8218</v>
      </c>
      <c r="G1057" t="s">
        <v>8223</v>
      </c>
      <c r="H1057" t="s">
        <v>8245</v>
      </c>
      <c r="I1057" s="19">
        <f t="shared" si="48"/>
        <v>41000.834004629629</v>
      </c>
      <c r="J1057">
        <v>1333310458</v>
      </c>
      <c r="K1057" s="19">
        <f t="shared" si="49"/>
        <v>40970.875671296293</v>
      </c>
      <c r="L1057">
        <v>1330722058</v>
      </c>
      <c r="M1057" t="b">
        <v>1</v>
      </c>
      <c r="N1057">
        <v>123</v>
      </c>
      <c r="O1057" t="b">
        <v>1</v>
      </c>
      <c r="P1057" t="s">
        <v>8269</v>
      </c>
      <c r="Q1057" s="15" t="s">
        <v>8314</v>
      </c>
      <c r="R1057" s="12" t="s">
        <v>8315</v>
      </c>
      <c r="S1057">
        <f t="shared" si="50"/>
        <v>64.27</v>
      </c>
    </row>
    <row r="1058" spans="1:19" ht="60" x14ac:dyDescent="0.25">
      <c r="A1058" s="10">
        <v>3361</v>
      </c>
      <c r="B1058" s="3" t="s">
        <v>3360</v>
      </c>
      <c r="C1058" s="3" t="s">
        <v>7471</v>
      </c>
      <c r="D1058" s="6">
        <v>5000</v>
      </c>
      <c r="E1058" s="8">
        <v>5673</v>
      </c>
      <c r="F1058" t="s">
        <v>8218</v>
      </c>
      <c r="G1058" t="s">
        <v>8223</v>
      </c>
      <c r="H1058" t="s">
        <v>8245</v>
      </c>
      <c r="I1058" s="19">
        <f t="shared" si="48"/>
        <v>41883.665972222225</v>
      </c>
      <c r="J1058">
        <v>1409587140</v>
      </c>
      <c r="K1058" s="19">
        <f t="shared" si="49"/>
        <v>41866.025347222225</v>
      </c>
      <c r="L1058">
        <v>1408062990</v>
      </c>
      <c r="M1058" t="b">
        <v>0</v>
      </c>
      <c r="N1058">
        <v>68</v>
      </c>
      <c r="O1058" t="b">
        <v>1</v>
      </c>
      <c r="P1058" t="s">
        <v>8269</v>
      </c>
      <c r="Q1058" s="15" t="s">
        <v>8314</v>
      </c>
      <c r="R1058" s="12" t="s">
        <v>8315</v>
      </c>
      <c r="S1058">
        <f t="shared" si="50"/>
        <v>83.43</v>
      </c>
    </row>
    <row r="1059" spans="1:19" ht="45" x14ac:dyDescent="0.25">
      <c r="A1059" s="10">
        <v>3554</v>
      </c>
      <c r="B1059" s="3" t="s">
        <v>3553</v>
      </c>
      <c r="C1059" s="3" t="s">
        <v>7664</v>
      </c>
      <c r="D1059" s="6">
        <v>5000</v>
      </c>
      <c r="E1059" s="8">
        <v>5671.11</v>
      </c>
      <c r="F1059" t="s">
        <v>8218</v>
      </c>
      <c r="G1059" t="s">
        <v>8223</v>
      </c>
      <c r="H1059" t="s">
        <v>8245</v>
      </c>
      <c r="I1059" s="19">
        <f t="shared" si="48"/>
        <v>42046.708333333328</v>
      </c>
      <c r="J1059">
        <v>1423674000</v>
      </c>
      <c r="K1059" s="19">
        <f t="shared" si="49"/>
        <v>42016.050451388888</v>
      </c>
      <c r="L1059">
        <v>1421025159</v>
      </c>
      <c r="M1059" t="b">
        <v>0</v>
      </c>
      <c r="N1059">
        <v>53</v>
      </c>
      <c r="O1059" t="b">
        <v>1</v>
      </c>
      <c r="P1059" t="s">
        <v>8269</v>
      </c>
      <c r="Q1059" s="15" t="s">
        <v>8314</v>
      </c>
      <c r="R1059" s="12" t="s">
        <v>8315</v>
      </c>
      <c r="S1059">
        <f t="shared" si="50"/>
        <v>107</v>
      </c>
    </row>
    <row r="1060" spans="1:19" ht="45" x14ac:dyDescent="0.25">
      <c r="A1060" s="10">
        <v>2812</v>
      </c>
      <c r="B1060" s="3" t="s">
        <v>2812</v>
      </c>
      <c r="C1060" s="3" t="s">
        <v>6922</v>
      </c>
      <c r="D1060" s="6">
        <v>5000</v>
      </c>
      <c r="E1060" s="8">
        <v>5665</v>
      </c>
      <c r="F1060" t="s">
        <v>8218</v>
      </c>
      <c r="G1060" t="s">
        <v>8228</v>
      </c>
      <c r="H1060" t="s">
        <v>8250</v>
      </c>
      <c r="I1060" s="19">
        <f t="shared" si="48"/>
        <v>42100.166666666672</v>
      </c>
      <c r="J1060">
        <v>1428292800</v>
      </c>
      <c r="K1060" s="19">
        <f t="shared" si="49"/>
        <v>42054.74418981481</v>
      </c>
      <c r="L1060">
        <v>1424368298</v>
      </c>
      <c r="M1060" t="b">
        <v>0</v>
      </c>
      <c r="N1060">
        <v>83</v>
      </c>
      <c r="O1060" t="b">
        <v>1</v>
      </c>
      <c r="P1060" t="s">
        <v>8269</v>
      </c>
      <c r="Q1060" s="15" t="s">
        <v>8314</v>
      </c>
      <c r="R1060" s="12" t="s">
        <v>8315</v>
      </c>
      <c r="S1060">
        <f t="shared" si="50"/>
        <v>68.25</v>
      </c>
    </row>
    <row r="1061" spans="1:19" ht="45" x14ac:dyDescent="0.25">
      <c r="A1061" s="10">
        <v>118</v>
      </c>
      <c r="B1061" s="3" t="s">
        <v>120</v>
      </c>
      <c r="C1061" s="3" t="s">
        <v>4229</v>
      </c>
      <c r="D1061" s="6">
        <v>5000</v>
      </c>
      <c r="E1061" s="8">
        <v>5651.58</v>
      </c>
      <c r="F1061" t="s">
        <v>8218</v>
      </c>
      <c r="G1061" t="s">
        <v>8223</v>
      </c>
      <c r="H1061" t="s">
        <v>8245</v>
      </c>
      <c r="I1061" s="19">
        <f t="shared" si="48"/>
        <v>40753.053657407407</v>
      </c>
      <c r="J1061">
        <v>1311902236</v>
      </c>
      <c r="K1061" s="19">
        <f t="shared" si="49"/>
        <v>40723.053657407407</v>
      </c>
      <c r="L1061">
        <v>1309310236</v>
      </c>
      <c r="M1061" t="b">
        <v>0</v>
      </c>
      <c r="N1061">
        <v>39</v>
      </c>
      <c r="O1061" t="b">
        <v>1</v>
      </c>
      <c r="P1061" t="s">
        <v>8264</v>
      </c>
      <c r="Q1061" s="15" t="s">
        <v>8317</v>
      </c>
      <c r="R1061" s="12" t="s">
        <v>8318</v>
      </c>
      <c r="S1061">
        <f t="shared" si="50"/>
        <v>144.91</v>
      </c>
    </row>
    <row r="1062" spans="1:19" ht="60" x14ac:dyDescent="0.25">
      <c r="A1062" s="10">
        <v>3489</v>
      </c>
      <c r="B1062" s="3" t="s">
        <v>3488</v>
      </c>
      <c r="C1062" s="3" t="s">
        <v>7599</v>
      </c>
      <c r="D1062" s="6">
        <v>5000</v>
      </c>
      <c r="E1062" s="8">
        <v>5635</v>
      </c>
      <c r="F1062" t="s">
        <v>8218</v>
      </c>
      <c r="G1062" t="s">
        <v>8224</v>
      </c>
      <c r="H1062" t="s">
        <v>8246</v>
      </c>
      <c r="I1062" s="19">
        <f t="shared" si="48"/>
        <v>41783.875</v>
      </c>
      <c r="J1062">
        <v>1400965200</v>
      </c>
      <c r="K1062" s="19">
        <f t="shared" si="49"/>
        <v>41753.635775462964</v>
      </c>
      <c r="L1062">
        <v>1398352531</v>
      </c>
      <c r="M1062" t="b">
        <v>0</v>
      </c>
      <c r="N1062">
        <v>72</v>
      </c>
      <c r="O1062" t="b">
        <v>1</v>
      </c>
      <c r="P1062" t="s">
        <v>8269</v>
      </c>
      <c r="Q1062" s="15" t="s">
        <v>8314</v>
      </c>
      <c r="R1062" s="12" t="s">
        <v>8315</v>
      </c>
      <c r="S1062">
        <f t="shared" si="50"/>
        <v>78.260000000000005</v>
      </c>
    </row>
    <row r="1063" spans="1:19" ht="60" x14ac:dyDescent="0.25">
      <c r="A1063" s="10">
        <v>319</v>
      </c>
      <c r="B1063" s="3" t="s">
        <v>320</v>
      </c>
      <c r="C1063" s="3" t="s">
        <v>4429</v>
      </c>
      <c r="D1063" s="6">
        <v>5000</v>
      </c>
      <c r="E1063" s="8">
        <v>5634</v>
      </c>
      <c r="F1063" t="s">
        <v>8218</v>
      </c>
      <c r="G1063" t="s">
        <v>8223</v>
      </c>
      <c r="H1063" t="s">
        <v>8245</v>
      </c>
      <c r="I1063" s="19">
        <f t="shared" si="48"/>
        <v>40211.332638888889</v>
      </c>
      <c r="J1063">
        <v>1265097540</v>
      </c>
      <c r="K1063" s="19">
        <f t="shared" si="49"/>
        <v>40123.83829861111</v>
      </c>
      <c r="L1063">
        <v>1257538029</v>
      </c>
      <c r="M1063" t="b">
        <v>1</v>
      </c>
      <c r="N1063">
        <v>51</v>
      </c>
      <c r="O1063" t="b">
        <v>1</v>
      </c>
      <c r="P1063" t="s">
        <v>8267</v>
      </c>
      <c r="Q1063" s="15" t="s">
        <v>8317</v>
      </c>
      <c r="R1063" s="12" t="s">
        <v>8329</v>
      </c>
      <c r="S1063">
        <f t="shared" si="50"/>
        <v>110.47</v>
      </c>
    </row>
    <row r="1064" spans="1:19" ht="45" x14ac:dyDescent="0.25">
      <c r="A1064" s="10">
        <v>2526</v>
      </c>
      <c r="B1064" s="3" t="s">
        <v>2526</v>
      </c>
      <c r="C1064" s="3" t="s">
        <v>6636</v>
      </c>
      <c r="D1064" s="6">
        <v>4000</v>
      </c>
      <c r="E1064" s="8">
        <v>4518</v>
      </c>
      <c r="F1064" t="s">
        <v>8218</v>
      </c>
      <c r="G1064" t="s">
        <v>8223</v>
      </c>
      <c r="H1064" t="s">
        <v>8245</v>
      </c>
      <c r="I1064" s="19">
        <f t="shared" si="48"/>
        <v>41981.207638888889</v>
      </c>
      <c r="J1064">
        <v>1418014740</v>
      </c>
      <c r="K1064" s="19">
        <f t="shared" si="49"/>
        <v>41953.091134259259</v>
      </c>
      <c r="L1064">
        <v>1415585474</v>
      </c>
      <c r="M1064" t="b">
        <v>0</v>
      </c>
      <c r="N1064">
        <v>33</v>
      </c>
      <c r="O1064" t="b">
        <v>1</v>
      </c>
      <c r="P1064" t="s">
        <v>8298</v>
      </c>
      <c r="Q1064" s="15" t="s">
        <v>8311</v>
      </c>
      <c r="R1064" s="12" t="s">
        <v>8333</v>
      </c>
      <c r="S1064">
        <f t="shared" si="50"/>
        <v>136.91</v>
      </c>
    </row>
    <row r="1065" spans="1:19" ht="60" x14ac:dyDescent="0.25">
      <c r="A1065" s="10">
        <v>2481</v>
      </c>
      <c r="B1065" s="3" t="s">
        <v>2481</v>
      </c>
      <c r="C1065" s="3" t="s">
        <v>6591</v>
      </c>
      <c r="D1065" s="6">
        <v>4000</v>
      </c>
      <c r="E1065" s="8">
        <v>4516.4399999999996</v>
      </c>
      <c r="F1065" t="s">
        <v>8218</v>
      </c>
      <c r="G1065" t="s">
        <v>8223</v>
      </c>
      <c r="H1065" t="s">
        <v>8245</v>
      </c>
      <c r="I1065" s="19">
        <f t="shared" si="48"/>
        <v>41029.645925925928</v>
      </c>
      <c r="J1065">
        <v>1335799808</v>
      </c>
      <c r="K1065" s="19">
        <f t="shared" si="49"/>
        <v>40999.645925925928</v>
      </c>
      <c r="L1065">
        <v>1333207808</v>
      </c>
      <c r="M1065" t="b">
        <v>0</v>
      </c>
      <c r="N1065">
        <v>95</v>
      </c>
      <c r="O1065" t="b">
        <v>1</v>
      </c>
      <c r="P1065" t="s">
        <v>8277</v>
      </c>
      <c r="Q1065" s="15" t="s">
        <v>8311</v>
      </c>
      <c r="R1065" s="12" t="s">
        <v>8328</v>
      </c>
      <c r="S1065">
        <f t="shared" si="50"/>
        <v>47.54</v>
      </c>
    </row>
    <row r="1066" spans="1:19" ht="45" x14ac:dyDescent="0.25">
      <c r="A1066" s="10">
        <v>2497</v>
      </c>
      <c r="B1066" s="3" t="s">
        <v>2497</v>
      </c>
      <c r="C1066" s="3" t="s">
        <v>6607</v>
      </c>
      <c r="D1066" s="6">
        <v>4000</v>
      </c>
      <c r="E1066" s="8">
        <v>4510.8599999999997</v>
      </c>
      <c r="F1066" t="s">
        <v>8218</v>
      </c>
      <c r="G1066" t="s">
        <v>8223</v>
      </c>
      <c r="H1066" t="s">
        <v>8245</v>
      </c>
      <c r="I1066" s="19">
        <f t="shared" si="48"/>
        <v>40760.878912037035</v>
      </c>
      <c r="J1066">
        <v>1312578338</v>
      </c>
      <c r="K1066" s="19">
        <f t="shared" si="49"/>
        <v>40730.878912037035</v>
      </c>
      <c r="L1066">
        <v>1309986338</v>
      </c>
      <c r="M1066" t="b">
        <v>0</v>
      </c>
      <c r="N1066">
        <v>56</v>
      </c>
      <c r="O1066" t="b">
        <v>1</v>
      </c>
      <c r="P1066" t="s">
        <v>8277</v>
      </c>
      <c r="Q1066" s="15" t="s">
        <v>8311</v>
      </c>
      <c r="R1066" s="12" t="s">
        <v>8328</v>
      </c>
      <c r="S1066">
        <f t="shared" si="50"/>
        <v>80.55</v>
      </c>
    </row>
    <row r="1067" spans="1:19" ht="60" x14ac:dyDescent="0.25">
      <c r="A1067" s="10">
        <v>3604</v>
      </c>
      <c r="B1067" s="3" t="s">
        <v>3603</v>
      </c>
      <c r="C1067" s="3" t="s">
        <v>7714</v>
      </c>
      <c r="D1067" s="6">
        <v>3000</v>
      </c>
      <c r="E1067" s="8">
        <v>3385</v>
      </c>
      <c r="F1067" t="s">
        <v>8218</v>
      </c>
      <c r="G1067" t="s">
        <v>8223</v>
      </c>
      <c r="H1067" t="s">
        <v>8245</v>
      </c>
      <c r="I1067" s="19">
        <f t="shared" si="48"/>
        <v>42489.290972222225</v>
      </c>
      <c r="J1067">
        <v>1461913140</v>
      </c>
      <c r="K1067" s="19">
        <f t="shared" si="49"/>
        <v>42483.015694444446</v>
      </c>
      <c r="L1067">
        <v>1461370956</v>
      </c>
      <c r="M1067" t="b">
        <v>0</v>
      </c>
      <c r="N1067">
        <v>69</v>
      </c>
      <c r="O1067" t="b">
        <v>1</v>
      </c>
      <c r="P1067" t="s">
        <v>8269</v>
      </c>
      <c r="Q1067" s="15" t="s">
        <v>8314</v>
      </c>
      <c r="R1067" s="12" t="s">
        <v>8315</v>
      </c>
      <c r="S1067">
        <f t="shared" si="50"/>
        <v>49.06</v>
      </c>
    </row>
    <row r="1068" spans="1:19" ht="45" x14ac:dyDescent="0.25">
      <c r="A1068" s="10">
        <v>3680</v>
      </c>
      <c r="B1068" s="3" t="s">
        <v>3677</v>
      </c>
      <c r="C1068" s="3" t="s">
        <v>7790</v>
      </c>
      <c r="D1068" s="6">
        <v>3000</v>
      </c>
      <c r="E1068" s="8">
        <v>3383</v>
      </c>
      <c r="F1068" t="s">
        <v>8218</v>
      </c>
      <c r="G1068" t="s">
        <v>8223</v>
      </c>
      <c r="H1068" t="s">
        <v>8245</v>
      </c>
      <c r="I1068" s="19">
        <f t="shared" si="48"/>
        <v>42648.454097222217</v>
      </c>
      <c r="J1068">
        <v>1475664834</v>
      </c>
      <c r="K1068" s="19">
        <f t="shared" si="49"/>
        <v>42627.454097222217</v>
      </c>
      <c r="L1068">
        <v>1473850434</v>
      </c>
      <c r="M1068" t="b">
        <v>0</v>
      </c>
      <c r="N1068">
        <v>34</v>
      </c>
      <c r="O1068" t="b">
        <v>1</v>
      </c>
      <c r="P1068" t="s">
        <v>8269</v>
      </c>
      <c r="Q1068" s="15" t="s">
        <v>8314</v>
      </c>
      <c r="R1068" s="12" t="s">
        <v>8315</v>
      </c>
      <c r="S1068">
        <f t="shared" si="50"/>
        <v>99.5</v>
      </c>
    </row>
    <row r="1069" spans="1:19" ht="60" x14ac:dyDescent="0.25">
      <c r="A1069" s="10">
        <v>3469</v>
      </c>
      <c r="B1069" s="3" t="s">
        <v>3468</v>
      </c>
      <c r="C1069" s="3" t="s">
        <v>7579</v>
      </c>
      <c r="D1069" s="6">
        <v>2800</v>
      </c>
      <c r="E1069" s="8">
        <v>3175</v>
      </c>
      <c r="F1069" t="s">
        <v>8218</v>
      </c>
      <c r="G1069" t="s">
        <v>8223</v>
      </c>
      <c r="H1069" t="s">
        <v>8245</v>
      </c>
      <c r="I1069" s="19">
        <f t="shared" si="48"/>
        <v>42488.641724537039</v>
      </c>
      <c r="J1069">
        <v>1461857045</v>
      </c>
      <c r="K1069" s="19">
        <f t="shared" si="49"/>
        <v>42458.641724537039</v>
      </c>
      <c r="L1069">
        <v>1459265045</v>
      </c>
      <c r="M1069" t="b">
        <v>0</v>
      </c>
      <c r="N1069">
        <v>63</v>
      </c>
      <c r="O1069" t="b">
        <v>1</v>
      </c>
      <c r="P1069" t="s">
        <v>8269</v>
      </c>
      <c r="Q1069" s="15" t="s">
        <v>8314</v>
      </c>
      <c r="R1069" s="12" t="s">
        <v>8315</v>
      </c>
      <c r="S1069">
        <f t="shared" si="50"/>
        <v>50.4</v>
      </c>
    </row>
    <row r="1070" spans="1:19" ht="60" x14ac:dyDescent="0.25">
      <c r="A1070" s="10">
        <v>2101</v>
      </c>
      <c r="B1070" s="3" t="s">
        <v>2102</v>
      </c>
      <c r="C1070" s="3" t="s">
        <v>6211</v>
      </c>
      <c r="D1070" s="6">
        <v>2000</v>
      </c>
      <c r="E1070" s="8">
        <v>2265</v>
      </c>
      <c r="F1070" t="s">
        <v>8218</v>
      </c>
      <c r="G1070" t="s">
        <v>8223</v>
      </c>
      <c r="H1070" t="s">
        <v>8245</v>
      </c>
      <c r="I1070" s="19">
        <f t="shared" si="48"/>
        <v>40952.149467592593</v>
      </c>
      <c r="J1070">
        <v>1329104114</v>
      </c>
      <c r="K1070" s="19">
        <f t="shared" si="49"/>
        <v>40892.149467592593</v>
      </c>
      <c r="L1070">
        <v>1323920114</v>
      </c>
      <c r="M1070" t="b">
        <v>0</v>
      </c>
      <c r="N1070">
        <v>44</v>
      </c>
      <c r="O1070" t="b">
        <v>1</v>
      </c>
      <c r="P1070" t="s">
        <v>8277</v>
      </c>
      <c r="Q1070" s="15" t="s">
        <v>8311</v>
      </c>
      <c r="R1070" s="12" t="s">
        <v>8328</v>
      </c>
      <c r="S1070">
        <f t="shared" si="50"/>
        <v>51.48</v>
      </c>
    </row>
    <row r="1071" spans="1:19" ht="45" x14ac:dyDescent="0.25">
      <c r="A1071" s="10">
        <v>3478</v>
      </c>
      <c r="B1071" s="3" t="s">
        <v>3477</v>
      </c>
      <c r="C1071" s="3" t="s">
        <v>7588</v>
      </c>
      <c r="D1071" s="6">
        <v>2000</v>
      </c>
      <c r="E1071" s="8">
        <v>2257</v>
      </c>
      <c r="F1071" t="s">
        <v>8218</v>
      </c>
      <c r="G1071" t="s">
        <v>8223</v>
      </c>
      <c r="H1071" t="s">
        <v>8245</v>
      </c>
      <c r="I1071" s="19">
        <f t="shared" si="48"/>
        <v>42079.875</v>
      </c>
      <c r="J1071">
        <v>1426539600</v>
      </c>
      <c r="K1071" s="19">
        <f t="shared" si="49"/>
        <v>42053.916921296302</v>
      </c>
      <c r="L1071">
        <v>1424296822</v>
      </c>
      <c r="M1071" t="b">
        <v>0</v>
      </c>
      <c r="N1071">
        <v>57</v>
      </c>
      <c r="O1071" t="b">
        <v>1</v>
      </c>
      <c r="P1071" t="s">
        <v>8269</v>
      </c>
      <c r="Q1071" s="15" t="s">
        <v>8314</v>
      </c>
      <c r="R1071" s="12" t="s">
        <v>8315</v>
      </c>
      <c r="S1071">
        <f t="shared" si="50"/>
        <v>39.6</v>
      </c>
    </row>
    <row r="1072" spans="1:19" ht="45" x14ac:dyDescent="0.25">
      <c r="A1072" s="10">
        <v>1672</v>
      </c>
      <c r="B1072" s="3" t="s">
        <v>1673</v>
      </c>
      <c r="C1072" s="3" t="s">
        <v>5782</v>
      </c>
      <c r="D1072" s="6">
        <v>1700</v>
      </c>
      <c r="E1072" s="8">
        <v>1920</v>
      </c>
      <c r="F1072" t="s">
        <v>8218</v>
      </c>
      <c r="G1072" t="s">
        <v>8223</v>
      </c>
      <c r="H1072" t="s">
        <v>8245</v>
      </c>
      <c r="I1072" s="19">
        <f t="shared" si="48"/>
        <v>41064.656597222223</v>
      </c>
      <c r="J1072">
        <v>1338824730</v>
      </c>
      <c r="K1072" s="19">
        <f t="shared" si="49"/>
        <v>41034.656597222223</v>
      </c>
      <c r="L1072">
        <v>1336232730</v>
      </c>
      <c r="M1072" t="b">
        <v>0</v>
      </c>
      <c r="N1072">
        <v>49</v>
      </c>
      <c r="O1072" t="b">
        <v>1</v>
      </c>
      <c r="P1072" t="s">
        <v>8290</v>
      </c>
      <c r="Q1072" s="15" t="s">
        <v>8311</v>
      </c>
      <c r="R1072" s="12" t="s">
        <v>8319</v>
      </c>
      <c r="S1072">
        <f t="shared" si="50"/>
        <v>39.18</v>
      </c>
    </row>
    <row r="1073" spans="1:19" ht="30" x14ac:dyDescent="0.25">
      <c r="A1073" s="10">
        <v>1620</v>
      </c>
      <c r="B1073" s="3" t="s">
        <v>1621</v>
      </c>
      <c r="C1073" s="3" t="s">
        <v>5730</v>
      </c>
      <c r="D1073" s="6">
        <v>1000</v>
      </c>
      <c r="E1073" s="8">
        <v>1130</v>
      </c>
      <c r="F1073" t="s">
        <v>8218</v>
      </c>
      <c r="G1073" t="s">
        <v>8223</v>
      </c>
      <c r="H1073" t="s">
        <v>8245</v>
      </c>
      <c r="I1073" s="19">
        <f t="shared" si="48"/>
        <v>41328.339583333334</v>
      </c>
      <c r="J1073">
        <v>1361606940</v>
      </c>
      <c r="K1073" s="19">
        <f t="shared" si="49"/>
        <v>41321.339583333334</v>
      </c>
      <c r="L1073">
        <v>1361002140</v>
      </c>
      <c r="M1073" t="b">
        <v>0</v>
      </c>
      <c r="N1073">
        <v>17</v>
      </c>
      <c r="O1073" t="b">
        <v>1</v>
      </c>
      <c r="P1073" t="s">
        <v>8274</v>
      </c>
      <c r="Q1073" s="15" t="s">
        <v>8311</v>
      </c>
      <c r="R1073" s="12" t="s">
        <v>8312</v>
      </c>
      <c r="S1073">
        <f t="shared" si="50"/>
        <v>66.47</v>
      </c>
    </row>
    <row r="1074" spans="1:19" ht="60" x14ac:dyDescent="0.25">
      <c r="A1074" s="10">
        <v>3619</v>
      </c>
      <c r="B1074" s="3" t="s">
        <v>3617</v>
      </c>
      <c r="C1074" s="3" t="s">
        <v>7729</v>
      </c>
      <c r="D1074" s="6">
        <v>1000</v>
      </c>
      <c r="E1074" s="8">
        <v>1130</v>
      </c>
      <c r="F1074" t="s">
        <v>8218</v>
      </c>
      <c r="G1074" t="s">
        <v>8223</v>
      </c>
      <c r="H1074" t="s">
        <v>8245</v>
      </c>
      <c r="I1074" s="19">
        <f t="shared" si="48"/>
        <v>42693.916666666672</v>
      </c>
      <c r="J1074">
        <v>1479592800</v>
      </c>
      <c r="K1074" s="19">
        <f t="shared" si="49"/>
        <v>42661.132245370376</v>
      </c>
      <c r="L1074">
        <v>1476760226</v>
      </c>
      <c r="M1074" t="b">
        <v>0</v>
      </c>
      <c r="N1074">
        <v>17</v>
      </c>
      <c r="O1074" t="b">
        <v>1</v>
      </c>
      <c r="P1074" t="s">
        <v>8269</v>
      </c>
      <c r="Q1074" s="15" t="s">
        <v>8314</v>
      </c>
      <c r="R1074" s="12" t="s">
        <v>8315</v>
      </c>
      <c r="S1074">
        <f t="shared" si="50"/>
        <v>66.47</v>
      </c>
    </row>
    <row r="1075" spans="1:19" ht="45" x14ac:dyDescent="0.25">
      <c r="A1075" s="10">
        <v>3836</v>
      </c>
      <c r="B1075" s="3" t="s">
        <v>3833</v>
      </c>
      <c r="C1075" s="3" t="s">
        <v>7945</v>
      </c>
      <c r="D1075" s="6">
        <v>800</v>
      </c>
      <c r="E1075" s="8">
        <v>900</v>
      </c>
      <c r="F1075" t="s">
        <v>8218</v>
      </c>
      <c r="G1075" t="s">
        <v>8223</v>
      </c>
      <c r="H1075" t="s">
        <v>8245</v>
      </c>
      <c r="I1075" s="19">
        <f t="shared" si="48"/>
        <v>42585.172916666663</v>
      </c>
      <c r="J1075">
        <v>1470197340</v>
      </c>
      <c r="K1075" s="19">
        <f t="shared" si="49"/>
        <v>42553.926527777774</v>
      </c>
      <c r="L1075">
        <v>1467497652</v>
      </c>
      <c r="M1075" t="b">
        <v>0</v>
      </c>
      <c r="N1075">
        <v>14</v>
      </c>
      <c r="O1075" t="b">
        <v>1</v>
      </c>
      <c r="P1075" t="s">
        <v>8269</v>
      </c>
      <c r="Q1075" s="15" t="s">
        <v>8314</v>
      </c>
      <c r="R1075" s="12" t="s">
        <v>8315</v>
      </c>
      <c r="S1075">
        <f t="shared" si="50"/>
        <v>64.290000000000006</v>
      </c>
    </row>
    <row r="1076" spans="1:19" ht="60" x14ac:dyDescent="0.25">
      <c r="A1076" s="10">
        <v>2083</v>
      </c>
      <c r="B1076" s="3" t="s">
        <v>2084</v>
      </c>
      <c r="C1076" s="3" t="s">
        <v>6193</v>
      </c>
      <c r="D1076" s="6">
        <v>750</v>
      </c>
      <c r="E1076" s="8">
        <v>850</v>
      </c>
      <c r="F1076" t="s">
        <v>8218</v>
      </c>
      <c r="G1076" t="s">
        <v>8223</v>
      </c>
      <c r="H1076" t="s">
        <v>8245</v>
      </c>
      <c r="I1076" s="19">
        <f t="shared" si="48"/>
        <v>41064.72216435185</v>
      </c>
      <c r="J1076">
        <v>1338830395</v>
      </c>
      <c r="K1076" s="19">
        <f t="shared" si="49"/>
        <v>41034.72216435185</v>
      </c>
      <c r="L1076">
        <v>1336238395</v>
      </c>
      <c r="M1076" t="b">
        <v>0</v>
      </c>
      <c r="N1076">
        <v>25</v>
      </c>
      <c r="O1076" t="b">
        <v>1</v>
      </c>
      <c r="P1076" t="s">
        <v>8277</v>
      </c>
      <c r="Q1076" s="15" t="s">
        <v>8311</v>
      </c>
      <c r="R1076" s="12" t="s">
        <v>8328</v>
      </c>
      <c r="S1076">
        <f t="shared" si="50"/>
        <v>34</v>
      </c>
    </row>
    <row r="1077" spans="1:19" ht="45" x14ac:dyDescent="0.25">
      <c r="A1077" s="10">
        <v>2500</v>
      </c>
      <c r="B1077" s="3" t="s">
        <v>2500</v>
      </c>
      <c r="C1077" s="3" t="s">
        <v>6610</v>
      </c>
      <c r="D1077" s="6">
        <v>600</v>
      </c>
      <c r="E1077" s="8">
        <v>680</v>
      </c>
      <c r="F1077" t="s">
        <v>8218</v>
      </c>
      <c r="G1077" t="s">
        <v>8223</v>
      </c>
      <c r="H1077" t="s">
        <v>8245</v>
      </c>
      <c r="I1077" s="19">
        <f t="shared" si="48"/>
        <v>41083.772858796299</v>
      </c>
      <c r="J1077">
        <v>1340476375</v>
      </c>
      <c r="K1077" s="19">
        <f t="shared" si="49"/>
        <v>41053.772858796299</v>
      </c>
      <c r="L1077">
        <v>1337884375</v>
      </c>
      <c r="M1077" t="b">
        <v>0</v>
      </c>
      <c r="N1077">
        <v>29</v>
      </c>
      <c r="O1077" t="b">
        <v>1</v>
      </c>
      <c r="P1077" t="s">
        <v>8277</v>
      </c>
      <c r="Q1077" s="15" t="s">
        <v>8311</v>
      </c>
      <c r="R1077" s="12" t="s">
        <v>8328</v>
      </c>
      <c r="S1077">
        <f t="shared" si="50"/>
        <v>23.45</v>
      </c>
    </row>
    <row r="1078" spans="1:19" ht="60" x14ac:dyDescent="0.25">
      <c r="A1078" s="10">
        <v>3752</v>
      </c>
      <c r="B1078" s="3" t="s">
        <v>3749</v>
      </c>
      <c r="C1078" s="3" t="s">
        <v>7862</v>
      </c>
      <c r="D1078" s="6">
        <v>500</v>
      </c>
      <c r="E1078" s="8">
        <v>565</v>
      </c>
      <c r="F1078" t="s">
        <v>8218</v>
      </c>
      <c r="G1078" t="s">
        <v>8224</v>
      </c>
      <c r="H1078" t="s">
        <v>8246</v>
      </c>
      <c r="I1078" s="19">
        <f t="shared" si="48"/>
        <v>42659.875</v>
      </c>
      <c r="J1078">
        <v>1476651600</v>
      </c>
      <c r="K1078" s="19">
        <f t="shared" si="49"/>
        <v>42619.802488425921</v>
      </c>
      <c r="L1078">
        <v>1473189335</v>
      </c>
      <c r="M1078" t="b">
        <v>0</v>
      </c>
      <c r="N1078">
        <v>15</v>
      </c>
      <c r="O1078" t="b">
        <v>1</v>
      </c>
      <c r="P1078" t="s">
        <v>8303</v>
      </c>
      <c r="Q1078" s="15" t="s">
        <v>8314</v>
      </c>
      <c r="R1078" s="12" t="s">
        <v>8335</v>
      </c>
      <c r="S1078">
        <f t="shared" si="50"/>
        <v>37.67</v>
      </c>
    </row>
    <row r="1079" spans="1:19" ht="60" x14ac:dyDescent="0.25">
      <c r="A1079" s="10">
        <v>74</v>
      </c>
      <c r="B1079" s="3" t="s">
        <v>76</v>
      </c>
      <c r="C1079" s="3" t="s">
        <v>4185</v>
      </c>
      <c r="D1079" s="6">
        <v>500</v>
      </c>
      <c r="E1079" s="8">
        <v>564.66</v>
      </c>
      <c r="F1079" t="s">
        <v>8218</v>
      </c>
      <c r="G1079" t="s">
        <v>8229</v>
      </c>
      <c r="H1079" t="s">
        <v>8248</v>
      </c>
      <c r="I1079" s="19">
        <f t="shared" si="48"/>
        <v>42390.487210648149</v>
      </c>
      <c r="J1079">
        <v>1453376495</v>
      </c>
      <c r="K1079" s="19">
        <f t="shared" si="49"/>
        <v>42360.487210648149</v>
      </c>
      <c r="L1079">
        <v>1450784495</v>
      </c>
      <c r="M1079" t="b">
        <v>0</v>
      </c>
      <c r="N1079">
        <v>29</v>
      </c>
      <c r="O1079" t="b">
        <v>1</v>
      </c>
      <c r="P1079" t="s">
        <v>8264</v>
      </c>
      <c r="Q1079" s="15" t="s">
        <v>8317</v>
      </c>
      <c r="R1079" s="12" t="s">
        <v>8318</v>
      </c>
      <c r="S1079">
        <f t="shared" si="50"/>
        <v>19.47</v>
      </c>
    </row>
    <row r="1080" spans="1:19" ht="60" x14ac:dyDescent="0.25">
      <c r="A1080" s="10">
        <v>1659</v>
      </c>
      <c r="B1080" s="3" t="s">
        <v>1660</v>
      </c>
      <c r="C1080" s="3" t="s">
        <v>5769</v>
      </c>
      <c r="D1080" s="6">
        <v>500</v>
      </c>
      <c r="E1080" s="8">
        <v>564</v>
      </c>
      <c r="F1080" t="s">
        <v>8218</v>
      </c>
      <c r="G1080" t="s">
        <v>8224</v>
      </c>
      <c r="H1080" t="s">
        <v>8246</v>
      </c>
      <c r="I1080" s="19">
        <f t="shared" si="48"/>
        <v>41625.5</v>
      </c>
      <c r="J1080">
        <v>1387281600</v>
      </c>
      <c r="K1080" s="19">
        <f t="shared" si="49"/>
        <v>41596.913437499999</v>
      </c>
      <c r="L1080">
        <v>1384811721</v>
      </c>
      <c r="M1080" t="b">
        <v>0</v>
      </c>
      <c r="N1080">
        <v>45</v>
      </c>
      <c r="O1080" t="b">
        <v>1</v>
      </c>
      <c r="P1080" t="s">
        <v>8290</v>
      </c>
      <c r="Q1080" s="15" t="s">
        <v>8311</v>
      </c>
      <c r="R1080" s="12" t="s">
        <v>8319</v>
      </c>
      <c r="S1080">
        <f t="shared" si="50"/>
        <v>12.53</v>
      </c>
    </row>
    <row r="1081" spans="1:19" ht="60" x14ac:dyDescent="0.25">
      <c r="A1081" s="10">
        <v>3325</v>
      </c>
      <c r="B1081" s="3" t="s">
        <v>3325</v>
      </c>
      <c r="C1081" s="3" t="s">
        <v>7435</v>
      </c>
      <c r="D1081" s="6">
        <v>400</v>
      </c>
      <c r="E1081" s="8">
        <v>450</v>
      </c>
      <c r="F1081" t="s">
        <v>8218</v>
      </c>
      <c r="G1081" t="s">
        <v>8224</v>
      </c>
      <c r="H1081" t="s">
        <v>8246</v>
      </c>
      <c r="I1081" s="19">
        <f t="shared" si="48"/>
        <v>42099.743946759263</v>
      </c>
      <c r="J1081">
        <v>1428256277</v>
      </c>
      <c r="K1081" s="19">
        <f t="shared" si="49"/>
        <v>42064.785613425927</v>
      </c>
      <c r="L1081">
        <v>1425235877</v>
      </c>
      <c r="M1081" t="b">
        <v>0</v>
      </c>
      <c r="N1081">
        <v>15</v>
      </c>
      <c r="O1081" t="b">
        <v>1</v>
      </c>
      <c r="P1081" t="s">
        <v>8269</v>
      </c>
      <c r="Q1081" s="15" t="s">
        <v>8314</v>
      </c>
      <c r="R1081" s="12" t="s">
        <v>8315</v>
      </c>
      <c r="S1081">
        <f t="shared" si="50"/>
        <v>30</v>
      </c>
    </row>
    <row r="1082" spans="1:19" ht="45" x14ac:dyDescent="0.25">
      <c r="A1082" s="10">
        <v>3475</v>
      </c>
      <c r="B1082" s="3" t="s">
        <v>3474</v>
      </c>
      <c r="C1082" s="3" t="s">
        <v>7585</v>
      </c>
      <c r="D1082" s="6">
        <v>300</v>
      </c>
      <c r="E1082" s="8">
        <v>340</v>
      </c>
      <c r="F1082" t="s">
        <v>8218</v>
      </c>
      <c r="G1082" t="s">
        <v>8224</v>
      </c>
      <c r="H1082" t="s">
        <v>8246</v>
      </c>
      <c r="I1082" s="19">
        <f t="shared" si="48"/>
        <v>41946</v>
      </c>
      <c r="J1082">
        <v>1414972800</v>
      </c>
      <c r="K1082" s="19">
        <f t="shared" si="49"/>
        <v>41918.880833333329</v>
      </c>
      <c r="L1082">
        <v>1412629704</v>
      </c>
      <c r="M1082" t="b">
        <v>0</v>
      </c>
      <c r="N1082">
        <v>17</v>
      </c>
      <c r="O1082" t="b">
        <v>1</v>
      </c>
      <c r="P1082" t="s">
        <v>8269</v>
      </c>
      <c r="Q1082" s="15" t="s">
        <v>8314</v>
      </c>
      <c r="R1082" s="12" t="s">
        <v>8315</v>
      </c>
      <c r="S1082">
        <f t="shared" si="50"/>
        <v>20</v>
      </c>
    </row>
    <row r="1083" spans="1:19" ht="60" x14ac:dyDescent="0.25">
      <c r="A1083" s="10">
        <v>347</v>
      </c>
      <c r="B1083" s="3" t="s">
        <v>348</v>
      </c>
      <c r="C1083" s="3" t="s">
        <v>4457</v>
      </c>
      <c r="D1083" s="6">
        <v>40000</v>
      </c>
      <c r="E1083" s="8">
        <v>44636.2</v>
      </c>
      <c r="F1083" t="s">
        <v>8218</v>
      </c>
      <c r="G1083" t="s">
        <v>8223</v>
      </c>
      <c r="H1083" t="s">
        <v>8245</v>
      </c>
      <c r="I1083" s="19">
        <f t="shared" si="48"/>
        <v>42322.537141203706</v>
      </c>
      <c r="J1083">
        <v>1447505609</v>
      </c>
      <c r="K1083" s="19">
        <f t="shared" si="49"/>
        <v>42292.495474537034</v>
      </c>
      <c r="L1083">
        <v>1444910009</v>
      </c>
      <c r="M1083" t="b">
        <v>1</v>
      </c>
      <c r="N1083">
        <v>379</v>
      </c>
      <c r="O1083" t="b">
        <v>1</v>
      </c>
      <c r="P1083" t="s">
        <v>8267</v>
      </c>
      <c r="Q1083" s="15" t="s">
        <v>8317</v>
      </c>
      <c r="R1083" s="12" t="s">
        <v>8329</v>
      </c>
      <c r="S1083">
        <f t="shared" si="50"/>
        <v>117.77</v>
      </c>
    </row>
    <row r="1084" spans="1:19" ht="45" x14ac:dyDescent="0.25">
      <c r="A1084" s="10">
        <v>2706</v>
      </c>
      <c r="B1084" s="3" t="s">
        <v>2706</v>
      </c>
      <c r="C1084" s="3" t="s">
        <v>6816</v>
      </c>
      <c r="D1084" s="6">
        <v>35000</v>
      </c>
      <c r="E1084" s="8">
        <v>39304</v>
      </c>
      <c r="F1084" t="s">
        <v>8218</v>
      </c>
      <c r="G1084" t="s">
        <v>8223</v>
      </c>
      <c r="H1084" t="s">
        <v>8245</v>
      </c>
      <c r="I1084" s="19">
        <f t="shared" si="48"/>
        <v>41928.290972222225</v>
      </c>
      <c r="J1084">
        <v>1413442740</v>
      </c>
      <c r="K1084" s="19">
        <f t="shared" si="49"/>
        <v>41899.294942129629</v>
      </c>
      <c r="L1084">
        <v>1410937483</v>
      </c>
      <c r="M1084" t="b">
        <v>1</v>
      </c>
      <c r="N1084">
        <v>263</v>
      </c>
      <c r="O1084" t="b">
        <v>1</v>
      </c>
      <c r="P1084" t="s">
        <v>8301</v>
      </c>
      <c r="Q1084" s="15" t="s">
        <v>8314</v>
      </c>
      <c r="R1084" s="12" t="s">
        <v>8327</v>
      </c>
      <c r="S1084">
        <f t="shared" si="50"/>
        <v>149.44</v>
      </c>
    </row>
    <row r="1085" spans="1:19" ht="60" x14ac:dyDescent="0.25">
      <c r="A1085" s="10">
        <v>384</v>
      </c>
      <c r="B1085" s="3" t="s">
        <v>385</v>
      </c>
      <c r="C1085" s="3" t="s">
        <v>4494</v>
      </c>
      <c r="D1085" s="6">
        <v>20000</v>
      </c>
      <c r="E1085" s="8">
        <v>22421</v>
      </c>
      <c r="F1085" t="s">
        <v>8218</v>
      </c>
      <c r="G1085" t="s">
        <v>8223</v>
      </c>
      <c r="H1085" t="s">
        <v>8245</v>
      </c>
      <c r="I1085" s="19">
        <f t="shared" si="48"/>
        <v>42010.781793981485</v>
      </c>
      <c r="J1085">
        <v>1420569947</v>
      </c>
      <c r="K1085" s="19">
        <f t="shared" si="49"/>
        <v>41980.781793981485</v>
      </c>
      <c r="L1085">
        <v>1417977947</v>
      </c>
      <c r="M1085" t="b">
        <v>0</v>
      </c>
      <c r="N1085">
        <v>383</v>
      </c>
      <c r="O1085" t="b">
        <v>1</v>
      </c>
      <c r="P1085" t="s">
        <v>8267</v>
      </c>
      <c r="Q1085" s="15" t="s">
        <v>8317</v>
      </c>
      <c r="R1085" s="12" t="s">
        <v>8329</v>
      </c>
      <c r="S1085">
        <f t="shared" si="50"/>
        <v>58.54</v>
      </c>
    </row>
    <row r="1086" spans="1:19" ht="45" x14ac:dyDescent="0.25">
      <c r="A1086" s="10">
        <v>27</v>
      </c>
      <c r="B1086" s="3" t="s">
        <v>29</v>
      </c>
      <c r="C1086" s="3" t="s">
        <v>4138</v>
      </c>
      <c r="D1086" s="6">
        <v>20000</v>
      </c>
      <c r="E1086" s="8">
        <v>22345</v>
      </c>
      <c r="F1086" t="s">
        <v>8218</v>
      </c>
      <c r="G1086" t="s">
        <v>8227</v>
      </c>
      <c r="H1086" t="s">
        <v>8249</v>
      </c>
      <c r="I1086" s="19">
        <f t="shared" si="48"/>
        <v>41959.206400462965</v>
      </c>
      <c r="J1086">
        <v>1416113833</v>
      </c>
      <c r="K1086" s="19">
        <f t="shared" si="49"/>
        <v>41929.164733796293</v>
      </c>
      <c r="L1086">
        <v>1413518233</v>
      </c>
      <c r="M1086" t="b">
        <v>0</v>
      </c>
      <c r="N1086">
        <v>150</v>
      </c>
      <c r="O1086" t="b">
        <v>1</v>
      </c>
      <c r="P1086" t="s">
        <v>8263</v>
      </c>
      <c r="Q1086" s="15" t="s">
        <v>8317</v>
      </c>
      <c r="R1086" s="12" t="s">
        <v>8331</v>
      </c>
      <c r="S1086">
        <f t="shared" si="50"/>
        <v>148.97</v>
      </c>
    </row>
    <row r="1087" spans="1:19" ht="45" x14ac:dyDescent="0.25">
      <c r="A1087" s="10">
        <v>1223</v>
      </c>
      <c r="B1087" s="3" t="s">
        <v>1224</v>
      </c>
      <c r="C1087" s="3" t="s">
        <v>5333</v>
      </c>
      <c r="D1087" s="6">
        <v>19800</v>
      </c>
      <c r="E1087" s="8">
        <v>22197</v>
      </c>
      <c r="F1087" t="s">
        <v>8218</v>
      </c>
      <c r="G1087" t="s">
        <v>8223</v>
      </c>
      <c r="H1087" t="s">
        <v>8245</v>
      </c>
      <c r="I1087" s="19">
        <f t="shared" si="48"/>
        <v>42684.218854166669</v>
      </c>
      <c r="J1087">
        <v>1478754909</v>
      </c>
      <c r="K1087" s="19">
        <f t="shared" si="49"/>
        <v>42654.177187499998</v>
      </c>
      <c r="L1087">
        <v>1476159309</v>
      </c>
      <c r="M1087" t="b">
        <v>0</v>
      </c>
      <c r="N1087">
        <v>191</v>
      </c>
      <c r="O1087" t="b">
        <v>1</v>
      </c>
      <c r="P1087" t="s">
        <v>8283</v>
      </c>
      <c r="Q1087" s="15" t="s">
        <v>8322</v>
      </c>
      <c r="R1087" s="12" t="s">
        <v>8323</v>
      </c>
      <c r="S1087">
        <f t="shared" si="50"/>
        <v>116.21</v>
      </c>
    </row>
    <row r="1088" spans="1:19" ht="60" x14ac:dyDescent="0.25">
      <c r="A1088" s="10">
        <v>1511</v>
      </c>
      <c r="B1088" s="3" t="s">
        <v>1512</v>
      </c>
      <c r="C1088" s="3" t="s">
        <v>5621</v>
      </c>
      <c r="D1088" s="6">
        <v>14000</v>
      </c>
      <c r="E1088" s="8">
        <v>15651</v>
      </c>
      <c r="F1088" t="s">
        <v>8218</v>
      </c>
      <c r="G1088" t="s">
        <v>8223</v>
      </c>
      <c r="H1088" t="s">
        <v>8245</v>
      </c>
      <c r="I1088" s="19">
        <f t="shared" si="48"/>
        <v>42326.625046296293</v>
      </c>
      <c r="J1088">
        <v>1447858804</v>
      </c>
      <c r="K1088" s="19">
        <f t="shared" si="49"/>
        <v>42296.583379629628</v>
      </c>
      <c r="L1088">
        <v>1445263204</v>
      </c>
      <c r="M1088" t="b">
        <v>1</v>
      </c>
      <c r="N1088">
        <v>206</v>
      </c>
      <c r="O1088" t="b">
        <v>1</v>
      </c>
      <c r="P1088" t="s">
        <v>8283</v>
      </c>
      <c r="Q1088" s="15" t="s">
        <v>8322</v>
      </c>
      <c r="R1088" s="12" t="s">
        <v>8323</v>
      </c>
      <c r="S1088">
        <f t="shared" si="50"/>
        <v>75.98</v>
      </c>
    </row>
    <row r="1089" spans="1:19" ht="60" x14ac:dyDescent="0.25">
      <c r="A1089" s="10">
        <v>795</v>
      </c>
      <c r="B1089" s="3" t="s">
        <v>796</v>
      </c>
      <c r="C1089" s="3" t="s">
        <v>4905</v>
      </c>
      <c r="D1089" s="6">
        <v>14000</v>
      </c>
      <c r="E1089" s="8">
        <v>15650</v>
      </c>
      <c r="F1089" t="s">
        <v>8218</v>
      </c>
      <c r="G1089" t="s">
        <v>8223</v>
      </c>
      <c r="H1089" t="s">
        <v>8245</v>
      </c>
      <c r="I1089" s="19">
        <f t="shared" si="48"/>
        <v>41006.207638888889</v>
      </c>
      <c r="J1089">
        <v>1333774740</v>
      </c>
      <c r="K1089" s="19">
        <f t="shared" si="49"/>
        <v>40963.613032407404</v>
      </c>
      <c r="L1089">
        <v>1330094566</v>
      </c>
      <c r="M1089" t="b">
        <v>0</v>
      </c>
      <c r="N1089">
        <v>184</v>
      </c>
      <c r="O1089" t="b">
        <v>1</v>
      </c>
      <c r="P1089" t="s">
        <v>8274</v>
      </c>
      <c r="Q1089" s="15" t="s">
        <v>8311</v>
      </c>
      <c r="R1089" s="12" t="s">
        <v>8312</v>
      </c>
      <c r="S1089">
        <f t="shared" si="50"/>
        <v>85.05</v>
      </c>
    </row>
    <row r="1090" spans="1:19" ht="45" x14ac:dyDescent="0.25">
      <c r="A1090" s="10">
        <v>1309</v>
      </c>
      <c r="B1090" s="3" t="s">
        <v>1310</v>
      </c>
      <c r="C1090" s="3" t="s">
        <v>5419</v>
      </c>
      <c r="D1090" s="6">
        <v>11500</v>
      </c>
      <c r="E1090" s="8">
        <v>12879</v>
      </c>
      <c r="F1090" t="s">
        <v>8219</v>
      </c>
      <c r="G1090" t="s">
        <v>8223</v>
      </c>
      <c r="H1090" t="s">
        <v>8245</v>
      </c>
      <c r="I1090" s="19">
        <f t="shared" si="48"/>
        <v>42292.882731481484</v>
      </c>
      <c r="J1090">
        <v>1444943468</v>
      </c>
      <c r="K1090" s="19">
        <f t="shared" si="49"/>
        <v>42257.882731481484</v>
      </c>
      <c r="L1090">
        <v>1441919468</v>
      </c>
      <c r="M1090" t="b">
        <v>0</v>
      </c>
      <c r="N1090">
        <v>35</v>
      </c>
      <c r="O1090" t="b">
        <v>0</v>
      </c>
      <c r="P1090" t="s">
        <v>8271</v>
      </c>
      <c r="Q1090" s="15" t="s">
        <v>8307</v>
      </c>
      <c r="R1090" s="12" t="s">
        <v>8313</v>
      </c>
      <c r="S1090">
        <f t="shared" si="50"/>
        <v>367.97</v>
      </c>
    </row>
    <row r="1091" spans="1:19" ht="45" x14ac:dyDescent="0.25">
      <c r="A1091" s="10">
        <v>400</v>
      </c>
      <c r="B1091" s="3" t="s">
        <v>401</v>
      </c>
      <c r="C1091" s="3" t="s">
        <v>4510</v>
      </c>
      <c r="D1091" s="6">
        <v>10000</v>
      </c>
      <c r="E1091" s="8">
        <v>11230.25</v>
      </c>
      <c r="F1091" t="s">
        <v>8218</v>
      </c>
      <c r="G1091" t="s">
        <v>8223</v>
      </c>
      <c r="H1091" t="s">
        <v>8245</v>
      </c>
      <c r="I1091" s="19">
        <f t="shared" ref="I1091:I1154" si="51">(((J1091/60)/60)/24)+DATE(1970,1,1)</f>
        <v>41776.145833333336</v>
      </c>
      <c r="J1091">
        <v>1400297400</v>
      </c>
      <c r="K1091" s="19">
        <f t="shared" ref="K1091:K1154" si="52">(((L1091/60)/60)/24)+DATE(1970,1,1)</f>
        <v>41745.635960648149</v>
      </c>
      <c r="L1091">
        <v>1397661347</v>
      </c>
      <c r="M1091" t="b">
        <v>0</v>
      </c>
      <c r="N1091">
        <v>62</v>
      </c>
      <c r="O1091" t="b">
        <v>1</v>
      </c>
      <c r="P1091" t="s">
        <v>8267</v>
      </c>
      <c r="Q1091" s="15" t="s">
        <v>8317</v>
      </c>
      <c r="R1091" s="12" t="s">
        <v>8329</v>
      </c>
      <c r="S1091">
        <f t="shared" ref="S1091:S1154" si="53">IFERROR(ROUND(E1091/N1091,2),0)</f>
        <v>181.13</v>
      </c>
    </row>
    <row r="1092" spans="1:19" ht="45" x14ac:dyDescent="0.25">
      <c r="A1092" s="10">
        <v>1029</v>
      </c>
      <c r="B1092" s="3" t="s">
        <v>1030</v>
      </c>
      <c r="C1092" s="3" t="s">
        <v>5139</v>
      </c>
      <c r="D1092" s="6">
        <v>10000</v>
      </c>
      <c r="E1092" s="8">
        <v>11176</v>
      </c>
      <c r="F1092" t="s">
        <v>8218</v>
      </c>
      <c r="G1092" t="s">
        <v>8234</v>
      </c>
      <c r="H1092" t="s">
        <v>8254</v>
      </c>
      <c r="I1092" s="19">
        <f t="shared" si="51"/>
        <v>42098.915972222225</v>
      </c>
      <c r="J1092">
        <v>1428184740</v>
      </c>
      <c r="K1092" s="19">
        <f t="shared" si="52"/>
        <v>42044.711886574078</v>
      </c>
      <c r="L1092">
        <v>1423501507</v>
      </c>
      <c r="M1092" t="b">
        <v>0</v>
      </c>
      <c r="N1092">
        <v>141</v>
      </c>
      <c r="O1092" t="b">
        <v>1</v>
      </c>
      <c r="P1092" t="s">
        <v>8278</v>
      </c>
      <c r="Q1092" s="15" t="s">
        <v>8311</v>
      </c>
      <c r="R1092" s="12" t="s">
        <v>8324</v>
      </c>
      <c r="S1092">
        <f t="shared" si="53"/>
        <v>79.260000000000005</v>
      </c>
    </row>
    <row r="1093" spans="1:19" ht="30" x14ac:dyDescent="0.25">
      <c r="A1093" s="10">
        <v>1379</v>
      </c>
      <c r="B1093" s="3" t="s">
        <v>1380</v>
      </c>
      <c r="C1093" s="3" t="s">
        <v>5489</v>
      </c>
      <c r="D1093" s="6">
        <v>10000</v>
      </c>
      <c r="E1093" s="8">
        <v>11160</v>
      </c>
      <c r="F1093" t="s">
        <v>8218</v>
      </c>
      <c r="G1093" t="s">
        <v>8223</v>
      </c>
      <c r="H1093" t="s">
        <v>8245</v>
      </c>
      <c r="I1093" s="19">
        <f t="shared" si="51"/>
        <v>42160.491620370376</v>
      </c>
      <c r="J1093">
        <v>1433504876</v>
      </c>
      <c r="K1093" s="19">
        <f t="shared" si="52"/>
        <v>42130.491620370376</v>
      </c>
      <c r="L1093">
        <v>1430912876</v>
      </c>
      <c r="M1093" t="b">
        <v>0</v>
      </c>
      <c r="N1093">
        <v>151</v>
      </c>
      <c r="O1093" t="b">
        <v>1</v>
      </c>
      <c r="P1093" t="s">
        <v>8274</v>
      </c>
      <c r="Q1093" s="15" t="s">
        <v>8311</v>
      </c>
      <c r="R1093" s="12" t="s">
        <v>8312</v>
      </c>
      <c r="S1093">
        <f t="shared" si="53"/>
        <v>73.91</v>
      </c>
    </row>
    <row r="1094" spans="1:19" ht="60" x14ac:dyDescent="0.25">
      <c r="A1094" s="10">
        <v>312</v>
      </c>
      <c r="B1094" s="3" t="s">
        <v>313</v>
      </c>
      <c r="C1094" s="3" t="s">
        <v>4422</v>
      </c>
      <c r="D1094" s="6">
        <v>8000</v>
      </c>
      <c r="E1094" s="8">
        <v>8950</v>
      </c>
      <c r="F1094" t="s">
        <v>8218</v>
      </c>
      <c r="G1094" t="s">
        <v>8223</v>
      </c>
      <c r="H1094" t="s">
        <v>8245</v>
      </c>
      <c r="I1094" s="19">
        <f t="shared" si="51"/>
        <v>41378.877685185187</v>
      </c>
      <c r="J1094">
        <v>1365973432</v>
      </c>
      <c r="K1094" s="19">
        <f t="shared" si="52"/>
        <v>41348.877685185187</v>
      </c>
      <c r="L1094">
        <v>1363381432</v>
      </c>
      <c r="M1094" t="b">
        <v>1</v>
      </c>
      <c r="N1094">
        <v>146</v>
      </c>
      <c r="O1094" t="b">
        <v>1</v>
      </c>
      <c r="P1094" t="s">
        <v>8267</v>
      </c>
      <c r="Q1094" s="15" t="s">
        <v>8317</v>
      </c>
      <c r="R1094" s="12" t="s">
        <v>8329</v>
      </c>
      <c r="S1094">
        <f t="shared" si="53"/>
        <v>61.3</v>
      </c>
    </row>
    <row r="1095" spans="1:19" ht="45" x14ac:dyDescent="0.25">
      <c r="A1095" s="10">
        <v>1677</v>
      </c>
      <c r="B1095" s="3" t="s">
        <v>1678</v>
      </c>
      <c r="C1095" s="3" t="s">
        <v>5787</v>
      </c>
      <c r="D1095" s="6">
        <v>6000</v>
      </c>
      <c r="E1095" s="8">
        <v>6700</v>
      </c>
      <c r="F1095" t="s">
        <v>8218</v>
      </c>
      <c r="G1095" t="s">
        <v>8226</v>
      </c>
      <c r="H1095" t="s">
        <v>8248</v>
      </c>
      <c r="I1095" s="19">
        <f t="shared" si="51"/>
        <v>42476.249305555553</v>
      </c>
      <c r="J1095">
        <v>1460786340</v>
      </c>
      <c r="K1095" s="19">
        <f t="shared" si="52"/>
        <v>42416.407129629632</v>
      </c>
      <c r="L1095">
        <v>1455615976</v>
      </c>
      <c r="M1095" t="b">
        <v>0</v>
      </c>
      <c r="N1095">
        <v>42</v>
      </c>
      <c r="O1095" t="b">
        <v>1</v>
      </c>
      <c r="P1095" t="s">
        <v>8290</v>
      </c>
      <c r="Q1095" s="15" t="s">
        <v>8311</v>
      </c>
      <c r="R1095" s="12" t="s">
        <v>8319</v>
      </c>
      <c r="S1095">
        <f t="shared" si="53"/>
        <v>159.52000000000001</v>
      </c>
    </row>
    <row r="1096" spans="1:19" x14ac:dyDescent="0.25">
      <c r="A1096" s="10">
        <v>3285</v>
      </c>
      <c r="B1096" s="3" t="s">
        <v>3285</v>
      </c>
      <c r="C1096" s="3" t="s">
        <v>7395</v>
      </c>
      <c r="D1096" s="6">
        <v>4999</v>
      </c>
      <c r="E1096" s="8">
        <v>5604</v>
      </c>
      <c r="F1096" t="s">
        <v>8218</v>
      </c>
      <c r="G1096" t="s">
        <v>8223</v>
      </c>
      <c r="H1096" t="s">
        <v>8245</v>
      </c>
      <c r="I1096" s="19">
        <f t="shared" si="51"/>
        <v>42794.208333333328</v>
      </c>
      <c r="J1096">
        <v>1488258000</v>
      </c>
      <c r="K1096" s="19">
        <f t="shared" si="52"/>
        <v>42762.942430555559</v>
      </c>
      <c r="L1096">
        <v>1485556626</v>
      </c>
      <c r="M1096" t="b">
        <v>0</v>
      </c>
      <c r="N1096">
        <v>81</v>
      </c>
      <c r="O1096" t="b">
        <v>1</v>
      </c>
      <c r="P1096" t="s">
        <v>8269</v>
      </c>
      <c r="Q1096" s="15" t="s">
        <v>8314</v>
      </c>
      <c r="R1096" s="12" t="s">
        <v>8315</v>
      </c>
      <c r="S1096">
        <f t="shared" si="53"/>
        <v>69.19</v>
      </c>
    </row>
    <row r="1097" spans="1:19" ht="60" x14ac:dyDescent="0.25">
      <c r="A1097" s="10">
        <v>752</v>
      </c>
      <c r="B1097" s="3" t="s">
        <v>753</v>
      </c>
      <c r="C1097" s="3" t="s">
        <v>4862</v>
      </c>
      <c r="D1097" s="6">
        <v>5000</v>
      </c>
      <c r="E1097" s="8">
        <v>5585</v>
      </c>
      <c r="F1097" t="s">
        <v>8218</v>
      </c>
      <c r="G1097" t="s">
        <v>8225</v>
      </c>
      <c r="H1097" t="s">
        <v>8247</v>
      </c>
      <c r="I1097" s="19">
        <f t="shared" si="51"/>
        <v>42659.458333333328</v>
      </c>
      <c r="J1097">
        <v>1476615600</v>
      </c>
      <c r="K1097" s="19">
        <f t="shared" si="52"/>
        <v>42639.421493055561</v>
      </c>
      <c r="L1097">
        <v>1474884417</v>
      </c>
      <c r="M1097" t="b">
        <v>0</v>
      </c>
      <c r="N1097">
        <v>105</v>
      </c>
      <c r="O1097" t="b">
        <v>1</v>
      </c>
      <c r="P1097" t="s">
        <v>8272</v>
      </c>
      <c r="Q1097" s="15" t="s">
        <v>8320</v>
      </c>
      <c r="R1097" s="12" t="s">
        <v>8330</v>
      </c>
      <c r="S1097">
        <f t="shared" si="53"/>
        <v>53.19</v>
      </c>
    </row>
    <row r="1098" spans="1:19" ht="60" x14ac:dyDescent="0.25">
      <c r="A1098" s="10">
        <v>394</v>
      </c>
      <c r="B1098" s="3" t="s">
        <v>395</v>
      </c>
      <c r="C1098" s="3" t="s">
        <v>4504</v>
      </c>
      <c r="D1098" s="6">
        <v>4700</v>
      </c>
      <c r="E1098" s="8">
        <v>5259</v>
      </c>
      <c r="F1098" t="s">
        <v>8218</v>
      </c>
      <c r="G1098" t="s">
        <v>8226</v>
      </c>
      <c r="H1098" t="s">
        <v>8248</v>
      </c>
      <c r="I1098" s="19">
        <f t="shared" si="51"/>
        <v>42477.776412037041</v>
      </c>
      <c r="J1098">
        <v>1460918282</v>
      </c>
      <c r="K1098" s="19">
        <f t="shared" si="52"/>
        <v>42417.818078703705</v>
      </c>
      <c r="L1098">
        <v>1455737882</v>
      </c>
      <c r="M1098" t="b">
        <v>0</v>
      </c>
      <c r="N1098">
        <v>50</v>
      </c>
      <c r="O1098" t="b">
        <v>1</v>
      </c>
      <c r="P1098" t="s">
        <v>8267</v>
      </c>
      <c r="Q1098" s="15" t="s">
        <v>8317</v>
      </c>
      <c r="R1098" s="12" t="s">
        <v>8329</v>
      </c>
      <c r="S1098">
        <f t="shared" si="53"/>
        <v>105.18</v>
      </c>
    </row>
    <row r="1099" spans="1:19" ht="45" x14ac:dyDescent="0.25">
      <c r="A1099" s="10">
        <v>1036</v>
      </c>
      <c r="B1099" s="3" t="s">
        <v>1037</v>
      </c>
      <c r="C1099" s="3" t="s">
        <v>5146</v>
      </c>
      <c r="D1099" s="6">
        <v>4500</v>
      </c>
      <c r="E1099" s="8">
        <v>5056.22</v>
      </c>
      <c r="F1099" t="s">
        <v>8218</v>
      </c>
      <c r="G1099" t="s">
        <v>8223</v>
      </c>
      <c r="H1099" t="s">
        <v>8245</v>
      </c>
      <c r="I1099" s="19">
        <f t="shared" si="51"/>
        <v>41281.333333333336</v>
      </c>
      <c r="J1099">
        <v>1357545600</v>
      </c>
      <c r="K1099" s="19">
        <f t="shared" si="52"/>
        <v>41249.448958333334</v>
      </c>
      <c r="L1099">
        <v>1354790790</v>
      </c>
      <c r="M1099" t="b">
        <v>0</v>
      </c>
      <c r="N1099">
        <v>211</v>
      </c>
      <c r="O1099" t="b">
        <v>1</v>
      </c>
      <c r="P1099" t="s">
        <v>8278</v>
      </c>
      <c r="Q1099" s="15" t="s">
        <v>8311</v>
      </c>
      <c r="R1099" s="12" t="s">
        <v>8324</v>
      </c>
      <c r="S1099">
        <f t="shared" si="53"/>
        <v>23.96</v>
      </c>
    </row>
    <row r="1100" spans="1:19" ht="60" x14ac:dyDescent="0.25">
      <c r="A1100" s="10">
        <v>2162</v>
      </c>
      <c r="B1100" s="3" t="s">
        <v>2163</v>
      </c>
      <c r="C1100" s="3" t="s">
        <v>6272</v>
      </c>
      <c r="D1100" s="6">
        <v>4500</v>
      </c>
      <c r="E1100" s="8">
        <v>5052</v>
      </c>
      <c r="F1100" t="s">
        <v>8218</v>
      </c>
      <c r="G1100" t="s">
        <v>8223</v>
      </c>
      <c r="H1100" t="s">
        <v>8245</v>
      </c>
      <c r="I1100" s="19">
        <f t="shared" si="51"/>
        <v>41844.766099537039</v>
      </c>
      <c r="J1100">
        <v>1406226191</v>
      </c>
      <c r="K1100" s="19">
        <f t="shared" si="52"/>
        <v>41813.766099537039</v>
      </c>
      <c r="L1100">
        <v>1403547791</v>
      </c>
      <c r="M1100" t="b">
        <v>0</v>
      </c>
      <c r="N1100">
        <v>58</v>
      </c>
      <c r="O1100" t="b">
        <v>1</v>
      </c>
      <c r="P1100" t="s">
        <v>8274</v>
      </c>
      <c r="Q1100" s="15" t="s">
        <v>8311</v>
      </c>
      <c r="R1100" s="12" t="s">
        <v>8312</v>
      </c>
      <c r="S1100">
        <f t="shared" si="53"/>
        <v>87.1</v>
      </c>
    </row>
    <row r="1101" spans="1:19" ht="30" x14ac:dyDescent="0.25">
      <c r="A1101" s="10">
        <v>1395</v>
      </c>
      <c r="B1101" s="3" t="s">
        <v>1396</v>
      </c>
      <c r="C1101" s="3" t="s">
        <v>5505</v>
      </c>
      <c r="D1101" s="6">
        <v>3500</v>
      </c>
      <c r="E1101" s="8">
        <v>3916</v>
      </c>
      <c r="F1101" t="s">
        <v>8218</v>
      </c>
      <c r="G1101" t="s">
        <v>8223</v>
      </c>
      <c r="H1101" t="s">
        <v>8245</v>
      </c>
      <c r="I1101" s="19">
        <f t="shared" si="51"/>
        <v>42749.90834490741</v>
      </c>
      <c r="J1101">
        <v>1484430481</v>
      </c>
      <c r="K1101" s="19">
        <f t="shared" si="52"/>
        <v>42719.90834490741</v>
      </c>
      <c r="L1101">
        <v>1481838481</v>
      </c>
      <c r="M1101" t="b">
        <v>0</v>
      </c>
      <c r="N1101">
        <v>82</v>
      </c>
      <c r="O1101" t="b">
        <v>1</v>
      </c>
      <c r="P1101" t="s">
        <v>8274</v>
      </c>
      <c r="Q1101" s="15" t="s">
        <v>8311</v>
      </c>
      <c r="R1101" s="12" t="s">
        <v>8312</v>
      </c>
      <c r="S1101">
        <f t="shared" si="53"/>
        <v>47.76</v>
      </c>
    </row>
    <row r="1102" spans="1:19" ht="45" x14ac:dyDescent="0.25">
      <c r="A1102" s="10">
        <v>2546</v>
      </c>
      <c r="B1102" s="3" t="s">
        <v>2546</v>
      </c>
      <c r="C1102" s="3" t="s">
        <v>6656</v>
      </c>
      <c r="D1102" s="6">
        <v>3500</v>
      </c>
      <c r="E1102" s="8">
        <v>3910</v>
      </c>
      <c r="F1102" t="s">
        <v>8218</v>
      </c>
      <c r="G1102" t="s">
        <v>8223</v>
      </c>
      <c r="H1102" t="s">
        <v>8245</v>
      </c>
      <c r="I1102" s="19">
        <f t="shared" si="51"/>
        <v>41552.208333333336</v>
      </c>
      <c r="J1102">
        <v>1380949200</v>
      </c>
      <c r="K1102" s="19">
        <f t="shared" si="52"/>
        <v>41524.858553240738</v>
      </c>
      <c r="L1102">
        <v>1378586179</v>
      </c>
      <c r="M1102" t="b">
        <v>0</v>
      </c>
      <c r="N1102">
        <v>65</v>
      </c>
      <c r="O1102" t="b">
        <v>1</v>
      </c>
      <c r="P1102" t="s">
        <v>8298</v>
      </c>
      <c r="Q1102" s="15" t="s">
        <v>8311</v>
      </c>
      <c r="R1102" s="12" t="s">
        <v>8333</v>
      </c>
      <c r="S1102">
        <f t="shared" si="53"/>
        <v>60.15</v>
      </c>
    </row>
    <row r="1103" spans="1:19" ht="60" x14ac:dyDescent="0.25">
      <c r="A1103" s="10">
        <v>1474</v>
      </c>
      <c r="B1103" s="3" t="s">
        <v>1475</v>
      </c>
      <c r="C1103" s="3" t="s">
        <v>5584</v>
      </c>
      <c r="D1103" s="6">
        <v>3000</v>
      </c>
      <c r="E1103" s="8">
        <v>3368</v>
      </c>
      <c r="F1103" t="s">
        <v>8218</v>
      </c>
      <c r="G1103" t="s">
        <v>8223</v>
      </c>
      <c r="H1103" t="s">
        <v>8245</v>
      </c>
      <c r="I1103" s="19">
        <f t="shared" si="51"/>
        <v>41530.727916666663</v>
      </c>
      <c r="J1103">
        <v>1379093292</v>
      </c>
      <c r="K1103" s="19">
        <f t="shared" si="52"/>
        <v>41500.727916666663</v>
      </c>
      <c r="L1103">
        <v>1376501292</v>
      </c>
      <c r="M1103" t="b">
        <v>1</v>
      </c>
      <c r="N1103">
        <v>76</v>
      </c>
      <c r="O1103" t="b">
        <v>1</v>
      </c>
      <c r="P1103" t="s">
        <v>8286</v>
      </c>
      <c r="Q1103" s="15" t="s">
        <v>8320</v>
      </c>
      <c r="R1103" s="12" t="s">
        <v>8321</v>
      </c>
      <c r="S1103">
        <f t="shared" si="53"/>
        <v>44.32</v>
      </c>
    </row>
    <row r="1104" spans="1:19" ht="45" x14ac:dyDescent="0.25">
      <c r="A1104" s="10">
        <v>2806</v>
      </c>
      <c r="B1104" s="3" t="s">
        <v>2806</v>
      </c>
      <c r="C1104" s="3" t="s">
        <v>6916</v>
      </c>
      <c r="D1104" s="6">
        <v>3000</v>
      </c>
      <c r="E1104" s="8">
        <v>3363</v>
      </c>
      <c r="F1104" t="s">
        <v>8218</v>
      </c>
      <c r="G1104" t="s">
        <v>8224</v>
      </c>
      <c r="H1104" t="s">
        <v>8246</v>
      </c>
      <c r="I1104" s="19">
        <f t="shared" si="51"/>
        <v>42221.458333333328</v>
      </c>
      <c r="J1104">
        <v>1438772400</v>
      </c>
      <c r="K1104" s="19">
        <f t="shared" si="52"/>
        <v>42185.267245370371</v>
      </c>
      <c r="L1104">
        <v>1435645490</v>
      </c>
      <c r="M1104" t="b">
        <v>0</v>
      </c>
      <c r="N1104">
        <v>76</v>
      </c>
      <c r="O1104" t="b">
        <v>1</v>
      </c>
      <c r="P1104" t="s">
        <v>8269</v>
      </c>
      <c r="Q1104" s="15" t="s">
        <v>8314</v>
      </c>
      <c r="R1104" s="12" t="s">
        <v>8315</v>
      </c>
      <c r="S1104">
        <f t="shared" si="53"/>
        <v>44.25</v>
      </c>
    </row>
    <row r="1105" spans="1:19" ht="60" x14ac:dyDescent="0.25">
      <c r="A1105" s="10">
        <v>378</v>
      </c>
      <c r="B1105" s="3" t="s">
        <v>379</v>
      </c>
      <c r="C1105" s="3" t="s">
        <v>4488</v>
      </c>
      <c r="D1105" s="6">
        <v>3000</v>
      </c>
      <c r="E1105" s="8">
        <v>3353</v>
      </c>
      <c r="F1105" t="s">
        <v>8218</v>
      </c>
      <c r="G1105" t="s">
        <v>8228</v>
      </c>
      <c r="H1105" t="s">
        <v>8250</v>
      </c>
      <c r="I1105" s="19">
        <f t="shared" si="51"/>
        <v>42394.994444444441</v>
      </c>
      <c r="J1105">
        <v>1453765920</v>
      </c>
      <c r="K1105" s="19">
        <f t="shared" si="52"/>
        <v>42370.571851851855</v>
      </c>
      <c r="L1105">
        <v>1451655808</v>
      </c>
      <c r="M1105" t="b">
        <v>0</v>
      </c>
      <c r="N1105">
        <v>83</v>
      </c>
      <c r="O1105" t="b">
        <v>1</v>
      </c>
      <c r="P1105" t="s">
        <v>8267</v>
      </c>
      <c r="Q1105" s="15" t="s">
        <v>8317</v>
      </c>
      <c r="R1105" s="12" t="s">
        <v>8329</v>
      </c>
      <c r="S1105">
        <f t="shared" si="53"/>
        <v>40.4</v>
      </c>
    </row>
    <row r="1106" spans="1:19" ht="45" x14ac:dyDescent="0.25">
      <c r="A1106" s="10">
        <v>1358</v>
      </c>
      <c r="B1106" s="3" t="s">
        <v>1359</v>
      </c>
      <c r="C1106" s="3" t="s">
        <v>5468</v>
      </c>
      <c r="D1106" s="6">
        <v>3000</v>
      </c>
      <c r="E1106" s="8">
        <v>3350</v>
      </c>
      <c r="F1106" t="s">
        <v>8218</v>
      </c>
      <c r="G1106" t="s">
        <v>8223</v>
      </c>
      <c r="H1106" t="s">
        <v>8245</v>
      </c>
      <c r="I1106" s="19">
        <f t="shared" si="51"/>
        <v>40719.570868055554</v>
      </c>
      <c r="J1106">
        <v>1309009323</v>
      </c>
      <c r="K1106" s="19">
        <f t="shared" si="52"/>
        <v>40689.570868055554</v>
      </c>
      <c r="L1106">
        <v>1306417323</v>
      </c>
      <c r="M1106" t="b">
        <v>0</v>
      </c>
      <c r="N1106">
        <v>49</v>
      </c>
      <c r="O1106" t="b">
        <v>1</v>
      </c>
      <c r="P1106" t="s">
        <v>8272</v>
      </c>
      <c r="Q1106" s="15" t="s">
        <v>8320</v>
      </c>
      <c r="R1106" s="12" t="s">
        <v>8330</v>
      </c>
      <c r="S1106">
        <f t="shared" si="53"/>
        <v>68.37</v>
      </c>
    </row>
    <row r="1107" spans="1:19" ht="60" x14ac:dyDescent="0.25">
      <c r="A1107" s="10">
        <v>3238</v>
      </c>
      <c r="B1107" s="3" t="s">
        <v>3238</v>
      </c>
      <c r="C1107" s="3" t="s">
        <v>7348</v>
      </c>
      <c r="D1107" s="6">
        <v>2800</v>
      </c>
      <c r="E1107" s="8">
        <v>3145</v>
      </c>
      <c r="F1107" t="s">
        <v>8218</v>
      </c>
      <c r="G1107" t="s">
        <v>8224</v>
      </c>
      <c r="H1107" t="s">
        <v>8246</v>
      </c>
      <c r="I1107" s="19">
        <f t="shared" si="51"/>
        <v>42186.510393518518</v>
      </c>
      <c r="J1107">
        <v>1435752898</v>
      </c>
      <c r="K1107" s="19">
        <f t="shared" si="52"/>
        <v>42156.510393518518</v>
      </c>
      <c r="L1107">
        <v>1433160898</v>
      </c>
      <c r="M1107" t="b">
        <v>1</v>
      </c>
      <c r="N1107">
        <v>79</v>
      </c>
      <c r="O1107" t="b">
        <v>1</v>
      </c>
      <c r="P1107" t="s">
        <v>8269</v>
      </c>
      <c r="Q1107" s="15" t="s">
        <v>8314</v>
      </c>
      <c r="R1107" s="12" t="s">
        <v>8315</v>
      </c>
      <c r="S1107">
        <f t="shared" si="53"/>
        <v>39.81</v>
      </c>
    </row>
    <row r="1108" spans="1:19" ht="45" x14ac:dyDescent="0.25">
      <c r="A1108" s="10">
        <v>3263</v>
      </c>
      <c r="B1108" s="3" t="s">
        <v>3263</v>
      </c>
      <c r="C1108" s="3" t="s">
        <v>7373</v>
      </c>
      <c r="D1108" s="6">
        <v>2500</v>
      </c>
      <c r="E1108" s="8">
        <v>2804.16</v>
      </c>
      <c r="F1108" t="s">
        <v>8218</v>
      </c>
      <c r="G1108" t="s">
        <v>8223</v>
      </c>
      <c r="H1108" t="s">
        <v>8245</v>
      </c>
      <c r="I1108" s="19">
        <f t="shared" si="51"/>
        <v>42307.875</v>
      </c>
      <c r="J1108">
        <v>1446238800</v>
      </c>
      <c r="K1108" s="19">
        <f t="shared" si="52"/>
        <v>42284.516064814816</v>
      </c>
      <c r="L1108">
        <v>1444220588</v>
      </c>
      <c r="M1108" t="b">
        <v>1</v>
      </c>
      <c r="N1108">
        <v>68</v>
      </c>
      <c r="O1108" t="b">
        <v>1</v>
      </c>
      <c r="P1108" t="s">
        <v>8269</v>
      </c>
      <c r="Q1108" s="15" t="s">
        <v>8314</v>
      </c>
      <c r="R1108" s="12" t="s">
        <v>8315</v>
      </c>
      <c r="S1108">
        <f t="shared" si="53"/>
        <v>41.24</v>
      </c>
    </row>
    <row r="1109" spans="1:19" ht="45" x14ac:dyDescent="0.25">
      <c r="A1109" s="10">
        <v>2626</v>
      </c>
      <c r="B1109" s="3" t="s">
        <v>2626</v>
      </c>
      <c r="C1109" s="3" t="s">
        <v>6736</v>
      </c>
      <c r="D1109" s="6">
        <v>2500</v>
      </c>
      <c r="E1109" s="8">
        <v>2800</v>
      </c>
      <c r="F1109" t="s">
        <v>8218</v>
      </c>
      <c r="G1109" t="s">
        <v>8223</v>
      </c>
      <c r="H1109" t="s">
        <v>8245</v>
      </c>
      <c r="I1109" s="19">
        <f t="shared" si="51"/>
        <v>42158.628113425926</v>
      </c>
      <c r="J1109">
        <v>1433343869</v>
      </c>
      <c r="K1109" s="19">
        <f t="shared" si="52"/>
        <v>42128.628113425926</v>
      </c>
      <c r="L1109">
        <v>1430751869</v>
      </c>
      <c r="M1109" t="b">
        <v>0</v>
      </c>
      <c r="N1109">
        <v>50</v>
      </c>
      <c r="O1109" t="b">
        <v>1</v>
      </c>
      <c r="P1109" t="s">
        <v>8299</v>
      </c>
      <c r="Q1109" s="15" t="s">
        <v>8307</v>
      </c>
      <c r="R1109" s="12" t="s">
        <v>8316</v>
      </c>
      <c r="S1109">
        <f t="shared" si="53"/>
        <v>56</v>
      </c>
    </row>
    <row r="1110" spans="1:19" ht="45" x14ac:dyDescent="0.25">
      <c r="A1110" s="10">
        <v>3170</v>
      </c>
      <c r="B1110" s="3" t="s">
        <v>3170</v>
      </c>
      <c r="C1110" s="3" t="s">
        <v>7280</v>
      </c>
      <c r="D1110" s="6">
        <v>2000</v>
      </c>
      <c r="E1110" s="8">
        <v>2245</v>
      </c>
      <c r="F1110" t="s">
        <v>8218</v>
      </c>
      <c r="G1110" t="s">
        <v>8223</v>
      </c>
      <c r="H1110" t="s">
        <v>8245</v>
      </c>
      <c r="I1110" s="19">
        <f t="shared" si="51"/>
        <v>41822.166666666664</v>
      </c>
      <c r="J1110">
        <v>1404273600</v>
      </c>
      <c r="K1110" s="19">
        <f t="shared" si="52"/>
        <v>41789.080370370371</v>
      </c>
      <c r="L1110">
        <v>1401414944</v>
      </c>
      <c r="M1110" t="b">
        <v>1</v>
      </c>
      <c r="N1110">
        <v>71</v>
      </c>
      <c r="O1110" t="b">
        <v>1</v>
      </c>
      <c r="P1110" t="s">
        <v>8269</v>
      </c>
      <c r="Q1110" s="15" t="s">
        <v>8314</v>
      </c>
      <c r="R1110" s="12" t="s">
        <v>8315</v>
      </c>
      <c r="S1110">
        <f t="shared" si="53"/>
        <v>31.62</v>
      </c>
    </row>
    <row r="1111" spans="1:19" ht="45" x14ac:dyDescent="0.25">
      <c r="A1111" s="10">
        <v>801</v>
      </c>
      <c r="B1111" s="3" t="s">
        <v>802</v>
      </c>
      <c r="C1111" s="3" t="s">
        <v>4911</v>
      </c>
      <c r="D1111" s="6">
        <v>2000</v>
      </c>
      <c r="E1111" s="8">
        <v>2230.4299999999998</v>
      </c>
      <c r="F1111" t="s">
        <v>8218</v>
      </c>
      <c r="G1111" t="s">
        <v>8223</v>
      </c>
      <c r="H1111" t="s">
        <v>8245</v>
      </c>
      <c r="I1111" s="19">
        <f t="shared" si="51"/>
        <v>40725.795370370368</v>
      </c>
      <c r="J1111">
        <v>1309547120</v>
      </c>
      <c r="K1111" s="19">
        <f t="shared" si="52"/>
        <v>40695.795370370368</v>
      </c>
      <c r="L1111">
        <v>1306955120</v>
      </c>
      <c r="M1111" t="b">
        <v>0</v>
      </c>
      <c r="N1111">
        <v>51</v>
      </c>
      <c r="O1111" t="b">
        <v>1</v>
      </c>
      <c r="P1111" t="s">
        <v>8274</v>
      </c>
      <c r="Q1111" s="15" t="s">
        <v>8311</v>
      </c>
      <c r="R1111" s="12" t="s">
        <v>8312</v>
      </c>
      <c r="S1111">
        <f t="shared" si="53"/>
        <v>43.73</v>
      </c>
    </row>
    <row r="1112" spans="1:19" ht="60" x14ac:dyDescent="0.25">
      <c r="A1112" s="10">
        <v>3383</v>
      </c>
      <c r="B1112" s="3" t="s">
        <v>3382</v>
      </c>
      <c r="C1112" s="3" t="s">
        <v>7493</v>
      </c>
      <c r="D1112" s="6">
        <v>1750</v>
      </c>
      <c r="E1112" s="8">
        <v>1955</v>
      </c>
      <c r="F1112" t="s">
        <v>8218</v>
      </c>
      <c r="G1112" t="s">
        <v>8223</v>
      </c>
      <c r="H1112" t="s">
        <v>8245</v>
      </c>
      <c r="I1112" s="19">
        <f t="shared" si="51"/>
        <v>42544.782638888893</v>
      </c>
      <c r="J1112">
        <v>1466707620</v>
      </c>
      <c r="K1112" s="19">
        <f t="shared" si="52"/>
        <v>42524.782638888893</v>
      </c>
      <c r="L1112">
        <v>1464979620</v>
      </c>
      <c r="M1112" t="b">
        <v>0</v>
      </c>
      <c r="N1112">
        <v>30</v>
      </c>
      <c r="O1112" t="b">
        <v>1</v>
      </c>
      <c r="P1112" t="s">
        <v>8269</v>
      </c>
      <c r="Q1112" s="15" t="s">
        <v>8314</v>
      </c>
      <c r="R1112" s="12" t="s">
        <v>8315</v>
      </c>
      <c r="S1112">
        <f t="shared" si="53"/>
        <v>65.17</v>
      </c>
    </row>
    <row r="1113" spans="1:19" ht="60" x14ac:dyDescent="0.25">
      <c r="A1113" s="10">
        <v>650</v>
      </c>
      <c r="B1113" s="3" t="s">
        <v>651</v>
      </c>
      <c r="C1113" s="3" t="s">
        <v>4760</v>
      </c>
      <c r="D1113" s="6">
        <v>1500</v>
      </c>
      <c r="E1113" s="8">
        <v>1686</v>
      </c>
      <c r="F1113" t="s">
        <v>8218</v>
      </c>
      <c r="G1113" t="s">
        <v>8223</v>
      </c>
      <c r="H1113" t="s">
        <v>8245</v>
      </c>
      <c r="I1113" s="19">
        <f t="shared" si="51"/>
        <v>41992.078518518523</v>
      </c>
      <c r="J1113">
        <v>1418953984</v>
      </c>
      <c r="K1113" s="19">
        <f t="shared" si="52"/>
        <v>41932.036851851852</v>
      </c>
      <c r="L1113">
        <v>1413766384</v>
      </c>
      <c r="M1113" t="b">
        <v>0</v>
      </c>
      <c r="N1113">
        <v>48</v>
      </c>
      <c r="O1113" t="b">
        <v>1</v>
      </c>
      <c r="P1113" t="s">
        <v>8271</v>
      </c>
      <c r="Q1113" s="15" t="s">
        <v>8307</v>
      </c>
      <c r="R1113" s="12" t="s">
        <v>8313</v>
      </c>
      <c r="S1113">
        <f t="shared" si="53"/>
        <v>35.130000000000003</v>
      </c>
    </row>
    <row r="1114" spans="1:19" ht="60" x14ac:dyDescent="0.25">
      <c r="A1114" s="10">
        <v>3435</v>
      </c>
      <c r="B1114" s="3" t="s">
        <v>3434</v>
      </c>
      <c r="C1114" s="3" t="s">
        <v>7545</v>
      </c>
      <c r="D1114" s="6">
        <v>1000</v>
      </c>
      <c r="E1114" s="8">
        <v>1120</v>
      </c>
      <c r="F1114" t="s">
        <v>8218</v>
      </c>
      <c r="G1114" t="s">
        <v>8223</v>
      </c>
      <c r="H1114" t="s">
        <v>8245</v>
      </c>
      <c r="I1114" s="19">
        <f t="shared" si="51"/>
        <v>42589.125</v>
      </c>
      <c r="J1114">
        <v>1470538800</v>
      </c>
      <c r="K1114" s="19">
        <f t="shared" si="52"/>
        <v>42572.61681712963</v>
      </c>
      <c r="L1114">
        <v>1469112493</v>
      </c>
      <c r="M1114" t="b">
        <v>0</v>
      </c>
      <c r="N1114">
        <v>19</v>
      </c>
      <c r="O1114" t="b">
        <v>1</v>
      </c>
      <c r="P1114" t="s">
        <v>8269</v>
      </c>
      <c r="Q1114" s="15" t="s">
        <v>8314</v>
      </c>
      <c r="R1114" s="12" t="s">
        <v>8315</v>
      </c>
      <c r="S1114">
        <f t="shared" si="53"/>
        <v>58.95</v>
      </c>
    </row>
    <row r="1115" spans="1:19" ht="60" x14ac:dyDescent="0.25">
      <c r="A1115" s="10">
        <v>3681</v>
      </c>
      <c r="B1115" s="3" t="s">
        <v>3678</v>
      </c>
      <c r="C1115" s="3" t="s">
        <v>7791</v>
      </c>
      <c r="D1115" s="6">
        <v>1000</v>
      </c>
      <c r="E1115" s="8">
        <v>1119</v>
      </c>
      <c r="F1115" t="s">
        <v>8218</v>
      </c>
      <c r="G1115" t="s">
        <v>8223</v>
      </c>
      <c r="H1115" t="s">
        <v>8245</v>
      </c>
      <c r="I1115" s="19">
        <f t="shared" si="51"/>
        <v>42384.651504629626</v>
      </c>
      <c r="J1115">
        <v>1452872290</v>
      </c>
      <c r="K1115" s="19">
        <f t="shared" si="52"/>
        <v>42374.651504629626</v>
      </c>
      <c r="L1115">
        <v>1452008290</v>
      </c>
      <c r="M1115" t="b">
        <v>0</v>
      </c>
      <c r="N1115">
        <v>18</v>
      </c>
      <c r="O1115" t="b">
        <v>1</v>
      </c>
      <c r="P1115" t="s">
        <v>8269</v>
      </c>
      <c r="Q1115" s="15" t="s">
        <v>8314</v>
      </c>
      <c r="R1115" s="12" t="s">
        <v>8315</v>
      </c>
      <c r="S1115">
        <f t="shared" si="53"/>
        <v>62.17</v>
      </c>
    </row>
    <row r="1116" spans="1:19" ht="30" x14ac:dyDescent="0.25">
      <c r="A1116" s="10">
        <v>3397</v>
      </c>
      <c r="B1116" s="3" t="s">
        <v>3396</v>
      </c>
      <c r="C1116" s="3" t="s">
        <v>7507</v>
      </c>
      <c r="D1116" s="6">
        <v>250</v>
      </c>
      <c r="E1116" s="8">
        <v>280</v>
      </c>
      <c r="F1116" t="s">
        <v>8218</v>
      </c>
      <c r="G1116" t="s">
        <v>8224</v>
      </c>
      <c r="H1116" t="s">
        <v>8246</v>
      </c>
      <c r="I1116" s="19">
        <f t="shared" si="51"/>
        <v>42418.916666666672</v>
      </c>
      <c r="J1116">
        <v>1455832800</v>
      </c>
      <c r="K1116" s="19">
        <f t="shared" si="52"/>
        <v>42378.478344907402</v>
      </c>
      <c r="L1116">
        <v>1452338929</v>
      </c>
      <c r="M1116" t="b">
        <v>0</v>
      </c>
      <c r="N1116">
        <v>24</v>
      </c>
      <c r="O1116" t="b">
        <v>1</v>
      </c>
      <c r="P1116" t="s">
        <v>8269</v>
      </c>
      <c r="Q1116" s="15" t="s">
        <v>8314</v>
      </c>
      <c r="R1116" s="12" t="s">
        <v>8315</v>
      </c>
      <c r="S1116">
        <f t="shared" si="53"/>
        <v>11.67</v>
      </c>
    </row>
    <row r="1117" spans="1:19" ht="60" x14ac:dyDescent="0.25">
      <c r="A1117" s="10">
        <v>2072</v>
      </c>
      <c r="B1117" s="3" t="s">
        <v>2073</v>
      </c>
      <c r="C1117" s="3" t="s">
        <v>6182</v>
      </c>
      <c r="D1117" s="6">
        <v>71500</v>
      </c>
      <c r="E1117" s="8">
        <v>79173</v>
      </c>
      <c r="F1117" t="s">
        <v>8218</v>
      </c>
      <c r="G1117" t="s">
        <v>8223</v>
      </c>
      <c r="H1117" t="s">
        <v>8245</v>
      </c>
      <c r="I1117" s="19">
        <f t="shared" si="51"/>
        <v>42497.581388888888</v>
      </c>
      <c r="J1117">
        <v>1462629432</v>
      </c>
      <c r="K1117" s="19">
        <f t="shared" si="52"/>
        <v>42467.581388888888</v>
      </c>
      <c r="L1117">
        <v>1460037432</v>
      </c>
      <c r="M1117" t="b">
        <v>0</v>
      </c>
      <c r="N1117">
        <v>350</v>
      </c>
      <c r="O1117" t="b">
        <v>1</v>
      </c>
      <c r="P1117" t="s">
        <v>8293</v>
      </c>
      <c r="Q1117" s="15" t="s">
        <v>8307</v>
      </c>
      <c r="R1117" s="12" t="s">
        <v>8308</v>
      </c>
      <c r="S1117">
        <f t="shared" si="53"/>
        <v>226.21</v>
      </c>
    </row>
    <row r="1118" spans="1:19" ht="60" x14ac:dyDescent="0.25">
      <c r="A1118" s="10">
        <v>361</v>
      </c>
      <c r="B1118" s="3" t="s">
        <v>362</v>
      </c>
      <c r="C1118" s="3" t="s">
        <v>4471</v>
      </c>
      <c r="D1118" s="6">
        <v>35000</v>
      </c>
      <c r="E1118" s="8">
        <v>38876.949999999997</v>
      </c>
      <c r="F1118" t="s">
        <v>8218</v>
      </c>
      <c r="G1118" t="s">
        <v>8223</v>
      </c>
      <c r="H1118" t="s">
        <v>8245</v>
      </c>
      <c r="I1118" s="19">
        <f t="shared" si="51"/>
        <v>41966.042893518519</v>
      </c>
      <c r="J1118">
        <v>1416704506</v>
      </c>
      <c r="K1118" s="19">
        <f t="shared" si="52"/>
        <v>41936.001226851848</v>
      </c>
      <c r="L1118">
        <v>1414108906</v>
      </c>
      <c r="M1118" t="b">
        <v>0</v>
      </c>
      <c r="N1118">
        <v>354</v>
      </c>
      <c r="O1118" t="b">
        <v>1</v>
      </c>
      <c r="P1118" t="s">
        <v>8267</v>
      </c>
      <c r="Q1118" s="15" t="s">
        <v>8317</v>
      </c>
      <c r="R1118" s="12" t="s">
        <v>8329</v>
      </c>
      <c r="S1118">
        <f t="shared" si="53"/>
        <v>109.82</v>
      </c>
    </row>
    <row r="1119" spans="1:19" ht="60" x14ac:dyDescent="0.25">
      <c r="A1119" s="10">
        <v>1477</v>
      </c>
      <c r="B1119" s="3" t="s">
        <v>1478</v>
      </c>
      <c r="C1119" s="3" t="s">
        <v>5587</v>
      </c>
      <c r="D1119" s="6">
        <v>30000</v>
      </c>
      <c r="E1119" s="8">
        <v>33393</v>
      </c>
      <c r="F1119" t="s">
        <v>8218</v>
      </c>
      <c r="G1119" t="s">
        <v>8223</v>
      </c>
      <c r="H1119" t="s">
        <v>8245</v>
      </c>
      <c r="I1119" s="19">
        <f t="shared" si="51"/>
        <v>40900.125</v>
      </c>
      <c r="J1119">
        <v>1324609200</v>
      </c>
      <c r="K1119" s="19">
        <f t="shared" si="52"/>
        <v>40840.615787037037</v>
      </c>
      <c r="L1119">
        <v>1319467604</v>
      </c>
      <c r="M1119" t="b">
        <v>1</v>
      </c>
      <c r="N1119">
        <v>369</v>
      </c>
      <c r="O1119" t="b">
        <v>1</v>
      </c>
      <c r="P1119" t="s">
        <v>8286</v>
      </c>
      <c r="Q1119" s="15" t="s">
        <v>8320</v>
      </c>
      <c r="R1119" s="12" t="s">
        <v>8321</v>
      </c>
      <c r="S1119">
        <f t="shared" si="53"/>
        <v>90.5</v>
      </c>
    </row>
    <row r="1120" spans="1:19" x14ac:dyDescent="0.25">
      <c r="A1120" s="10">
        <v>307</v>
      </c>
      <c r="B1120" s="3" t="s">
        <v>308</v>
      </c>
      <c r="C1120" s="3" t="s">
        <v>4417</v>
      </c>
      <c r="D1120" s="6">
        <v>22000</v>
      </c>
      <c r="E1120" s="8">
        <v>24490</v>
      </c>
      <c r="F1120" t="s">
        <v>8218</v>
      </c>
      <c r="G1120" t="s">
        <v>8223</v>
      </c>
      <c r="H1120" t="s">
        <v>8245</v>
      </c>
      <c r="I1120" s="19">
        <f t="shared" si="51"/>
        <v>41312.944456018515</v>
      </c>
      <c r="J1120">
        <v>1360276801</v>
      </c>
      <c r="K1120" s="19">
        <f t="shared" si="52"/>
        <v>41282.944456018515</v>
      </c>
      <c r="L1120">
        <v>1357684801</v>
      </c>
      <c r="M1120" t="b">
        <v>1</v>
      </c>
      <c r="N1120">
        <v>576</v>
      </c>
      <c r="O1120" t="b">
        <v>1</v>
      </c>
      <c r="P1120" t="s">
        <v>8267</v>
      </c>
      <c r="Q1120" s="15" t="s">
        <v>8317</v>
      </c>
      <c r="R1120" s="12" t="s">
        <v>8329</v>
      </c>
      <c r="S1120">
        <f t="shared" si="53"/>
        <v>42.52</v>
      </c>
    </row>
    <row r="1121" spans="1:19" ht="45" x14ac:dyDescent="0.25">
      <c r="A1121" s="10">
        <v>1508</v>
      </c>
      <c r="B1121" s="3" t="s">
        <v>1509</v>
      </c>
      <c r="C1121" s="3" t="s">
        <v>5618</v>
      </c>
      <c r="D1121" s="6">
        <v>18500</v>
      </c>
      <c r="E1121" s="8">
        <v>20491</v>
      </c>
      <c r="F1121" t="s">
        <v>8218</v>
      </c>
      <c r="G1121" t="s">
        <v>8223</v>
      </c>
      <c r="H1121" t="s">
        <v>8245</v>
      </c>
      <c r="I1121" s="19">
        <f t="shared" si="51"/>
        <v>41817.614363425928</v>
      </c>
      <c r="J1121">
        <v>1403880281</v>
      </c>
      <c r="K1121" s="19">
        <f t="shared" si="52"/>
        <v>41786.614363425928</v>
      </c>
      <c r="L1121">
        <v>1401201881</v>
      </c>
      <c r="M1121" t="b">
        <v>1</v>
      </c>
      <c r="N1121">
        <v>211</v>
      </c>
      <c r="O1121" t="b">
        <v>1</v>
      </c>
      <c r="P1121" t="s">
        <v>8283</v>
      </c>
      <c r="Q1121" s="15" t="s">
        <v>8322</v>
      </c>
      <c r="R1121" s="12" t="s">
        <v>8323</v>
      </c>
      <c r="S1121">
        <f t="shared" si="53"/>
        <v>97.11</v>
      </c>
    </row>
    <row r="1122" spans="1:19" ht="45" x14ac:dyDescent="0.25">
      <c r="A1122" s="10">
        <v>1280</v>
      </c>
      <c r="B1122" s="3" t="s">
        <v>1281</v>
      </c>
      <c r="C1122" s="3" t="s">
        <v>5390</v>
      </c>
      <c r="D1122" s="6">
        <v>15000</v>
      </c>
      <c r="E1122" s="8">
        <v>16636.78</v>
      </c>
      <c r="F1122" t="s">
        <v>8218</v>
      </c>
      <c r="G1122" t="s">
        <v>8223</v>
      </c>
      <c r="H1122" t="s">
        <v>8245</v>
      </c>
      <c r="I1122" s="19">
        <f t="shared" si="51"/>
        <v>40603.757569444446</v>
      </c>
      <c r="J1122">
        <v>1299003054</v>
      </c>
      <c r="K1122" s="19">
        <f t="shared" si="52"/>
        <v>40513.757569444446</v>
      </c>
      <c r="L1122">
        <v>1291227054</v>
      </c>
      <c r="M1122" t="b">
        <v>1</v>
      </c>
      <c r="N1122">
        <v>130</v>
      </c>
      <c r="O1122" t="b">
        <v>1</v>
      </c>
      <c r="P1122" t="s">
        <v>8274</v>
      </c>
      <c r="Q1122" s="15" t="s">
        <v>8311</v>
      </c>
      <c r="R1122" s="12" t="s">
        <v>8312</v>
      </c>
      <c r="S1122">
        <f t="shared" si="53"/>
        <v>127.98</v>
      </c>
    </row>
    <row r="1123" spans="1:19" ht="45" x14ac:dyDescent="0.25">
      <c r="A1123" s="10">
        <v>3163</v>
      </c>
      <c r="B1123" s="3" t="s">
        <v>3163</v>
      </c>
      <c r="C1123" s="3" t="s">
        <v>7273</v>
      </c>
      <c r="D1123" s="6">
        <v>13000</v>
      </c>
      <c r="E1123" s="8">
        <v>14450</v>
      </c>
      <c r="F1123" t="s">
        <v>8218</v>
      </c>
      <c r="G1123" t="s">
        <v>8223</v>
      </c>
      <c r="H1123" t="s">
        <v>8245</v>
      </c>
      <c r="I1123" s="19">
        <f t="shared" si="51"/>
        <v>41805.753761574073</v>
      </c>
      <c r="J1123">
        <v>1402855525</v>
      </c>
      <c r="K1123" s="19">
        <f t="shared" si="52"/>
        <v>41775.753761574073</v>
      </c>
      <c r="L1123">
        <v>1400263525</v>
      </c>
      <c r="M1123" t="b">
        <v>1</v>
      </c>
      <c r="N1123">
        <v>72</v>
      </c>
      <c r="O1123" t="b">
        <v>1</v>
      </c>
      <c r="P1123" t="s">
        <v>8269</v>
      </c>
      <c r="Q1123" s="15" t="s">
        <v>8314</v>
      </c>
      <c r="R1123" s="12" t="s">
        <v>8315</v>
      </c>
      <c r="S1123">
        <f t="shared" si="53"/>
        <v>200.69</v>
      </c>
    </row>
    <row r="1124" spans="1:19" ht="60" x14ac:dyDescent="0.25">
      <c r="A1124" s="10">
        <v>1279</v>
      </c>
      <c r="B1124" s="3" t="s">
        <v>1280</v>
      </c>
      <c r="C1124" s="3" t="s">
        <v>5389</v>
      </c>
      <c r="D1124" s="6">
        <v>12516</v>
      </c>
      <c r="E1124" s="8">
        <v>13864.17</v>
      </c>
      <c r="F1124" t="s">
        <v>8218</v>
      </c>
      <c r="G1124" t="s">
        <v>8223</v>
      </c>
      <c r="H1124" t="s">
        <v>8245</v>
      </c>
      <c r="I1124" s="19">
        <f t="shared" si="51"/>
        <v>41722.057523148149</v>
      </c>
      <c r="J1124">
        <v>1395624170</v>
      </c>
      <c r="K1124" s="19">
        <f t="shared" si="52"/>
        <v>41682.099189814813</v>
      </c>
      <c r="L1124">
        <v>1392171770</v>
      </c>
      <c r="M1124" t="b">
        <v>1</v>
      </c>
      <c r="N1124">
        <v>189</v>
      </c>
      <c r="O1124" t="b">
        <v>1</v>
      </c>
      <c r="P1124" t="s">
        <v>8274</v>
      </c>
      <c r="Q1124" s="15" t="s">
        <v>8311</v>
      </c>
      <c r="R1124" s="12" t="s">
        <v>8312</v>
      </c>
      <c r="S1124">
        <f t="shared" si="53"/>
        <v>73.36</v>
      </c>
    </row>
    <row r="1125" spans="1:19" ht="45" x14ac:dyDescent="0.25">
      <c r="A1125" s="10">
        <v>2337</v>
      </c>
      <c r="B1125" s="3" t="s">
        <v>2338</v>
      </c>
      <c r="C1125" s="3" t="s">
        <v>6447</v>
      </c>
      <c r="D1125" s="6">
        <v>12000</v>
      </c>
      <c r="E1125" s="8">
        <v>13279</v>
      </c>
      <c r="F1125" t="s">
        <v>8218</v>
      </c>
      <c r="G1125" t="s">
        <v>8223</v>
      </c>
      <c r="H1125" t="s">
        <v>8245</v>
      </c>
      <c r="I1125" s="19">
        <f t="shared" si="51"/>
        <v>41816.640543981484</v>
      </c>
      <c r="J1125">
        <v>1403796143</v>
      </c>
      <c r="K1125" s="19">
        <f t="shared" si="52"/>
        <v>41786.640543981484</v>
      </c>
      <c r="L1125">
        <v>1401204143</v>
      </c>
      <c r="M1125" t="b">
        <v>1</v>
      </c>
      <c r="N1125">
        <v>179</v>
      </c>
      <c r="O1125" t="b">
        <v>1</v>
      </c>
      <c r="P1125" t="s">
        <v>8296</v>
      </c>
      <c r="Q1125" s="15" t="s">
        <v>8325</v>
      </c>
      <c r="R1125" s="12" t="s">
        <v>8326</v>
      </c>
      <c r="S1125">
        <f t="shared" si="53"/>
        <v>74.180000000000007</v>
      </c>
    </row>
    <row r="1126" spans="1:19" ht="45" x14ac:dyDescent="0.25">
      <c r="A1126" s="10">
        <v>3246</v>
      </c>
      <c r="B1126" s="3" t="s">
        <v>3246</v>
      </c>
      <c r="C1126" s="3" t="s">
        <v>7356</v>
      </c>
      <c r="D1126" s="6">
        <v>10000</v>
      </c>
      <c r="E1126" s="8">
        <v>11122</v>
      </c>
      <c r="F1126" t="s">
        <v>8218</v>
      </c>
      <c r="G1126" t="s">
        <v>8223</v>
      </c>
      <c r="H1126" t="s">
        <v>8245</v>
      </c>
      <c r="I1126" s="19">
        <f t="shared" si="51"/>
        <v>42259.165972222225</v>
      </c>
      <c r="J1126">
        <v>1442030340</v>
      </c>
      <c r="K1126" s="19">
        <f t="shared" si="52"/>
        <v>42230.472222222219</v>
      </c>
      <c r="L1126">
        <v>1439551200</v>
      </c>
      <c r="M1126" t="b">
        <v>1</v>
      </c>
      <c r="N1126">
        <v>193</v>
      </c>
      <c r="O1126" t="b">
        <v>1</v>
      </c>
      <c r="P1126" t="s">
        <v>8269</v>
      </c>
      <c r="Q1126" s="15" t="s">
        <v>8314</v>
      </c>
      <c r="R1126" s="12" t="s">
        <v>8315</v>
      </c>
      <c r="S1126">
        <f t="shared" si="53"/>
        <v>57.63</v>
      </c>
    </row>
    <row r="1127" spans="1:19" ht="60" x14ac:dyDescent="0.25">
      <c r="A1127" s="10">
        <v>69</v>
      </c>
      <c r="B1127" s="3" t="s">
        <v>71</v>
      </c>
      <c r="C1127" s="3" t="s">
        <v>4180</v>
      </c>
      <c r="D1127" s="6">
        <v>10000</v>
      </c>
      <c r="E1127" s="8">
        <v>11094.23</v>
      </c>
      <c r="F1127" t="s">
        <v>8218</v>
      </c>
      <c r="G1127" t="s">
        <v>8223</v>
      </c>
      <c r="H1127" t="s">
        <v>8245</v>
      </c>
      <c r="I1127" s="19">
        <f t="shared" si="51"/>
        <v>40818.290972222225</v>
      </c>
      <c r="J1127">
        <v>1317538740</v>
      </c>
      <c r="K1127" s="19">
        <f t="shared" si="52"/>
        <v>40786.187789351854</v>
      </c>
      <c r="L1127">
        <v>1314765025</v>
      </c>
      <c r="M1127" t="b">
        <v>0</v>
      </c>
      <c r="N1127">
        <v>178</v>
      </c>
      <c r="O1127" t="b">
        <v>1</v>
      </c>
      <c r="P1127" t="s">
        <v>8264</v>
      </c>
      <c r="Q1127" s="15" t="s">
        <v>8317</v>
      </c>
      <c r="R1127" s="12" t="s">
        <v>8318</v>
      </c>
      <c r="S1127">
        <f t="shared" si="53"/>
        <v>62.33</v>
      </c>
    </row>
    <row r="1128" spans="1:19" ht="60" x14ac:dyDescent="0.25">
      <c r="A1128" s="10">
        <v>1939</v>
      </c>
      <c r="B1128" s="3" t="s">
        <v>1940</v>
      </c>
      <c r="C1128" s="3" t="s">
        <v>6049</v>
      </c>
      <c r="D1128" s="6">
        <v>10000</v>
      </c>
      <c r="E1128" s="8">
        <v>11070</v>
      </c>
      <c r="F1128" t="s">
        <v>8218</v>
      </c>
      <c r="G1128" t="s">
        <v>8223</v>
      </c>
      <c r="H1128" t="s">
        <v>8245</v>
      </c>
      <c r="I1128" s="19">
        <f t="shared" si="51"/>
        <v>41343.943379629629</v>
      </c>
      <c r="J1128">
        <v>1362955108</v>
      </c>
      <c r="K1128" s="19">
        <f t="shared" si="52"/>
        <v>41313.985046296293</v>
      </c>
      <c r="L1128">
        <v>1360366708</v>
      </c>
      <c r="M1128" t="b">
        <v>0</v>
      </c>
      <c r="N1128">
        <v>96</v>
      </c>
      <c r="O1128" t="b">
        <v>1</v>
      </c>
      <c r="P1128" t="s">
        <v>8277</v>
      </c>
      <c r="Q1128" s="15" t="s">
        <v>8311</v>
      </c>
      <c r="R1128" s="12" t="s">
        <v>8328</v>
      </c>
      <c r="S1128">
        <f t="shared" si="53"/>
        <v>115.31</v>
      </c>
    </row>
    <row r="1129" spans="1:19" ht="60" x14ac:dyDescent="0.25">
      <c r="A1129" s="10">
        <v>2793</v>
      </c>
      <c r="B1129" s="3" t="s">
        <v>2793</v>
      </c>
      <c r="C1129" s="3" t="s">
        <v>6903</v>
      </c>
      <c r="D1129" s="6">
        <v>10000</v>
      </c>
      <c r="E1129" s="8">
        <v>11056.75</v>
      </c>
      <c r="F1129" t="s">
        <v>8218</v>
      </c>
      <c r="G1129" t="s">
        <v>8225</v>
      </c>
      <c r="H1129" t="s">
        <v>8247</v>
      </c>
      <c r="I1129" s="19">
        <f t="shared" si="51"/>
        <v>42206.419039351851</v>
      </c>
      <c r="J1129">
        <v>1437473005</v>
      </c>
      <c r="K1129" s="19">
        <f t="shared" si="52"/>
        <v>42176.419039351851</v>
      </c>
      <c r="L1129">
        <v>1434881005</v>
      </c>
      <c r="M1129" t="b">
        <v>0</v>
      </c>
      <c r="N1129">
        <v>73</v>
      </c>
      <c r="O1129" t="b">
        <v>1</v>
      </c>
      <c r="P1129" t="s">
        <v>8269</v>
      </c>
      <c r="Q1129" s="15" t="s">
        <v>8314</v>
      </c>
      <c r="R1129" s="12" t="s">
        <v>8315</v>
      </c>
      <c r="S1129">
        <f t="shared" si="53"/>
        <v>151.46</v>
      </c>
    </row>
    <row r="1130" spans="1:19" ht="60" x14ac:dyDescent="0.25">
      <c r="A1130" s="10">
        <v>1754</v>
      </c>
      <c r="B1130" s="3" t="s">
        <v>1755</v>
      </c>
      <c r="C1130" s="3" t="s">
        <v>5864</v>
      </c>
      <c r="D1130" s="6">
        <v>8500</v>
      </c>
      <c r="E1130" s="8">
        <v>9395</v>
      </c>
      <c r="F1130" t="s">
        <v>8218</v>
      </c>
      <c r="G1130" t="s">
        <v>8228</v>
      </c>
      <c r="H1130" t="s">
        <v>8250</v>
      </c>
      <c r="I1130" s="19">
        <f t="shared" si="51"/>
        <v>42097.835104166668</v>
      </c>
      <c r="J1130">
        <v>1428091353</v>
      </c>
      <c r="K1130" s="19">
        <f t="shared" si="52"/>
        <v>42067.876770833333</v>
      </c>
      <c r="L1130">
        <v>1425502953</v>
      </c>
      <c r="M1130" t="b">
        <v>0</v>
      </c>
      <c r="N1130">
        <v>90</v>
      </c>
      <c r="O1130" t="b">
        <v>1</v>
      </c>
      <c r="P1130" t="s">
        <v>8283</v>
      </c>
      <c r="Q1130" s="15" t="s">
        <v>8322</v>
      </c>
      <c r="R1130" s="12" t="s">
        <v>8323</v>
      </c>
      <c r="S1130">
        <f t="shared" si="53"/>
        <v>104.39</v>
      </c>
    </row>
    <row r="1131" spans="1:19" ht="60" x14ac:dyDescent="0.25">
      <c r="A1131" s="10">
        <v>2533</v>
      </c>
      <c r="B1131" s="3" t="s">
        <v>2533</v>
      </c>
      <c r="C1131" s="3" t="s">
        <v>6643</v>
      </c>
      <c r="D1131" s="6">
        <v>7500</v>
      </c>
      <c r="E1131" s="8">
        <v>8300</v>
      </c>
      <c r="F1131" t="s">
        <v>8218</v>
      </c>
      <c r="G1131" t="s">
        <v>8223</v>
      </c>
      <c r="H1131" t="s">
        <v>8245</v>
      </c>
      <c r="I1131" s="19">
        <f t="shared" si="51"/>
        <v>41334.750787037039</v>
      </c>
      <c r="J1131">
        <v>1362160868</v>
      </c>
      <c r="K1131" s="19">
        <f t="shared" si="52"/>
        <v>41304.751284722224</v>
      </c>
      <c r="L1131">
        <v>1359568911</v>
      </c>
      <c r="M1131" t="b">
        <v>0</v>
      </c>
      <c r="N1131">
        <v>136</v>
      </c>
      <c r="O1131" t="b">
        <v>1</v>
      </c>
      <c r="P1131" t="s">
        <v>8298</v>
      </c>
      <c r="Q1131" s="15" t="s">
        <v>8311</v>
      </c>
      <c r="R1131" s="12" t="s">
        <v>8333</v>
      </c>
      <c r="S1131">
        <f t="shared" si="53"/>
        <v>61.03</v>
      </c>
    </row>
    <row r="1132" spans="1:19" ht="60" x14ac:dyDescent="0.25">
      <c r="A1132" s="10">
        <v>1281</v>
      </c>
      <c r="B1132" s="3" t="s">
        <v>1282</v>
      </c>
      <c r="C1132" s="3" t="s">
        <v>5391</v>
      </c>
      <c r="D1132" s="6">
        <v>7000</v>
      </c>
      <c r="E1132" s="8">
        <v>7750</v>
      </c>
      <c r="F1132" t="s">
        <v>8218</v>
      </c>
      <c r="G1132" t="s">
        <v>8223</v>
      </c>
      <c r="H1132" t="s">
        <v>8245</v>
      </c>
      <c r="I1132" s="19">
        <f t="shared" si="51"/>
        <v>41483.743472222224</v>
      </c>
      <c r="J1132">
        <v>1375033836</v>
      </c>
      <c r="K1132" s="19">
        <f t="shared" si="52"/>
        <v>41463.743472222224</v>
      </c>
      <c r="L1132">
        <v>1373305836</v>
      </c>
      <c r="M1132" t="b">
        <v>1</v>
      </c>
      <c r="N1132">
        <v>74</v>
      </c>
      <c r="O1132" t="b">
        <v>1</v>
      </c>
      <c r="P1132" t="s">
        <v>8274</v>
      </c>
      <c r="Q1132" s="15" t="s">
        <v>8311</v>
      </c>
      <c r="R1132" s="12" t="s">
        <v>8312</v>
      </c>
      <c r="S1132">
        <f t="shared" si="53"/>
        <v>104.73</v>
      </c>
    </row>
    <row r="1133" spans="1:19" ht="45" x14ac:dyDescent="0.25">
      <c r="A1133" s="10">
        <v>3786</v>
      </c>
      <c r="B1133" s="3" t="s">
        <v>3783</v>
      </c>
      <c r="C1133" s="3" t="s">
        <v>7896</v>
      </c>
      <c r="D1133" s="6">
        <v>6000</v>
      </c>
      <c r="E1133" s="8">
        <v>6658</v>
      </c>
      <c r="F1133" t="s">
        <v>8218</v>
      </c>
      <c r="G1133" t="s">
        <v>8223</v>
      </c>
      <c r="H1133" t="s">
        <v>8245</v>
      </c>
      <c r="I1133" s="19">
        <f t="shared" si="51"/>
        <v>42517.037905092591</v>
      </c>
      <c r="J1133">
        <v>1464310475</v>
      </c>
      <c r="K1133" s="19">
        <f t="shared" si="52"/>
        <v>42487.037905092591</v>
      </c>
      <c r="L1133">
        <v>1461718475</v>
      </c>
      <c r="M1133" t="b">
        <v>0</v>
      </c>
      <c r="N1133">
        <v>71</v>
      </c>
      <c r="O1133" t="b">
        <v>1</v>
      </c>
      <c r="P1133" t="s">
        <v>8303</v>
      </c>
      <c r="Q1133" s="15" t="s">
        <v>8314</v>
      </c>
      <c r="R1133" s="12" t="s">
        <v>8335</v>
      </c>
      <c r="S1133">
        <f t="shared" si="53"/>
        <v>93.77</v>
      </c>
    </row>
    <row r="1134" spans="1:19" ht="60" x14ac:dyDescent="0.25">
      <c r="A1134" s="10">
        <v>268</v>
      </c>
      <c r="B1134" s="3" t="s">
        <v>269</v>
      </c>
      <c r="C1134" s="3" t="s">
        <v>4378</v>
      </c>
      <c r="D1134" s="6">
        <v>5000</v>
      </c>
      <c r="E1134" s="8">
        <v>5570</v>
      </c>
      <c r="F1134" t="s">
        <v>8218</v>
      </c>
      <c r="G1134" t="s">
        <v>8223</v>
      </c>
      <c r="H1134" t="s">
        <v>8245</v>
      </c>
      <c r="I1134" s="19">
        <f t="shared" si="51"/>
        <v>40854.194189814814</v>
      </c>
      <c r="J1134">
        <v>1320640778</v>
      </c>
      <c r="K1134" s="19">
        <f t="shared" si="52"/>
        <v>40809.15252314815</v>
      </c>
      <c r="L1134">
        <v>1316749178</v>
      </c>
      <c r="M1134" t="b">
        <v>1</v>
      </c>
      <c r="N1134">
        <v>111</v>
      </c>
      <c r="O1134" t="b">
        <v>1</v>
      </c>
      <c r="P1134" t="s">
        <v>8267</v>
      </c>
      <c r="Q1134" s="15" t="s">
        <v>8317</v>
      </c>
      <c r="R1134" s="12" t="s">
        <v>8329</v>
      </c>
      <c r="S1134">
        <f t="shared" si="53"/>
        <v>50.18</v>
      </c>
    </row>
    <row r="1135" spans="1:19" ht="60" x14ac:dyDescent="0.25">
      <c r="A1135" s="10">
        <v>265</v>
      </c>
      <c r="B1135" s="3" t="s">
        <v>266</v>
      </c>
      <c r="C1135" s="3" t="s">
        <v>4375</v>
      </c>
      <c r="D1135" s="6">
        <v>5000</v>
      </c>
      <c r="E1135" s="8">
        <v>5555</v>
      </c>
      <c r="F1135" t="s">
        <v>8218</v>
      </c>
      <c r="G1135" t="s">
        <v>8223</v>
      </c>
      <c r="H1135" t="s">
        <v>8245</v>
      </c>
      <c r="I1135" s="19">
        <f t="shared" si="51"/>
        <v>40308.844444444447</v>
      </c>
      <c r="J1135">
        <v>1273522560</v>
      </c>
      <c r="K1135" s="19">
        <f t="shared" si="52"/>
        <v>40267.245717592588</v>
      </c>
      <c r="L1135">
        <v>1269928430</v>
      </c>
      <c r="M1135" t="b">
        <v>1</v>
      </c>
      <c r="N1135">
        <v>58</v>
      </c>
      <c r="O1135" t="b">
        <v>1</v>
      </c>
      <c r="P1135" t="s">
        <v>8267</v>
      </c>
      <c r="Q1135" s="15" t="s">
        <v>8317</v>
      </c>
      <c r="R1135" s="12" t="s">
        <v>8329</v>
      </c>
      <c r="S1135">
        <f t="shared" si="53"/>
        <v>95.78</v>
      </c>
    </row>
    <row r="1136" spans="1:19" ht="45" x14ac:dyDescent="0.25">
      <c r="A1136" s="10">
        <v>1645</v>
      </c>
      <c r="B1136" s="3" t="s">
        <v>1646</v>
      </c>
      <c r="C1136" s="3" t="s">
        <v>5755</v>
      </c>
      <c r="D1136" s="6">
        <v>5000</v>
      </c>
      <c r="E1136" s="8">
        <v>5540</v>
      </c>
      <c r="F1136" t="s">
        <v>8218</v>
      </c>
      <c r="G1136" t="s">
        <v>8223</v>
      </c>
      <c r="H1136" t="s">
        <v>8245</v>
      </c>
      <c r="I1136" s="19">
        <f t="shared" si="51"/>
        <v>41535.617361111108</v>
      </c>
      <c r="J1136">
        <v>1379515740</v>
      </c>
      <c r="K1136" s="19">
        <f t="shared" si="52"/>
        <v>41521.617361111108</v>
      </c>
      <c r="L1136">
        <v>1378306140</v>
      </c>
      <c r="M1136" t="b">
        <v>0</v>
      </c>
      <c r="N1136">
        <v>10</v>
      </c>
      <c r="O1136" t="b">
        <v>1</v>
      </c>
      <c r="P1136" t="s">
        <v>8290</v>
      </c>
      <c r="Q1136" s="15" t="s">
        <v>8311</v>
      </c>
      <c r="R1136" s="12" t="s">
        <v>8319</v>
      </c>
      <c r="S1136">
        <f t="shared" si="53"/>
        <v>554</v>
      </c>
    </row>
    <row r="1137" spans="1:19" ht="45" x14ac:dyDescent="0.25">
      <c r="A1137" s="10">
        <v>1368</v>
      </c>
      <c r="B1137" s="3" t="s">
        <v>1369</v>
      </c>
      <c r="C1137" s="3" t="s">
        <v>5478</v>
      </c>
      <c r="D1137" s="6">
        <v>5000</v>
      </c>
      <c r="E1137" s="8">
        <v>5535</v>
      </c>
      <c r="F1137" t="s">
        <v>8218</v>
      </c>
      <c r="G1137" t="s">
        <v>8223</v>
      </c>
      <c r="H1137" t="s">
        <v>8245</v>
      </c>
      <c r="I1137" s="19">
        <f t="shared" si="51"/>
        <v>42170.190902777773</v>
      </c>
      <c r="J1137">
        <v>1434342894</v>
      </c>
      <c r="K1137" s="19">
        <f t="shared" si="52"/>
        <v>42146.190902777773</v>
      </c>
      <c r="L1137">
        <v>1432269294</v>
      </c>
      <c r="M1137" t="b">
        <v>0</v>
      </c>
      <c r="N1137">
        <v>87</v>
      </c>
      <c r="O1137" t="b">
        <v>1</v>
      </c>
      <c r="P1137" t="s">
        <v>8274</v>
      </c>
      <c r="Q1137" s="15" t="s">
        <v>8311</v>
      </c>
      <c r="R1137" s="12" t="s">
        <v>8312</v>
      </c>
      <c r="S1137">
        <f t="shared" si="53"/>
        <v>63.62</v>
      </c>
    </row>
    <row r="1138" spans="1:19" ht="45" x14ac:dyDescent="0.25">
      <c r="A1138" s="10">
        <v>3698</v>
      </c>
      <c r="B1138" s="3" t="s">
        <v>3695</v>
      </c>
      <c r="C1138" s="3" t="s">
        <v>7808</v>
      </c>
      <c r="D1138" s="6">
        <v>5000</v>
      </c>
      <c r="E1138" s="8">
        <v>5526</v>
      </c>
      <c r="F1138" t="s">
        <v>8218</v>
      </c>
      <c r="G1138" t="s">
        <v>8223</v>
      </c>
      <c r="H1138" t="s">
        <v>8245</v>
      </c>
      <c r="I1138" s="19">
        <f t="shared" si="51"/>
        <v>42431.806562500002</v>
      </c>
      <c r="J1138">
        <v>1456946487</v>
      </c>
      <c r="K1138" s="19">
        <f t="shared" si="52"/>
        <v>42401.806562500002</v>
      </c>
      <c r="L1138">
        <v>1454354487</v>
      </c>
      <c r="M1138" t="b">
        <v>0</v>
      </c>
      <c r="N1138">
        <v>136</v>
      </c>
      <c r="O1138" t="b">
        <v>1</v>
      </c>
      <c r="P1138" t="s">
        <v>8269</v>
      </c>
      <c r="Q1138" s="15" t="s">
        <v>8314</v>
      </c>
      <c r="R1138" s="12" t="s">
        <v>8315</v>
      </c>
      <c r="S1138">
        <f t="shared" si="53"/>
        <v>40.630000000000003</v>
      </c>
    </row>
    <row r="1139" spans="1:19" ht="60" x14ac:dyDescent="0.25">
      <c r="A1139" s="10">
        <v>2210</v>
      </c>
      <c r="B1139" s="3" t="s">
        <v>2211</v>
      </c>
      <c r="C1139" s="3" t="s">
        <v>6320</v>
      </c>
      <c r="D1139" s="6">
        <v>4000</v>
      </c>
      <c r="E1139" s="8">
        <v>4457</v>
      </c>
      <c r="F1139" t="s">
        <v>8218</v>
      </c>
      <c r="G1139" t="s">
        <v>8223</v>
      </c>
      <c r="H1139" t="s">
        <v>8245</v>
      </c>
      <c r="I1139" s="19">
        <f t="shared" si="51"/>
        <v>41013.73333333333</v>
      </c>
      <c r="J1139">
        <v>1334424960</v>
      </c>
      <c r="K1139" s="19">
        <f t="shared" si="52"/>
        <v>40956.066087962965</v>
      </c>
      <c r="L1139">
        <v>1329442510</v>
      </c>
      <c r="M1139" t="b">
        <v>0</v>
      </c>
      <c r="N1139">
        <v>72</v>
      </c>
      <c r="O1139" t="b">
        <v>1</v>
      </c>
      <c r="P1139" t="s">
        <v>8278</v>
      </c>
      <c r="Q1139" s="15" t="s">
        <v>8311</v>
      </c>
      <c r="R1139" s="12" t="s">
        <v>8324</v>
      </c>
      <c r="S1139">
        <f t="shared" si="53"/>
        <v>61.9</v>
      </c>
    </row>
    <row r="1140" spans="1:19" ht="60" x14ac:dyDescent="0.25">
      <c r="A1140" s="10">
        <v>3398</v>
      </c>
      <c r="B1140" s="3" t="s">
        <v>3397</v>
      </c>
      <c r="C1140" s="3" t="s">
        <v>7508</v>
      </c>
      <c r="D1140" s="6">
        <v>4000</v>
      </c>
      <c r="E1140" s="8">
        <v>4443</v>
      </c>
      <c r="F1140" t="s">
        <v>8218</v>
      </c>
      <c r="G1140" t="s">
        <v>8223</v>
      </c>
      <c r="H1140" t="s">
        <v>8245</v>
      </c>
      <c r="I1140" s="19">
        <f t="shared" si="51"/>
        <v>41964.708333333328</v>
      </c>
      <c r="J1140">
        <v>1416589200</v>
      </c>
      <c r="K1140" s="19">
        <f t="shared" si="52"/>
        <v>41941.75203703704</v>
      </c>
      <c r="L1140">
        <v>1414605776</v>
      </c>
      <c r="M1140" t="b">
        <v>0</v>
      </c>
      <c r="N1140">
        <v>65</v>
      </c>
      <c r="O1140" t="b">
        <v>1</v>
      </c>
      <c r="P1140" t="s">
        <v>8269</v>
      </c>
      <c r="Q1140" s="15" t="s">
        <v>8314</v>
      </c>
      <c r="R1140" s="12" t="s">
        <v>8315</v>
      </c>
      <c r="S1140">
        <f t="shared" si="53"/>
        <v>68.349999999999994</v>
      </c>
    </row>
    <row r="1141" spans="1:19" ht="60" x14ac:dyDescent="0.25">
      <c r="A1141" s="10">
        <v>2839</v>
      </c>
      <c r="B1141" s="3" t="s">
        <v>2839</v>
      </c>
      <c r="C1141" s="3" t="s">
        <v>6949</v>
      </c>
      <c r="D1141" s="6">
        <v>3500</v>
      </c>
      <c r="E1141" s="8">
        <v>3900</v>
      </c>
      <c r="F1141" t="s">
        <v>8218</v>
      </c>
      <c r="G1141" t="s">
        <v>8223</v>
      </c>
      <c r="H1141" t="s">
        <v>8245</v>
      </c>
      <c r="I1141" s="19">
        <f t="shared" si="51"/>
        <v>41876.207638888889</v>
      </c>
      <c r="J1141">
        <v>1408942740</v>
      </c>
      <c r="K1141" s="19">
        <f t="shared" si="52"/>
        <v>41853.240208333329</v>
      </c>
      <c r="L1141">
        <v>1406958354</v>
      </c>
      <c r="M1141" t="b">
        <v>0</v>
      </c>
      <c r="N1141">
        <v>31</v>
      </c>
      <c r="O1141" t="b">
        <v>1</v>
      </c>
      <c r="P1141" t="s">
        <v>8269</v>
      </c>
      <c r="Q1141" s="15" t="s">
        <v>8314</v>
      </c>
      <c r="R1141" s="12" t="s">
        <v>8315</v>
      </c>
      <c r="S1141">
        <f t="shared" si="53"/>
        <v>125.81</v>
      </c>
    </row>
    <row r="1142" spans="1:19" ht="45" x14ac:dyDescent="0.25">
      <c r="A1142" s="10">
        <v>3683</v>
      </c>
      <c r="B1142" s="3" t="s">
        <v>3680</v>
      </c>
      <c r="C1142" s="3" t="s">
        <v>7793</v>
      </c>
      <c r="D1142" s="6">
        <v>3500</v>
      </c>
      <c r="E1142" s="8">
        <v>3880</v>
      </c>
      <c r="F1142" t="s">
        <v>8218</v>
      </c>
      <c r="G1142" t="s">
        <v>8223</v>
      </c>
      <c r="H1142" t="s">
        <v>8245</v>
      </c>
      <c r="I1142" s="19">
        <f t="shared" si="51"/>
        <v>42663.116851851853</v>
      </c>
      <c r="J1142">
        <v>1476931696</v>
      </c>
      <c r="K1142" s="19">
        <f t="shared" si="52"/>
        <v>42633.116851851853</v>
      </c>
      <c r="L1142">
        <v>1474339696</v>
      </c>
      <c r="M1142" t="b">
        <v>0</v>
      </c>
      <c r="N1142">
        <v>66</v>
      </c>
      <c r="O1142" t="b">
        <v>1</v>
      </c>
      <c r="P1142" t="s">
        <v>8269</v>
      </c>
      <c r="Q1142" s="15" t="s">
        <v>8314</v>
      </c>
      <c r="R1142" s="12" t="s">
        <v>8315</v>
      </c>
      <c r="S1142">
        <f t="shared" si="53"/>
        <v>58.79</v>
      </c>
    </row>
    <row r="1143" spans="1:19" ht="60" x14ac:dyDescent="0.25">
      <c r="A1143" s="10">
        <v>1887</v>
      </c>
      <c r="B1143" s="3" t="s">
        <v>1888</v>
      </c>
      <c r="C1143" s="3" t="s">
        <v>5997</v>
      </c>
      <c r="D1143" s="6">
        <v>3000</v>
      </c>
      <c r="E1143" s="8">
        <v>3335</v>
      </c>
      <c r="F1143" t="s">
        <v>8218</v>
      </c>
      <c r="G1143" t="s">
        <v>8226</v>
      </c>
      <c r="H1143" t="s">
        <v>8248</v>
      </c>
      <c r="I1143" s="19">
        <f t="shared" si="51"/>
        <v>42341.895833333328</v>
      </c>
      <c r="J1143">
        <v>1449178200</v>
      </c>
      <c r="K1143" s="19">
        <f t="shared" si="52"/>
        <v>42323.800138888888</v>
      </c>
      <c r="L1143">
        <v>1447614732</v>
      </c>
      <c r="M1143" t="b">
        <v>0</v>
      </c>
      <c r="N1143">
        <v>8</v>
      </c>
      <c r="O1143" t="b">
        <v>1</v>
      </c>
      <c r="P1143" t="s">
        <v>8277</v>
      </c>
      <c r="Q1143" s="15" t="s">
        <v>8311</v>
      </c>
      <c r="R1143" s="12" t="s">
        <v>8328</v>
      </c>
      <c r="S1143">
        <f t="shared" si="53"/>
        <v>416.88</v>
      </c>
    </row>
    <row r="1144" spans="1:19" ht="60" x14ac:dyDescent="0.25">
      <c r="A1144" s="10">
        <v>3661</v>
      </c>
      <c r="B1144" s="3" t="s">
        <v>3658</v>
      </c>
      <c r="C1144" s="3" t="s">
        <v>7771</v>
      </c>
      <c r="D1144" s="6">
        <v>3000</v>
      </c>
      <c r="E1144" s="8">
        <v>3330</v>
      </c>
      <c r="F1144" t="s">
        <v>8218</v>
      </c>
      <c r="G1144" t="s">
        <v>8223</v>
      </c>
      <c r="H1144" t="s">
        <v>8245</v>
      </c>
      <c r="I1144" s="19">
        <f t="shared" si="51"/>
        <v>42470.166666666672</v>
      </c>
      <c r="J1144">
        <v>1460260800</v>
      </c>
      <c r="K1144" s="19">
        <f t="shared" si="52"/>
        <v>42447.896666666667</v>
      </c>
      <c r="L1144">
        <v>1458336672</v>
      </c>
      <c r="M1144" t="b">
        <v>0</v>
      </c>
      <c r="N1144">
        <v>36</v>
      </c>
      <c r="O1144" t="b">
        <v>1</v>
      </c>
      <c r="P1144" t="s">
        <v>8269</v>
      </c>
      <c r="Q1144" s="15" t="s">
        <v>8314</v>
      </c>
      <c r="R1144" s="12" t="s">
        <v>8315</v>
      </c>
      <c r="S1144">
        <f t="shared" si="53"/>
        <v>92.5</v>
      </c>
    </row>
    <row r="1145" spans="1:19" ht="60" x14ac:dyDescent="0.25">
      <c r="A1145" s="10">
        <v>2462</v>
      </c>
      <c r="B1145" s="3" t="s">
        <v>2463</v>
      </c>
      <c r="C1145" s="3" t="s">
        <v>6572</v>
      </c>
      <c r="D1145" s="6">
        <v>3000</v>
      </c>
      <c r="E1145" s="8">
        <v>3321.25</v>
      </c>
      <c r="F1145" t="s">
        <v>8218</v>
      </c>
      <c r="G1145" t="s">
        <v>8223</v>
      </c>
      <c r="H1145" t="s">
        <v>8245</v>
      </c>
      <c r="I1145" s="19">
        <f t="shared" si="51"/>
        <v>41109.186296296299</v>
      </c>
      <c r="J1145">
        <v>1342672096</v>
      </c>
      <c r="K1145" s="19">
        <f t="shared" si="52"/>
        <v>41089.186296296299</v>
      </c>
      <c r="L1145">
        <v>1340944096</v>
      </c>
      <c r="M1145" t="b">
        <v>0</v>
      </c>
      <c r="N1145">
        <v>115</v>
      </c>
      <c r="O1145" t="b">
        <v>1</v>
      </c>
      <c r="P1145" t="s">
        <v>8277</v>
      </c>
      <c r="Q1145" s="15" t="s">
        <v>8311</v>
      </c>
      <c r="R1145" s="12" t="s">
        <v>8328</v>
      </c>
      <c r="S1145">
        <f t="shared" si="53"/>
        <v>28.88</v>
      </c>
    </row>
    <row r="1146" spans="1:19" ht="45" x14ac:dyDescent="0.25">
      <c r="A1146" s="10">
        <v>2831</v>
      </c>
      <c r="B1146" s="3" t="s">
        <v>2831</v>
      </c>
      <c r="C1146" s="3" t="s">
        <v>6941</v>
      </c>
      <c r="D1146" s="6">
        <v>3000</v>
      </c>
      <c r="E1146" s="8">
        <v>3320</v>
      </c>
      <c r="F1146" t="s">
        <v>8218</v>
      </c>
      <c r="G1146" t="s">
        <v>8223</v>
      </c>
      <c r="H1146" t="s">
        <v>8245</v>
      </c>
      <c r="I1146" s="19">
        <f t="shared" si="51"/>
        <v>42201.824884259258</v>
      </c>
      <c r="J1146">
        <v>1437076070</v>
      </c>
      <c r="K1146" s="19">
        <f t="shared" si="52"/>
        <v>42171.824884259258</v>
      </c>
      <c r="L1146">
        <v>1434484070</v>
      </c>
      <c r="M1146" t="b">
        <v>0</v>
      </c>
      <c r="N1146">
        <v>52</v>
      </c>
      <c r="O1146" t="b">
        <v>1</v>
      </c>
      <c r="P1146" t="s">
        <v>8269</v>
      </c>
      <c r="Q1146" s="15" t="s">
        <v>8314</v>
      </c>
      <c r="R1146" s="12" t="s">
        <v>8315</v>
      </c>
      <c r="S1146">
        <f t="shared" si="53"/>
        <v>63.85</v>
      </c>
    </row>
    <row r="1147" spans="1:19" ht="45" x14ac:dyDescent="0.25">
      <c r="A1147" s="10">
        <v>3593</v>
      </c>
      <c r="B1147" s="3" t="s">
        <v>3592</v>
      </c>
      <c r="C1147" s="3" t="s">
        <v>7703</v>
      </c>
      <c r="D1147" s="6">
        <v>3000</v>
      </c>
      <c r="E1147" s="8">
        <v>3319</v>
      </c>
      <c r="F1147" t="s">
        <v>8218</v>
      </c>
      <c r="G1147" t="s">
        <v>8223</v>
      </c>
      <c r="H1147" t="s">
        <v>8245</v>
      </c>
      <c r="I1147" s="19">
        <f t="shared" si="51"/>
        <v>42009.851388888885</v>
      </c>
      <c r="J1147">
        <v>1420489560</v>
      </c>
      <c r="K1147" s="19">
        <f t="shared" si="52"/>
        <v>41974.898599537039</v>
      </c>
      <c r="L1147">
        <v>1417469639</v>
      </c>
      <c r="M1147" t="b">
        <v>0</v>
      </c>
      <c r="N1147">
        <v>43</v>
      </c>
      <c r="O1147" t="b">
        <v>1</v>
      </c>
      <c r="P1147" t="s">
        <v>8269</v>
      </c>
      <c r="Q1147" s="15" t="s">
        <v>8314</v>
      </c>
      <c r="R1147" s="12" t="s">
        <v>8315</v>
      </c>
      <c r="S1147">
        <f t="shared" si="53"/>
        <v>77.19</v>
      </c>
    </row>
    <row r="1148" spans="1:19" ht="30" x14ac:dyDescent="0.25">
      <c r="A1148" s="10">
        <v>746</v>
      </c>
      <c r="B1148" s="3" t="s">
        <v>747</v>
      </c>
      <c r="C1148" s="3" t="s">
        <v>4856</v>
      </c>
      <c r="D1148" s="6">
        <v>2987</v>
      </c>
      <c r="E1148" s="8">
        <v>3318</v>
      </c>
      <c r="F1148" t="s">
        <v>8218</v>
      </c>
      <c r="G1148" t="s">
        <v>8223</v>
      </c>
      <c r="H1148" t="s">
        <v>8245</v>
      </c>
      <c r="I1148" s="19">
        <f t="shared" si="51"/>
        <v>41175.165972222225</v>
      </c>
      <c r="J1148">
        <v>1348372740</v>
      </c>
      <c r="K1148" s="19">
        <f t="shared" si="52"/>
        <v>41157.042928240742</v>
      </c>
      <c r="L1148">
        <v>1346806909</v>
      </c>
      <c r="M1148" t="b">
        <v>0</v>
      </c>
      <c r="N1148">
        <v>97</v>
      </c>
      <c r="O1148" t="b">
        <v>1</v>
      </c>
      <c r="P1148" t="s">
        <v>8272</v>
      </c>
      <c r="Q1148" s="15" t="s">
        <v>8320</v>
      </c>
      <c r="R1148" s="12" t="s">
        <v>8330</v>
      </c>
      <c r="S1148">
        <f t="shared" si="53"/>
        <v>34.21</v>
      </c>
    </row>
    <row r="1149" spans="1:19" ht="60" x14ac:dyDescent="0.25">
      <c r="A1149" s="10">
        <v>1221</v>
      </c>
      <c r="B1149" s="3" t="s">
        <v>1222</v>
      </c>
      <c r="C1149" s="3" t="s">
        <v>5331</v>
      </c>
      <c r="D1149" s="6">
        <v>2200</v>
      </c>
      <c r="E1149" s="8">
        <v>2451.0100000000002</v>
      </c>
      <c r="F1149" t="s">
        <v>8218</v>
      </c>
      <c r="G1149" t="s">
        <v>8224</v>
      </c>
      <c r="H1149" t="s">
        <v>8246</v>
      </c>
      <c r="I1149" s="19">
        <f t="shared" si="51"/>
        <v>42708</v>
      </c>
      <c r="J1149">
        <v>1480809600</v>
      </c>
      <c r="K1149" s="19">
        <f t="shared" si="52"/>
        <v>42680.47555555556</v>
      </c>
      <c r="L1149">
        <v>1478431488</v>
      </c>
      <c r="M1149" t="b">
        <v>0</v>
      </c>
      <c r="N1149">
        <v>103</v>
      </c>
      <c r="O1149" t="b">
        <v>1</v>
      </c>
      <c r="P1149" t="s">
        <v>8283</v>
      </c>
      <c r="Q1149" s="15" t="s">
        <v>8322</v>
      </c>
      <c r="R1149" s="12" t="s">
        <v>8323</v>
      </c>
      <c r="S1149">
        <f t="shared" si="53"/>
        <v>23.8</v>
      </c>
    </row>
    <row r="1150" spans="1:19" ht="45" x14ac:dyDescent="0.25">
      <c r="A1150" s="10">
        <v>2464</v>
      </c>
      <c r="B1150" s="3" t="s">
        <v>2465</v>
      </c>
      <c r="C1150" s="3" t="s">
        <v>6574</v>
      </c>
      <c r="D1150" s="6">
        <v>2000</v>
      </c>
      <c r="E1150" s="8">
        <v>2222</v>
      </c>
      <c r="F1150" t="s">
        <v>8218</v>
      </c>
      <c r="G1150" t="s">
        <v>8228</v>
      </c>
      <c r="H1150" t="s">
        <v>8250</v>
      </c>
      <c r="I1150" s="19">
        <f t="shared" si="51"/>
        <v>42277.811805555553</v>
      </c>
      <c r="J1150">
        <v>1443641340</v>
      </c>
      <c r="K1150" s="19">
        <f t="shared" si="52"/>
        <v>42248.90042824074</v>
      </c>
      <c r="L1150">
        <v>1441143397</v>
      </c>
      <c r="M1150" t="b">
        <v>0</v>
      </c>
      <c r="N1150">
        <v>43</v>
      </c>
      <c r="O1150" t="b">
        <v>1</v>
      </c>
      <c r="P1150" t="s">
        <v>8277</v>
      </c>
      <c r="Q1150" s="15" t="s">
        <v>8311</v>
      </c>
      <c r="R1150" s="12" t="s">
        <v>8328</v>
      </c>
      <c r="S1150">
        <f t="shared" si="53"/>
        <v>51.67</v>
      </c>
    </row>
    <row r="1151" spans="1:19" ht="60" x14ac:dyDescent="0.25">
      <c r="A1151" s="10">
        <v>3657</v>
      </c>
      <c r="B1151" s="3" t="s">
        <v>3654</v>
      </c>
      <c r="C1151" s="3" t="s">
        <v>7767</v>
      </c>
      <c r="D1151" s="6">
        <v>2000</v>
      </c>
      <c r="E1151" s="8">
        <v>2215</v>
      </c>
      <c r="F1151" t="s">
        <v>8218</v>
      </c>
      <c r="G1151" t="s">
        <v>8231</v>
      </c>
      <c r="H1151" t="s">
        <v>8252</v>
      </c>
      <c r="I1151" s="19">
        <f t="shared" si="51"/>
        <v>42522.904166666667</v>
      </c>
      <c r="J1151">
        <v>1464817320</v>
      </c>
      <c r="K1151" s="19">
        <f t="shared" si="52"/>
        <v>42499.629849537043</v>
      </c>
      <c r="L1151">
        <v>1462806419</v>
      </c>
      <c r="M1151" t="b">
        <v>0</v>
      </c>
      <c r="N1151">
        <v>20</v>
      </c>
      <c r="O1151" t="b">
        <v>1</v>
      </c>
      <c r="P1151" t="s">
        <v>8269</v>
      </c>
      <c r="Q1151" s="15" t="s">
        <v>8314</v>
      </c>
      <c r="R1151" s="12" t="s">
        <v>8315</v>
      </c>
      <c r="S1151">
        <f t="shared" si="53"/>
        <v>110.75</v>
      </c>
    </row>
    <row r="1152" spans="1:19" ht="45" x14ac:dyDescent="0.25">
      <c r="A1152" s="10">
        <v>1506</v>
      </c>
      <c r="B1152" s="3" t="s">
        <v>1507</v>
      </c>
      <c r="C1152" s="3" t="s">
        <v>5616</v>
      </c>
      <c r="D1152" s="6">
        <v>1500</v>
      </c>
      <c r="E1152" s="8">
        <v>1671</v>
      </c>
      <c r="F1152" t="s">
        <v>8218</v>
      </c>
      <c r="G1152" t="s">
        <v>8224</v>
      </c>
      <c r="H1152" t="s">
        <v>8246</v>
      </c>
      <c r="I1152" s="19">
        <f t="shared" si="51"/>
        <v>41844.785925925928</v>
      </c>
      <c r="J1152">
        <v>1406227904</v>
      </c>
      <c r="K1152" s="19">
        <f t="shared" si="52"/>
        <v>41814.785925925928</v>
      </c>
      <c r="L1152">
        <v>1403635904</v>
      </c>
      <c r="M1152" t="b">
        <v>1</v>
      </c>
      <c r="N1152">
        <v>43</v>
      </c>
      <c r="O1152" t="b">
        <v>1</v>
      </c>
      <c r="P1152" t="s">
        <v>8283</v>
      </c>
      <c r="Q1152" s="15" t="s">
        <v>8322</v>
      </c>
      <c r="R1152" s="12" t="s">
        <v>8323</v>
      </c>
      <c r="S1152">
        <f t="shared" si="53"/>
        <v>38.86</v>
      </c>
    </row>
    <row r="1153" spans="1:19" ht="60" x14ac:dyDescent="0.25">
      <c r="A1153" s="10">
        <v>3722</v>
      </c>
      <c r="B1153" s="3" t="s">
        <v>3719</v>
      </c>
      <c r="C1153" s="3" t="s">
        <v>7832</v>
      </c>
      <c r="D1153" s="6">
        <v>1500</v>
      </c>
      <c r="E1153" s="8">
        <v>1668</v>
      </c>
      <c r="F1153" t="s">
        <v>8218</v>
      </c>
      <c r="G1153" t="s">
        <v>8228</v>
      </c>
      <c r="H1153" t="s">
        <v>8250</v>
      </c>
      <c r="I1153" s="19">
        <f t="shared" si="51"/>
        <v>42411.957638888889</v>
      </c>
      <c r="J1153">
        <v>1455231540</v>
      </c>
      <c r="K1153" s="19">
        <f t="shared" si="52"/>
        <v>42381.671840277777</v>
      </c>
      <c r="L1153">
        <v>1452614847</v>
      </c>
      <c r="M1153" t="b">
        <v>0</v>
      </c>
      <c r="N1153">
        <v>35</v>
      </c>
      <c r="O1153" t="b">
        <v>1</v>
      </c>
      <c r="P1153" t="s">
        <v>8269</v>
      </c>
      <c r="Q1153" s="15" t="s">
        <v>8314</v>
      </c>
      <c r="R1153" s="12" t="s">
        <v>8315</v>
      </c>
      <c r="S1153">
        <f t="shared" si="53"/>
        <v>47.66</v>
      </c>
    </row>
    <row r="1154" spans="1:19" ht="60" x14ac:dyDescent="0.25">
      <c r="A1154" s="10">
        <v>2082</v>
      </c>
      <c r="B1154" s="3" t="s">
        <v>2083</v>
      </c>
      <c r="C1154" s="3" t="s">
        <v>6192</v>
      </c>
      <c r="D1154" s="6">
        <v>1500</v>
      </c>
      <c r="E1154" s="8">
        <v>1661</v>
      </c>
      <c r="F1154" t="s">
        <v>8218</v>
      </c>
      <c r="G1154" t="s">
        <v>8223</v>
      </c>
      <c r="H1154" t="s">
        <v>8245</v>
      </c>
      <c r="I1154" s="19">
        <f t="shared" si="51"/>
        <v>40871.161990740737</v>
      </c>
      <c r="J1154">
        <v>1322106796</v>
      </c>
      <c r="K1154" s="19">
        <f t="shared" si="52"/>
        <v>40811.120324074072</v>
      </c>
      <c r="L1154">
        <v>1316919196</v>
      </c>
      <c r="M1154" t="b">
        <v>0</v>
      </c>
      <c r="N1154">
        <v>38</v>
      </c>
      <c r="O1154" t="b">
        <v>1</v>
      </c>
      <c r="P1154" t="s">
        <v>8277</v>
      </c>
      <c r="Q1154" s="15" t="s">
        <v>8311</v>
      </c>
      <c r="R1154" s="12" t="s">
        <v>8328</v>
      </c>
      <c r="S1154">
        <f t="shared" si="53"/>
        <v>43.71</v>
      </c>
    </row>
    <row r="1155" spans="1:19" ht="60" x14ac:dyDescent="0.25">
      <c r="A1155" s="10">
        <v>3251</v>
      </c>
      <c r="B1155" s="3" t="s">
        <v>3251</v>
      </c>
      <c r="C1155" s="3" t="s">
        <v>7361</v>
      </c>
      <c r="D1155" s="6">
        <v>1500</v>
      </c>
      <c r="E1155" s="8">
        <v>1661</v>
      </c>
      <c r="F1155" t="s">
        <v>8218</v>
      </c>
      <c r="G1155" t="s">
        <v>8223</v>
      </c>
      <c r="H1155" t="s">
        <v>8245</v>
      </c>
      <c r="I1155" s="19">
        <f t="shared" ref="I1155:I1218" si="54">(((J1155/60)/60)/24)+DATE(1970,1,1)</f>
        <v>42176.731087962966</v>
      </c>
      <c r="J1155">
        <v>1434907966</v>
      </c>
      <c r="K1155" s="19">
        <f t="shared" ref="K1155:K1218" si="55">(((L1155/60)/60)/24)+DATE(1970,1,1)</f>
        <v>42146.731087962966</v>
      </c>
      <c r="L1155">
        <v>1432315966</v>
      </c>
      <c r="M1155" t="b">
        <v>1</v>
      </c>
      <c r="N1155">
        <v>20</v>
      </c>
      <c r="O1155" t="b">
        <v>1</v>
      </c>
      <c r="P1155" t="s">
        <v>8269</v>
      </c>
      <c r="Q1155" s="15" t="s">
        <v>8314</v>
      </c>
      <c r="R1155" s="12" t="s">
        <v>8315</v>
      </c>
      <c r="S1155">
        <f t="shared" ref="S1155:S1218" si="56">IFERROR(ROUND(E1155/N1155,2),0)</f>
        <v>83.05</v>
      </c>
    </row>
    <row r="1156" spans="1:19" ht="60" x14ac:dyDescent="0.25">
      <c r="A1156" s="10">
        <v>2667</v>
      </c>
      <c r="B1156" s="3" t="s">
        <v>2667</v>
      </c>
      <c r="C1156" s="3" t="s">
        <v>6777</v>
      </c>
      <c r="D1156" s="6">
        <v>1500</v>
      </c>
      <c r="E1156" s="8">
        <v>1660</v>
      </c>
      <c r="F1156" t="s">
        <v>8218</v>
      </c>
      <c r="G1156" t="s">
        <v>8223</v>
      </c>
      <c r="H1156" t="s">
        <v>8245</v>
      </c>
      <c r="I1156" s="19">
        <f t="shared" si="54"/>
        <v>42410.926111111112</v>
      </c>
      <c r="J1156">
        <v>1455142416</v>
      </c>
      <c r="K1156" s="19">
        <f t="shared" si="55"/>
        <v>42380.926111111112</v>
      </c>
      <c r="L1156">
        <v>1452550416</v>
      </c>
      <c r="M1156" t="b">
        <v>0</v>
      </c>
      <c r="N1156">
        <v>18</v>
      </c>
      <c r="O1156" t="b">
        <v>1</v>
      </c>
      <c r="P1156" t="s">
        <v>8300</v>
      </c>
      <c r="Q1156" s="15" t="s">
        <v>8307</v>
      </c>
      <c r="R1156" s="12" t="s">
        <v>8334</v>
      </c>
      <c r="S1156">
        <f t="shared" si="56"/>
        <v>92.22</v>
      </c>
    </row>
    <row r="1157" spans="1:19" ht="60" x14ac:dyDescent="0.25">
      <c r="A1157" s="10">
        <v>742</v>
      </c>
      <c r="B1157" s="3" t="s">
        <v>743</v>
      </c>
      <c r="C1157" s="3" t="s">
        <v>4852</v>
      </c>
      <c r="D1157" s="6">
        <v>1400</v>
      </c>
      <c r="E1157" s="8">
        <v>1550</v>
      </c>
      <c r="F1157" t="s">
        <v>8218</v>
      </c>
      <c r="G1157" t="s">
        <v>8223</v>
      </c>
      <c r="H1157" t="s">
        <v>8245</v>
      </c>
      <c r="I1157" s="19">
        <f t="shared" si="54"/>
        <v>41719.876296296294</v>
      </c>
      <c r="J1157">
        <v>1395435712</v>
      </c>
      <c r="K1157" s="19">
        <f t="shared" si="55"/>
        <v>41689.917962962965</v>
      </c>
      <c r="L1157">
        <v>1392847312</v>
      </c>
      <c r="M1157" t="b">
        <v>0</v>
      </c>
      <c r="N1157">
        <v>23</v>
      </c>
      <c r="O1157" t="b">
        <v>1</v>
      </c>
      <c r="P1157" t="s">
        <v>8272</v>
      </c>
      <c r="Q1157" s="15" t="s">
        <v>8320</v>
      </c>
      <c r="R1157" s="12" t="s">
        <v>8330</v>
      </c>
      <c r="S1157">
        <f t="shared" si="56"/>
        <v>67.39</v>
      </c>
    </row>
    <row r="1158" spans="1:19" ht="45" x14ac:dyDescent="0.25">
      <c r="A1158" s="10">
        <v>1741</v>
      </c>
      <c r="B1158" s="3" t="s">
        <v>1742</v>
      </c>
      <c r="C1158" s="3" t="s">
        <v>5851</v>
      </c>
      <c r="D1158" s="6">
        <v>1200</v>
      </c>
      <c r="E1158" s="8">
        <v>1330</v>
      </c>
      <c r="F1158" t="s">
        <v>8218</v>
      </c>
      <c r="G1158" t="s">
        <v>8224</v>
      </c>
      <c r="H1158" t="s">
        <v>8246</v>
      </c>
      <c r="I1158" s="19">
        <f t="shared" si="54"/>
        <v>42165.628136574072</v>
      </c>
      <c r="J1158">
        <v>1433948671</v>
      </c>
      <c r="K1158" s="19">
        <f t="shared" si="55"/>
        <v>42120.628136574072</v>
      </c>
      <c r="L1158">
        <v>1430060671</v>
      </c>
      <c r="M1158" t="b">
        <v>0</v>
      </c>
      <c r="N1158">
        <v>52</v>
      </c>
      <c r="O1158" t="b">
        <v>1</v>
      </c>
      <c r="P1158" t="s">
        <v>8283</v>
      </c>
      <c r="Q1158" s="15" t="s">
        <v>8322</v>
      </c>
      <c r="R1158" s="12" t="s">
        <v>8323</v>
      </c>
      <c r="S1158">
        <f t="shared" si="56"/>
        <v>25.58</v>
      </c>
    </row>
    <row r="1159" spans="1:19" ht="45" x14ac:dyDescent="0.25">
      <c r="A1159" s="10">
        <v>3568</v>
      </c>
      <c r="B1159" s="3" t="s">
        <v>3567</v>
      </c>
      <c r="C1159" s="3" t="s">
        <v>7678</v>
      </c>
      <c r="D1159" s="6">
        <v>1000</v>
      </c>
      <c r="E1159" s="8">
        <v>1110</v>
      </c>
      <c r="F1159" t="s">
        <v>8218</v>
      </c>
      <c r="G1159" t="s">
        <v>8223</v>
      </c>
      <c r="H1159" t="s">
        <v>8245</v>
      </c>
      <c r="I1159" s="19">
        <f t="shared" si="54"/>
        <v>41899.740671296298</v>
      </c>
      <c r="J1159">
        <v>1410975994</v>
      </c>
      <c r="K1159" s="19">
        <f t="shared" si="55"/>
        <v>41869.740671296298</v>
      </c>
      <c r="L1159">
        <v>1408383994</v>
      </c>
      <c r="M1159" t="b">
        <v>0</v>
      </c>
      <c r="N1159">
        <v>19</v>
      </c>
      <c r="O1159" t="b">
        <v>1</v>
      </c>
      <c r="P1159" t="s">
        <v>8269</v>
      </c>
      <c r="Q1159" s="15" t="s">
        <v>8314</v>
      </c>
      <c r="R1159" s="12" t="s">
        <v>8315</v>
      </c>
      <c r="S1159">
        <f t="shared" si="56"/>
        <v>58.42</v>
      </c>
    </row>
    <row r="1160" spans="1:19" ht="60" x14ac:dyDescent="0.25">
      <c r="A1160" s="10">
        <v>93</v>
      </c>
      <c r="B1160" s="3" t="s">
        <v>95</v>
      </c>
      <c r="C1160" s="3" t="s">
        <v>4204</v>
      </c>
      <c r="D1160" s="6">
        <v>1000</v>
      </c>
      <c r="E1160" s="8">
        <v>1106</v>
      </c>
      <c r="F1160" t="s">
        <v>8218</v>
      </c>
      <c r="G1160" t="s">
        <v>8223</v>
      </c>
      <c r="H1160" t="s">
        <v>8245</v>
      </c>
      <c r="I1160" s="19">
        <f t="shared" si="54"/>
        <v>41093.875</v>
      </c>
      <c r="J1160">
        <v>1341349200</v>
      </c>
      <c r="K1160" s="19">
        <f t="shared" si="55"/>
        <v>41065.858067129629</v>
      </c>
      <c r="L1160">
        <v>1338928537</v>
      </c>
      <c r="M1160" t="b">
        <v>0</v>
      </c>
      <c r="N1160">
        <v>15</v>
      </c>
      <c r="O1160" t="b">
        <v>1</v>
      </c>
      <c r="P1160" t="s">
        <v>8264</v>
      </c>
      <c r="Q1160" s="15" t="s">
        <v>8317</v>
      </c>
      <c r="R1160" s="12" t="s">
        <v>8318</v>
      </c>
      <c r="S1160">
        <f t="shared" si="56"/>
        <v>73.73</v>
      </c>
    </row>
    <row r="1161" spans="1:19" ht="60" x14ac:dyDescent="0.25">
      <c r="A1161" s="10">
        <v>2559</v>
      </c>
      <c r="B1161" s="3" t="s">
        <v>2559</v>
      </c>
      <c r="C1161" s="3" t="s">
        <v>6669</v>
      </c>
      <c r="D1161" s="6">
        <v>800</v>
      </c>
      <c r="E1161" s="8">
        <v>890</v>
      </c>
      <c r="F1161" t="s">
        <v>8218</v>
      </c>
      <c r="G1161" t="s">
        <v>8223</v>
      </c>
      <c r="H1161" t="s">
        <v>8245</v>
      </c>
      <c r="I1161" s="19">
        <f t="shared" si="54"/>
        <v>40862.817361111112</v>
      </c>
      <c r="J1161">
        <v>1321385820</v>
      </c>
      <c r="K1161" s="19">
        <f t="shared" si="55"/>
        <v>40829.873657407406</v>
      </c>
      <c r="L1161">
        <v>1318539484</v>
      </c>
      <c r="M1161" t="b">
        <v>0</v>
      </c>
      <c r="N1161">
        <v>25</v>
      </c>
      <c r="O1161" t="b">
        <v>1</v>
      </c>
      <c r="P1161" t="s">
        <v>8298</v>
      </c>
      <c r="Q1161" s="15" t="s">
        <v>8311</v>
      </c>
      <c r="R1161" s="12" t="s">
        <v>8333</v>
      </c>
      <c r="S1161">
        <f t="shared" si="56"/>
        <v>35.6</v>
      </c>
    </row>
    <row r="1162" spans="1:19" ht="45" x14ac:dyDescent="0.25">
      <c r="A1162" s="10">
        <v>1025</v>
      </c>
      <c r="B1162" s="3" t="s">
        <v>1026</v>
      </c>
      <c r="C1162" s="3" t="s">
        <v>5135</v>
      </c>
      <c r="D1162" s="6">
        <v>70000</v>
      </c>
      <c r="E1162" s="8">
        <v>76949.820000000007</v>
      </c>
      <c r="F1162" t="s">
        <v>8218</v>
      </c>
      <c r="G1162" t="s">
        <v>8223</v>
      </c>
      <c r="H1162" t="s">
        <v>8245</v>
      </c>
      <c r="I1162" s="19">
        <f t="shared" si="54"/>
        <v>42079.792094907403</v>
      </c>
      <c r="J1162">
        <v>1426532437</v>
      </c>
      <c r="K1162" s="19">
        <f t="shared" si="55"/>
        <v>42049.833761574075</v>
      </c>
      <c r="L1162">
        <v>1423944037</v>
      </c>
      <c r="M1162" t="b">
        <v>1</v>
      </c>
      <c r="N1162">
        <v>1071</v>
      </c>
      <c r="O1162" t="b">
        <v>1</v>
      </c>
      <c r="P1162" t="s">
        <v>8278</v>
      </c>
      <c r="Q1162" s="15" t="s">
        <v>8311</v>
      </c>
      <c r="R1162" s="12" t="s">
        <v>8324</v>
      </c>
      <c r="S1162">
        <f t="shared" si="56"/>
        <v>71.849999999999994</v>
      </c>
    </row>
    <row r="1163" spans="1:19" ht="60" x14ac:dyDescent="0.25">
      <c r="A1163" s="10">
        <v>277</v>
      </c>
      <c r="B1163" s="3" t="s">
        <v>278</v>
      </c>
      <c r="C1163" s="3" t="s">
        <v>4387</v>
      </c>
      <c r="D1163" s="6">
        <v>65000</v>
      </c>
      <c r="E1163" s="8">
        <v>71748</v>
      </c>
      <c r="F1163" t="s">
        <v>8218</v>
      </c>
      <c r="G1163" t="s">
        <v>8223</v>
      </c>
      <c r="H1163" t="s">
        <v>8245</v>
      </c>
      <c r="I1163" s="19">
        <f t="shared" si="54"/>
        <v>42147.891423611116</v>
      </c>
      <c r="J1163">
        <v>1432416219</v>
      </c>
      <c r="K1163" s="19">
        <f t="shared" si="55"/>
        <v>42117.891423611116</v>
      </c>
      <c r="L1163">
        <v>1429824219</v>
      </c>
      <c r="M1163" t="b">
        <v>1</v>
      </c>
      <c r="N1163">
        <v>951</v>
      </c>
      <c r="O1163" t="b">
        <v>1</v>
      </c>
      <c r="P1163" t="s">
        <v>8267</v>
      </c>
      <c r="Q1163" s="15" t="s">
        <v>8317</v>
      </c>
      <c r="R1163" s="12" t="s">
        <v>8329</v>
      </c>
      <c r="S1163">
        <f t="shared" si="56"/>
        <v>75.44</v>
      </c>
    </row>
    <row r="1164" spans="1:19" ht="45" x14ac:dyDescent="0.25">
      <c r="A1164" s="10">
        <v>393</v>
      </c>
      <c r="B1164" s="3" t="s">
        <v>394</v>
      </c>
      <c r="C1164" s="3" t="s">
        <v>4503</v>
      </c>
      <c r="D1164" s="6">
        <v>50000</v>
      </c>
      <c r="E1164" s="8">
        <v>55223</v>
      </c>
      <c r="F1164" t="s">
        <v>8218</v>
      </c>
      <c r="G1164" t="s">
        <v>8223</v>
      </c>
      <c r="H1164" t="s">
        <v>8245</v>
      </c>
      <c r="I1164" s="19">
        <f t="shared" si="54"/>
        <v>41557.708935185183</v>
      </c>
      <c r="J1164">
        <v>1381424452</v>
      </c>
      <c r="K1164" s="19">
        <f t="shared" si="55"/>
        <v>41526.708935185183</v>
      </c>
      <c r="L1164">
        <v>1378746052</v>
      </c>
      <c r="M1164" t="b">
        <v>0</v>
      </c>
      <c r="N1164">
        <v>351</v>
      </c>
      <c r="O1164" t="b">
        <v>1</v>
      </c>
      <c r="P1164" t="s">
        <v>8267</v>
      </c>
      <c r="Q1164" s="15" t="s">
        <v>8317</v>
      </c>
      <c r="R1164" s="12" t="s">
        <v>8329</v>
      </c>
      <c r="S1164">
        <f t="shared" si="56"/>
        <v>157.33000000000001</v>
      </c>
    </row>
    <row r="1165" spans="1:19" ht="60" x14ac:dyDescent="0.25">
      <c r="A1165" s="10">
        <v>3029</v>
      </c>
      <c r="B1165" s="3" t="s">
        <v>3029</v>
      </c>
      <c r="C1165" s="3" t="s">
        <v>7139</v>
      </c>
      <c r="D1165" s="6">
        <v>30000</v>
      </c>
      <c r="E1165" s="8">
        <v>32903</v>
      </c>
      <c r="F1165" t="s">
        <v>8218</v>
      </c>
      <c r="G1165" t="s">
        <v>8223</v>
      </c>
      <c r="H1165" t="s">
        <v>8245</v>
      </c>
      <c r="I1165" s="19">
        <f t="shared" si="54"/>
        <v>41961.190972222219</v>
      </c>
      <c r="J1165">
        <v>1416285300</v>
      </c>
      <c r="K1165" s="19">
        <f t="shared" si="55"/>
        <v>41932.708877314813</v>
      </c>
      <c r="L1165">
        <v>1413824447</v>
      </c>
      <c r="M1165" t="b">
        <v>0</v>
      </c>
      <c r="N1165">
        <v>348</v>
      </c>
      <c r="O1165" t="b">
        <v>1</v>
      </c>
      <c r="P1165" t="s">
        <v>8301</v>
      </c>
      <c r="Q1165" s="15" t="s">
        <v>8314</v>
      </c>
      <c r="R1165" s="12" t="s">
        <v>8327</v>
      </c>
      <c r="S1165">
        <f t="shared" si="56"/>
        <v>94.55</v>
      </c>
    </row>
    <row r="1166" spans="1:19" ht="60" x14ac:dyDescent="0.25">
      <c r="A1166" s="10">
        <v>2987</v>
      </c>
      <c r="B1166" s="3" t="s">
        <v>2987</v>
      </c>
      <c r="C1166" s="3" t="s">
        <v>7097</v>
      </c>
      <c r="D1166" s="6">
        <v>25000</v>
      </c>
      <c r="E1166" s="8">
        <v>27600.2</v>
      </c>
      <c r="F1166" t="s">
        <v>8218</v>
      </c>
      <c r="G1166" t="s">
        <v>8223</v>
      </c>
      <c r="H1166" t="s">
        <v>8245</v>
      </c>
      <c r="I1166" s="19">
        <f t="shared" si="54"/>
        <v>42656</v>
      </c>
      <c r="J1166">
        <v>1476316800</v>
      </c>
      <c r="K1166" s="19">
        <f t="shared" si="55"/>
        <v>42627.307303240741</v>
      </c>
      <c r="L1166">
        <v>1473837751</v>
      </c>
      <c r="M1166" t="b">
        <v>0</v>
      </c>
      <c r="N1166">
        <v>265</v>
      </c>
      <c r="O1166" t="b">
        <v>1</v>
      </c>
      <c r="P1166" t="s">
        <v>8301</v>
      </c>
      <c r="Q1166" s="15" t="s">
        <v>8314</v>
      </c>
      <c r="R1166" s="12" t="s">
        <v>8327</v>
      </c>
      <c r="S1166">
        <f t="shared" si="56"/>
        <v>104.15</v>
      </c>
    </row>
    <row r="1167" spans="1:19" ht="45" x14ac:dyDescent="0.25">
      <c r="A1167" s="10">
        <v>2186</v>
      </c>
      <c r="B1167" s="3" t="s">
        <v>2187</v>
      </c>
      <c r="C1167" s="3" t="s">
        <v>6296</v>
      </c>
      <c r="D1167" s="6">
        <v>20000</v>
      </c>
      <c r="E1167" s="8">
        <v>21935</v>
      </c>
      <c r="F1167" t="s">
        <v>8218</v>
      </c>
      <c r="G1167" t="s">
        <v>8223</v>
      </c>
      <c r="H1167" t="s">
        <v>8245</v>
      </c>
      <c r="I1167" s="19">
        <f t="shared" si="54"/>
        <v>42620.083333333328</v>
      </c>
      <c r="J1167">
        <v>1473213600</v>
      </c>
      <c r="K1167" s="19">
        <f t="shared" si="55"/>
        <v>42583.615081018521</v>
      </c>
      <c r="L1167">
        <v>1470062743</v>
      </c>
      <c r="M1167" t="b">
        <v>0</v>
      </c>
      <c r="N1167">
        <v>392</v>
      </c>
      <c r="O1167" t="b">
        <v>1</v>
      </c>
      <c r="P1167" t="s">
        <v>8295</v>
      </c>
      <c r="Q1167" s="15" t="s">
        <v>8309</v>
      </c>
      <c r="R1167" s="12" t="s">
        <v>8310</v>
      </c>
      <c r="S1167">
        <f t="shared" si="56"/>
        <v>55.96</v>
      </c>
    </row>
    <row r="1168" spans="1:19" ht="60" x14ac:dyDescent="0.25">
      <c r="A1168" s="10">
        <v>1297</v>
      </c>
      <c r="B1168" s="3" t="s">
        <v>1298</v>
      </c>
      <c r="C1168" s="3" t="s">
        <v>5407</v>
      </c>
      <c r="D1168" s="6">
        <v>20000</v>
      </c>
      <c r="E1168" s="8">
        <v>21905</v>
      </c>
      <c r="F1168" t="s">
        <v>8218</v>
      </c>
      <c r="G1168" t="s">
        <v>8223</v>
      </c>
      <c r="H1168" t="s">
        <v>8245</v>
      </c>
      <c r="I1168" s="19">
        <f t="shared" si="54"/>
        <v>42491.747199074074</v>
      </c>
      <c r="J1168">
        <v>1462125358</v>
      </c>
      <c r="K1168" s="19">
        <f t="shared" si="55"/>
        <v>42461.747199074074</v>
      </c>
      <c r="L1168">
        <v>1459533358</v>
      </c>
      <c r="M1168" t="b">
        <v>0</v>
      </c>
      <c r="N1168">
        <v>238</v>
      </c>
      <c r="O1168" t="b">
        <v>1</v>
      </c>
      <c r="P1168" t="s">
        <v>8269</v>
      </c>
      <c r="Q1168" s="15" t="s">
        <v>8314</v>
      </c>
      <c r="R1168" s="12" t="s">
        <v>8315</v>
      </c>
      <c r="S1168">
        <f t="shared" si="56"/>
        <v>92.04</v>
      </c>
    </row>
    <row r="1169" spans="1:19" ht="60" x14ac:dyDescent="0.25">
      <c r="A1169" s="10">
        <v>338</v>
      </c>
      <c r="B1169" s="3" t="s">
        <v>339</v>
      </c>
      <c r="C1169" s="3" t="s">
        <v>4448</v>
      </c>
      <c r="D1169" s="6">
        <v>15000</v>
      </c>
      <c r="E1169" s="8">
        <v>16520.04</v>
      </c>
      <c r="F1169" t="s">
        <v>8218</v>
      </c>
      <c r="G1169" t="s">
        <v>8223</v>
      </c>
      <c r="H1169" t="s">
        <v>8245</v>
      </c>
      <c r="I1169" s="19">
        <f t="shared" si="54"/>
        <v>42616.041666666672</v>
      </c>
      <c r="J1169">
        <v>1472864400</v>
      </c>
      <c r="K1169" s="19">
        <f t="shared" si="55"/>
        <v>42559.755671296298</v>
      </c>
      <c r="L1169">
        <v>1468001290</v>
      </c>
      <c r="M1169" t="b">
        <v>1</v>
      </c>
      <c r="N1169">
        <v>236</v>
      </c>
      <c r="O1169" t="b">
        <v>1</v>
      </c>
      <c r="P1169" t="s">
        <v>8267</v>
      </c>
      <c r="Q1169" s="15" t="s">
        <v>8317</v>
      </c>
      <c r="R1169" s="12" t="s">
        <v>8329</v>
      </c>
      <c r="S1169">
        <f t="shared" si="56"/>
        <v>70</v>
      </c>
    </row>
    <row r="1170" spans="1:19" ht="45" x14ac:dyDescent="0.25">
      <c r="A1170" s="10">
        <v>3043</v>
      </c>
      <c r="B1170" s="3" t="s">
        <v>3043</v>
      </c>
      <c r="C1170" s="3" t="s">
        <v>7153</v>
      </c>
      <c r="D1170" s="6">
        <v>15000</v>
      </c>
      <c r="E1170" s="8">
        <v>16501</v>
      </c>
      <c r="F1170" t="s">
        <v>8218</v>
      </c>
      <c r="G1170" t="s">
        <v>8228</v>
      </c>
      <c r="H1170" t="s">
        <v>8250</v>
      </c>
      <c r="I1170" s="19">
        <f t="shared" si="54"/>
        <v>42110.118055555555</v>
      </c>
      <c r="J1170">
        <v>1429152600</v>
      </c>
      <c r="K1170" s="19">
        <f t="shared" si="55"/>
        <v>42083.070590277777</v>
      </c>
      <c r="L1170">
        <v>1426815699</v>
      </c>
      <c r="M1170" t="b">
        <v>0</v>
      </c>
      <c r="N1170">
        <v>128</v>
      </c>
      <c r="O1170" t="b">
        <v>1</v>
      </c>
      <c r="P1170" t="s">
        <v>8301</v>
      </c>
      <c r="Q1170" s="15" t="s">
        <v>8314</v>
      </c>
      <c r="R1170" s="12" t="s">
        <v>8327</v>
      </c>
      <c r="S1170">
        <f t="shared" si="56"/>
        <v>128.91</v>
      </c>
    </row>
    <row r="1171" spans="1:19" ht="45" x14ac:dyDescent="0.25">
      <c r="A1171" s="10">
        <v>3402</v>
      </c>
      <c r="B1171" s="3" t="s">
        <v>3401</v>
      </c>
      <c r="C1171" s="3" t="s">
        <v>7512</v>
      </c>
      <c r="D1171" s="6">
        <v>15000</v>
      </c>
      <c r="E1171" s="8">
        <v>16465</v>
      </c>
      <c r="F1171" t="s">
        <v>8218</v>
      </c>
      <c r="G1171" t="s">
        <v>8223</v>
      </c>
      <c r="H1171" t="s">
        <v>8245</v>
      </c>
      <c r="I1171" s="19">
        <f t="shared" si="54"/>
        <v>42320.104861111111</v>
      </c>
      <c r="J1171">
        <v>1447295460</v>
      </c>
      <c r="K1171" s="19">
        <f t="shared" si="55"/>
        <v>42290.61855324074</v>
      </c>
      <c r="L1171">
        <v>1444747843</v>
      </c>
      <c r="M1171" t="b">
        <v>0</v>
      </c>
      <c r="N1171">
        <v>165</v>
      </c>
      <c r="O1171" t="b">
        <v>1</v>
      </c>
      <c r="P1171" t="s">
        <v>8269</v>
      </c>
      <c r="Q1171" s="15" t="s">
        <v>8314</v>
      </c>
      <c r="R1171" s="12" t="s">
        <v>8315</v>
      </c>
      <c r="S1171">
        <f t="shared" si="56"/>
        <v>99.79</v>
      </c>
    </row>
    <row r="1172" spans="1:19" ht="75" x14ac:dyDescent="0.25">
      <c r="A1172" s="10">
        <v>2606</v>
      </c>
      <c r="B1172" s="3" t="s">
        <v>2606</v>
      </c>
      <c r="C1172" s="3" t="s">
        <v>6716</v>
      </c>
      <c r="D1172" s="6">
        <v>11000</v>
      </c>
      <c r="E1172" s="8">
        <v>12106</v>
      </c>
      <c r="F1172" t="s">
        <v>8218</v>
      </c>
      <c r="G1172" t="s">
        <v>8223</v>
      </c>
      <c r="H1172" t="s">
        <v>8245</v>
      </c>
      <c r="I1172" s="19">
        <f t="shared" si="54"/>
        <v>41758.712754629632</v>
      </c>
      <c r="J1172">
        <v>1398791182</v>
      </c>
      <c r="K1172" s="19">
        <f t="shared" si="55"/>
        <v>41726.712754629632</v>
      </c>
      <c r="L1172">
        <v>1396026382</v>
      </c>
      <c r="M1172" t="b">
        <v>1</v>
      </c>
      <c r="N1172">
        <v>385</v>
      </c>
      <c r="O1172" t="b">
        <v>1</v>
      </c>
      <c r="P1172" t="s">
        <v>8299</v>
      </c>
      <c r="Q1172" s="15" t="s">
        <v>8307</v>
      </c>
      <c r="R1172" s="12" t="s">
        <v>8316</v>
      </c>
      <c r="S1172">
        <f t="shared" si="56"/>
        <v>31.44</v>
      </c>
    </row>
    <row r="1173" spans="1:19" ht="60" x14ac:dyDescent="0.25">
      <c r="A1173" s="10">
        <v>1644</v>
      </c>
      <c r="B1173" s="3" t="s">
        <v>1645</v>
      </c>
      <c r="C1173" s="3" t="s">
        <v>5754</v>
      </c>
      <c r="D1173" s="6">
        <v>10000</v>
      </c>
      <c r="E1173" s="8">
        <v>10950</v>
      </c>
      <c r="F1173" t="s">
        <v>8218</v>
      </c>
      <c r="G1173" t="s">
        <v>8223</v>
      </c>
      <c r="H1173" t="s">
        <v>8245</v>
      </c>
      <c r="I1173" s="19">
        <f t="shared" si="54"/>
        <v>41235.101388888892</v>
      </c>
      <c r="J1173">
        <v>1353551160</v>
      </c>
      <c r="K1173" s="19">
        <f t="shared" si="55"/>
        <v>41175.05972222222</v>
      </c>
      <c r="L1173">
        <v>1348363560</v>
      </c>
      <c r="M1173" t="b">
        <v>0</v>
      </c>
      <c r="N1173">
        <v>128</v>
      </c>
      <c r="O1173" t="b">
        <v>1</v>
      </c>
      <c r="P1173" t="s">
        <v>8290</v>
      </c>
      <c r="Q1173" s="15" t="s">
        <v>8311</v>
      </c>
      <c r="R1173" s="12" t="s">
        <v>8319</v>
      </c>
      <c r="S1173">
        <f t="shared" si="56"/>
        <v>85.55</v>
      </c>
    </row>
    <row r="1174" spans="1:19" ht="30" x14ac:dyDescent="0.25">
      <c r="A1174" s="10">
        <v>3041</v>
      </c>
      <c r="B1174" s="3" t="s">
        <v>3041</v>
      </c>
      <c r="C1174" s="3" t="s">
        <v>7151</v>
      </c>
      <c r="D1174" s="6">
        <v>8300</v>
      </c>
      <c r="E1174" s="8">
        <v>9170</v>
      </c>
      <c r="F1174" t="s">
        <v>8218</v>
      </c>
      <c r="G1174" t="s">
        <v>8223</v>
      </c>
      <c r="H1174" t="s">
        <v>8245</v>
      </c>
      <c r="I1174" s="19">
        <f t="shared" si="54"/>
        <v>42389.868611111116</v>
      </c>
      <c r="J1174">
        <v>1453323048</v>
      </c>
      <c r="K1174" s="19">
        <f t="shared" si="55"/>
        <v>42359.868611111116</v>
      </c>
      <c r="L1174">
        <v>1450731048</v>
      </c>
      <c r="M1174" t="b">
        <v>0</v>
      </c>
      <c r="N1174">
        <v>95</v>
      </c>
      <c r="O1174" t="b">
        <v>1</v>
      </c>
      <c r="P1174" t="s">
        <v>8301</v>
      </c>
      <c r="Q1174" s="15" t="s">
        <v>8314</v>
      </c>
      <c r="R1174" s="12" t="s">
        <v>8327</v>
      </c>
      <c r="S1174">
        <f t="shared" si="56"/>
        <v>96.53</v>
      </c>
    </row>
    <row r="1175" spans="1:19" ht="45" x14ac:dyDescent="0.25">
      <c r="A1175" s="10">
        <v>1385</v>
      </c>
      <c r="B1175" s="3" t="s">
        <v>1386</v>
      </c>
      <c r="C1175" s="3" t="s">
        <v>5495</v>
      </c>
      <c r="D1175" s="6">
        <v>8000</v>
      </c>
      <c r="E1175" s="8">
        <v>8832.49</v>
      </c>
      <c r="F1175" t="s">
        <v>8218</v>
      </c>
      <c r="G1175" t="s">
        <v>8235</v>
      </c>
      <c r="H1175" t="s">
        <v>8248</v>
      </c>
      <c r="I1175" s="19">
        <f t="shared" si="54"/>
        <v>42489.507638888885</v>
      </c>
      <c r="J1175">
        <v>1461931860</v>
      </c>
      <c r="K1175" s="19">
        <f t="shared" si="55"/>
        <v>42433.688900462963</v>
      </c>
      <c r="L1175">
        <v>1457109121</v>
      </c>
      <c r="M1175" t="b">
        <v>0</v>
      </c>
      <c r="N1175">
        <v>134</v>
      </c>
      <c r="O1175" t="b">
        <v>1</v>
      </c>
      <c r="P1175" t="s">
        <v>8274</v>
      </c>
      <c r="Q1175" s="15" t="s">
        <v>8311</v>
      </c>
      <c r="R1175" s="12" t="s">
        <v>8312</v>
      </c>
      <c r="S1175">
        <f t="shared" si="56"/>
        <v>65.91</v>
      </c>
    </row>
    <row r="1176" spans="1:19" ht="60" x14ac:dyDescent="0.25">
      <c r="A1176" s="10">
        <v>364</v>
      </c>
      <c r="B1176" s="3" t="s">
        <v>365</v>
      </c>
      <c r="C1176" s="3" t="s">
        <v>4474</v>
      </c>
      <c r="D1176" s="6">
        <v>7000</v>
      </c>
      <c r="E1176" s="8">
        <v>7711.3</v>
      </c>
      <c r="F1176" t="s">
        <v>8218</v>
      </c>
      <c r="G1176" t="s">
        <v>8223</v>
      </c>
      <c r="H1176" t="s">
        <v>8245</v>
      </c>
      <c r="I1176" s="19">
        <f t="shared" si="54"/>
        <v>41811.165972222225</v>
      </c>
      <c r="J1176">
        <v>1403323140</v>
      </c>
      <c r="K1176" s="19">
        <f t="shared" si="55"/>
        <v>41780.859629629631</v>
      </c>
      <c r="L1176">
        <v>1400704672</v>
      </c>
      <c r="M1176" t="b">
        <v>0</v>
      </c>
      <c r="N1176">
        <v>113</v>
      </c>
      <c r="O1176" t="b">
        <v>1</v>
      </c>
      <c r="P1176" t="s">
        <v>8267</v>
      </c>
      <c r="Q1176" s="15" t="s">
        <v>8317</v>
      </c>
      <c r="R1176" s="12" t="s">
        <v>8329</v>
      </c>
      <c r="S1176">
        <f t="shared" si="56"/>
        <v>68.239999999999995</v>
      </c>
    </row>
    <row r="1177" spans="1:19" ht="60" x14ac:dyDescent="0.25">
      <c r="A1177" s="10">
        <v>369</v>
      </c>
      <c r="B1177" s="3" t="s">
        <v>370</v>
      </c>
      <c r="C1177" s="3" t="s">
        <v>4479</v>
      </c>
      <c r="D1177" s="6">
        <v>6500</v>
      </c>
      <c r="E1177" s="8">
        <v>7160.12</v>
      </c>
      <c r="F1177" t="s">
        <v>8218</v>
      </c>
      <c r="G1177" t="s">
        <v>8223</v>
      </c>
      <c r="H1177" t="s">
        <v>8245</v>
      </c>
      <c r="I1177" s="19">
        <f t="shared" si="54"/>
        <v>40923.551724537036</v>
      </c>
      <c r="J1177">
        <v>1326633269</v>
      </c>
      <c r="K1177" s="19">
        <f t="shared" si="55"/>
        <v>40893.551724537036</v>
      </c>
      <c r="L1177">
        <v>1324041269</v>
      </c>
      <c r="M1177" t="b">
        <v>0</v>
      </c>
      <c r="N1177">
        <v>167</v>
      </c>
      <c r="O1177" t="b">
        <v>1</v>
      </c>
      <c r="P1177" t="s">
        <v>8267</v>
      </c>
      <c r="Q1177" s="15" t="s">
        <v>8317</v>
      </c>
      <c r="R1177" s="12" t="s">
        <v>8329</v>
      </c>
      <c r="S1177">
        <f t="shared" si="56"/>
        <v>42.87</v>
      </c>
    </row>
    <row r="1178" spans="1:19" ht="45" x14ac:dyDescent="0.25">
      <c r="A1178" s="10">
        <v>3772</v>
      </c>
      <c r="B1178" s="3" t="s">
        <v>3769</v>
      </c>
      <c r="C1178" s="3" t="s">
        <v>7882</v>
      </c>
      <c r="D1178" s="6">
        <v>5000</v>
      </c>
      <c r="E1178" s="8">
        <v>5510</v>
      </c>
      <c r="F1178" t="s">
        <v>8218</v>
      </c>
      <c r="G1178" t="s">
        <v>8223</v>
      </c>
      <c r="H1178" t="s">
        <v>8245</v>
      </c>
      <c r="I1178" s="19">
        <f t="shared" si="54"/>
        <v>42703.25</v>
      </c>
      <c r="J1178">
        <v>1480399200</v>
      </c>
      <c r="K1178" s="19">
        <f t="shared" si="55"/>
        <v>42682.616967592592</v>
      </c>
      <c r="L1178">
        <v>1478616506</v>
      </c>
      <c r="M1178" t="b">
        <v>0</v>
      </c>
      <c r="N1178">
        <v>33</v>
      </c>
      <c r="O1178" t="b">
        <v>1</v>
      </c>
      <c r="P1178" t="s">
        <v>8303</v>
      </c>
      <c r="Q1178" s="15" t="s">
        <v>8314</v>
      </c>
      <c r="R1178" s="12" t="s">
        <v>8335</v>
      </c>
      <c r="S1178">
        <f t="shared" si="56"/>
        <v>166.97</v>
      </c>
    </row>
    <row r="1179" spans="1:19" ht="60" x14ac:dyDescent="0.25">
      <c r="A1179" s="10">
        <v>2458</v>
      </c>
      <c r="B1179" s="3" t="s">
        <v>2459</v>
      </c>
      <c r="C1179" s="3" t="s">
        <v>6568</v>
      </c>
      <c r="D1179" s="6">
        <v>5000</v>
      </c>
      <c r="E1179" s="8">
        <v>5509</v>
      </c>
      <c r="F1179" t="s">
        <v>8218</v>
      </c>
      <c r="G1179" t="s">
        <v>8223</v>
      </c>
      <c r="H1179" t="s">
        <v>8245</v>
      </c>
      <c r="I1179" s="19">
        <f t="shared" si="54"/>
        <v>42530.791666666672</v>
      </c>
      <c r="J1179">
        <v>1465498800</v>
      </c>
      <c r="K1179" s="19">
        <f t="shared" si="55"/>
        <v>42495.871736111112</v>
      </c>
      <c r="L1179">
        <v>1462481718</v>
      </c>
      <c r="M1179" t="b">
        <v>0</v>
      </c>
      <c r="N1179">
        <v>80</v>
      </c>
      <c r="O1179" t="b">
        <v>1</v>
      </c>
      <c r="P1179" t="s">
        <v>8296</v>
      </c>
      <c r="Q1179" s="15" t="s">
        <v>8325</v>
      </c>
      <c r="R1179" s="12" t="s">
        <v>8326</v>
      </c>
      <c r="S1179">
        <f t="shared" si="56"/>
        <v>68.86</v>
      </c>
    </row>
    <row r="1180" spans="1:19" ht="60" x14ac:dyDescent="0.25">
      <c r="A1180" s="10">
        <v>3822</v>
      </c>
      <c r="B1180" s="3" t="s">
        <v>3819</v>
      </c>
      <c r="C1180" s="3" t="s">
        <v>7931</v>
      </c>
      <c r="D1180" s="6">
        <v>5000</v>
      </c>
      <c r="E1180" s="8">
        <v>5501</v>
      </c>
      <c r="F1180" t="s">
        <v>8218</v>
      </c>
      <c r="G1180" t="s">
        <v>8235</v>
      </c>
      <c r="H1180" t="s">
        <v>8248</v>
      </c>
      <c r="I1180" s="19">
        <f t="shared" si="54"/>
        <v>42388.957638888889</v>
      </c>
      <c r="J1180">
        <v>1453244340</v>
      </c>
      <c r="K1180" s="19">
        <f t="shared" si="55"/>
        <v>42329.838159722218</v>
      </c>
      <c r="L1180">
        <v>1448136417</v>
      </c>
      <c r="M1180" t="b">
        <v>0</v>
      </c>
      <c r="N1180">
        <v>76</v>
      </c>
      <c r="O1180" t="b">
        <v>1</v>
      </c>
      <c r="P1180" t="s">
        <v>8269</v>
      </c>
      <c r="Q1180" s="15" t="s">
        <v>8314</v>
      </c>
      <c r="R1180" s="12" t="s">
        <v>8315</v>
      </c>
      <c r="S1180">
        <f t="shared" si="56"/>
        <v>72.38</v>
      </c>
    </row>
    <row r="1181" spans="1:19" ht="60" x14ac:dyDescent="0.25">
      <c r="A1181" s="10">
        <v>2961</v>
      </c>
      <c r="B1181" s="3" t="s">
        <v>2961</v>
      </c>
      <c r="C1181" s="3" t="s">
        <v>7071</v>
      </c>
      <c r="D1181" s="6">
        <v>5000</v>
      </c>
      <c r="E1181" s="8">
        <v>5481</v>
      </c>
      <c r="F1181" t="s">
        <v>8218</v>
      </c>
      <c r="G1181" t="s">
        <v>8223</v>
      </c>
      <c r="H1181" t="s">
        <v>8245</v>
      </c>
      <c r="I1181" s="19">
        <f t="shared" si="54"/>
        <v>42089.166666666672</v>
      </c>
      <c r="J1181">
        <v>1427342400</v>
      </c>
      <c r="K1181" s="19">
        <f t="shared" si="55"/>
        <v>42061.212488425925</v>
      </c>
      <c r="L1181">
        <v>1424927159</v>
      </c>
      <c r="M1181" t="b">
        <v>0</v>
      </c>
      <c r="N1181">
        <v>108</v>
      </c>
      <c r="O1181" t="b">
        <v>1</v>
      </c>
      <c r="P1181" t="s">
        <v>8269</v>
      </c>
      <c r="Q1181" s="15" t="s">
        <v>8314</v>
      </c>
      <c r="R1181" s="12" t="s">
        <v>8315</v>
      </c>
      <c r="S1181">
        <f t="shared" si="56"/>
        <v>50.75</v>
      </c>
    </row>
    <row r="1182" spans="1:19" ht="60" x14ac:dyDescent="0.25">
      <c r="A1182" s="10">
        <v>3175</v>
      </c>
      <c r="B1182" s="3" t="s">
        <v>3175</v>
      </c>
      <c r="C1182" s="3" t="s">
        <v>7285</v>
      </c>
      <c r="D1182" s="6">
        <v>5000</v>
      </c>
      <c r="E1182" s="8">
        <v>5478</v>
      </c>
      <c r="F1182" t="s">
        <v>8218</v>
      </c>
      <c r="G1182" t="s">
        <v>8223</v>
      </c>
      <c r="H1182" t="s">
        <v>8245</v>
      </c>
      <c r="I1182" s="19">
        <f t="shared" si="54"/>
        <v>40591.886886574073</v>
      </c>
      <c r="J1182">
        <v>1297977427</v>
      </c>
      <c r="K1182" s="19">
        <f t="shared" si="55"/>
        <v>40531.886886574073</v>
      </c>
      <c r="L1182">
        <v>1292793427</v>
      </c>
      <c r="M1182" t="b">
        <v>1</v>
      </c>
      <c r="N1182">
        <v>60</v>
      </c>
      <c r="O1182" t="b">
        <v>1</v>
      </c>
      <c r="P1182" t="s">
        <v>8269</v>
      </c>
      <c r="Q1182" s="15" t="s">
        <v>8314</v>
      </c>
      <c r="R1182" s="12" t="s">
        <v>8315</v>
      </c>
      <c r="S1182">
        <f t="shared" si="56"/>
        <v>91.3</v>
      </c>
    </row>
    <row r="1183" spans="1:19" ht="60" x14ac:dyDescent="0.25">
      <c r="A1183" s="10">
        <v>3781</v>
      </c>
      <c r="B1183" s="3" t="s">
        <v>3778</v>
      </c>
      <c r="C1183" s="3" t="s">
        <v>7891</v>
      </c>
      <c r="D1183" s="6">
        <v>4500</v>
      </c>
      <c r="E1183" s="8">
        <v>4935</v>
      </c>
      <c r="F1183" t="s">
        <v>8218</v>
      </c>
      <c r="G1183" t="s">
        <v>8223</v>
      </c>
      <c r="H1183" t="s">
        <v>8245</v>
      </c>
      <c r="I1183" s="19">
        <f t="shared" si="54"/>
        <v>41890.882928240739</v>
      </c>
      <c r="J1183">
        <v>1410210685</v>
      </c>
      <c r="K1183" s="19">
        <f t="shared" si="55"/>
        <v>41865.882928240739</v>
      </c>
      <c r="L1183">
        <v>1408050685</v>
      </c>
      <c r="M1183" t="b">
        <v>0</v>
      </c>
      <c r="N1183">
        <v>52</v>
      </c>
      <c r="O1183" t="b">
        <v>1</v>
      </c>
      <c r="P1183" t="s">
        <v>8303</v>
      </c>
      <c r="Q1183" s="15" t="s">
        <v>8314</v>
      </c>
      <c r="R1183" s="12" t="s">
        <v>8335</v>
      </c>
      <c r="S1183">
        <f t="shared" si="56"/>
        <v>94.9</v>
      </c>
    </row>
    <row r="1184" spans="1:19" ht="45" x14ac:dyDescent="0.25">
      <c r="A1184" s="10">
        <v>1398</v>
      </c>
      <c r="B1184" s="3" t="s">
        <v>1399</v>
      </c>
      <c r="C1184" s="3" t="s">
        <v>5508</v>
      </c>
      <c r="D1184" s="6">
        <v>4400</v>
      </c>
      <c r="E1184" s="8">
        <v>4826</v>
      </c>
      <c r="F1184" t="s">
        <v>8218</v>
      </c>
      <c r="G1184" t="s">
        <v>8223</v>
      </c>
      <c r="H1184" t="s">
        <v>8245</v>
      </c>
      <c r="I1184" s="19">
        <f t="shared" si="54"/>
        <v>42556.874236111107</v>
      </c>
      <c r="J1184">
        <v>1467752334</v>
      </c>
      <c r="K1184" s="19">
        <f t="shared" si="55"/>
        <v>42526.874236111107</v>
      </c>
      <c r="L1184">
        <v>1465160334</v>
      </c>
      <c r="M1184" t="b">
        <v>0</v>
      </c>
      <c r="N1184">
        <v>65</v>
      </c>
      <c r="O1184" t="b">
        <v>1</v>
      </c>
      <c r="P1184" t="s">
        <v>8274</v>
      </c>
      <c r="Q1184" s="15" t="s">
        <v>8311</v>
      </c>
      <c r="R1184" s="12" t="s">
        <v>8312</v>
      </c>
      <c r="S1184">
        <f t="shared" si="56"/>
        <v>74.25</v>
      </c>
    </row>
    <row r="1185" spans="1:19" ht="30" x14ac:dyDescent="0.25">
      <c r="A1185" s="10">
        <v>3759</v>
      </c>
      <c r="B1185" s="3" t="s">
        <v>3756</v>
      </c>
      <c r="C1185" s="3" t="s">
        <v>7869</v>
      </c>
      <c r="D1185" s="6">
        <v>4000</v>
      </c>
      <c r="E1185" s="8">
        <v>4409.7700000000004</v>
      </c>
      <c r="F1185" t="s">
        <v>8218</v>
      </c>
      <c r="G1185" t="s">
        <v>8223</v>
      </c>
      <c r="H1185" t="s">
        <v>8245</v>
      </c>
      <c r="I1185" s="19">
        <f t="shared" si="54"/>
        <v>42242.108252314814</v>
      </c>
      <c r="J1185">
        <v>1440556553</v>
      </c>
      <c r="K1185" s="19">
        <f t="shared" si="55"/>
        <v>42182.108252314814</v>
      </c>
      <c r="L1185">
        <v>1435372553</v>
      </c>
      <c r="M1185" t="b">
        <v>0</v>
      </c>
      <c r="N1185">
        <v>88</v>
      </c>
      <c r="O1185" t="b">
        <v>1</v>
      </c>
      <c r="P1185" t="s">
        <v>8303</v>
      </c>
      <c r="Q1185" s="15" t="s">
        <v>8314</v>
      </c>
      <c r="R1185" s="12" t="s">
        <v>8335</v>
      </c>
      <c r="S1185">
        <f t="shared" si="56"/>
        <v>50.11</v>
      </c>
    </row>
    <row r="1186" spans="1:19" ht="45" x14ac:dyDescent="0.25">
      <c r="A1186" s="10">
        <v>3315</v>
      </c>
      <c r="B1186" s="3" t="s">
        <v>3315</v>
      </c>
      <c r="C1186" s="3" t="s">
        <v>7425</v>
      </c>
      <c r="D1186" s="6">
        <v>4000</v>
      </c>
      <c r="E1186" s="8">
        <v>4400</v>
      </c>
      <c r="F1186" t="s">
        <v>8218</v>
      </c>
      <c r="G1186" t="s">
        <v>8224</v>
      </c>
      <c r="H1186" t="s">
        <v>8246</v>
      </c>
      <c r="I1186" s="19">
        <f t="shared" si="54"/>
        <v>42496.303715277783</v>
      </c>
      <c r="J1186">
        <v>1462519041</v>
      </c>
      <c r="K1186" s="19">
        <f t="shared" si="55"/>
        <v>42466.303715277783</v>
      </c>
      <c r="L1186">
        <v>1459927041</v>
      </c>
      <c r="M1186" t="b">
        <v>0</v>
      </c>
      <c r="N1186">
        <v>89</v>
      </c>
      <c r="O1186" t="b">
        <v>1</v>
      </c>
      <c r="P1186" t="s">
        <v>8269</v>
      </c>
      <c r="Q1186" s="15" t="s">
        <v>8314</v>
      </c>
      <c r="R1186" s="12" t="s">
        <v>8315</v>
      </c>
      <c r="S1186">
        <f t="shared" si="56"/>
        <v>49.44</v>
      </c>
    </row>
    <row r="1187" spans="1:19" ht="45" x14ac:dyDescent="0.25">
      <c r="A1187" s="10">
        <v>5</v>
      </c>
      <c r="B1187" s="3" t="s">
        <v>7</v>
      </c>
      <c r="C1187" s="3" t="s">
        <v>4116</v>
      </c>
      <c r="D1187" s="6">
        <v>3999</v>
      </c>
      <c r="E1187" s="8">
        <v>4390</v>
      </c>
      <c r="F1187" t="s">
        <v>8218</v>
      </c>
      <c r="G1187" t="s">
        <v>8223</v>
      </c>
      <c r="H1187" t="s">
        <v>8245</v>
      </c>
      <c r="I1187" s="19">
        <f t="shared" si="54"/>
        <v>42580.232638888891</v>
      </c>
      <c r="J1187">
        <v>1469770500</v>
      </c>
      <c r="K1187" s="19">
        <f t="shared" si="55"/>
        <v>42563.932951388888</v>
      </c>
      <c r="L1187">
        <v>1468362207</v>
      </c>
      <c r="M1187" t="b">
        <v>0</v>
      </c>
      <c r="N1187">
        <v>47</v>
      </c>
      <c r="O1187" t="b">
        <v>1</v>
      </c>
      <c r="P1187" t="s">
        <v>8263</v>
      </c>
      <c r="Q1187" s="15" t="s">
        <v>8317</v>
      </c>
      <c r="R1187" s="12" t="s">
        <v>8331</v>
      </c>
      <c r="S1187">
        <f t="shared" si="56"/>
        <v>93.4</v>
      </c>
    </row>
    <row r="1188" spans="1:19" ht="45" x14ac:dyDescent="0.25">
      <c r="A1188" s="10">
        <v>1527</v>
      </c>
      <c r="B1188" s="3" t="s">
        <v>1528</v>
      </c>
      <c r="C1188" s="3" t="s">
        <v>5637</v>
      </c>
      <c r="D1188" s="6">
        <v>3500</v>
      </c>
      <c r="E1188" s="8">
        <v>3865.55</v>
      </c>
      <c r="F1188" t="s">
        <v>8218</v>
      </c>
      <c r="G1188" t="s">
        <v>8223</v>
      </c>
      <c r="H1188" t="s">
        <v>8245</v>
      </c>
      <c r="I1188" s="19">
        <f t="shared" si="54"/>
        <v>42808.558865740735</v>
      </c>
      <c r="J1188">
        <v>1489497886</v>
      </c>
      <c r="K1188" s="19">
        <f t="shared" si="55"/>
        <v>42780.600532407407</v>
      </c>
      <c r="L1188">
        <v>1487082286</v>
      </c>
      <c r="M1188" t="b">
        <v>1</v>
      </c>
      <c r="N1188">
        <v>70</v>
      </c>
      <c r="O1188" t="b">
        <v>1</v>
      </c>
      <c r="P1188" t="s">
        <v>8283</v>
      </c>
      <c r="Q1188" s="15" t="s">
        <v>8322</v>
      </c>
      <c r="R1188" s="12" t="s">
        <v>8323</v>
      </c>
      <c r="S1188">
        <f t="shared" si="56"/>
        <v>55.22</v>
      </c>
    </row>
    <row r="1189" spans="1:19" ht="30" x14ac:dyDescent="0.25">
      <c r="A1189" s="10">
        <v>3223</v>
      </c>
      <c r="B1189" s="3" t="s">
        <v>3223</v>
      </c>
      <c r="C1189" s="3" t="s">
        <v>7333</v>
      </c>
      <c r="D1189" s="6">
        <v>3100</v>
      </c>
      <c r="E1189" s="8">
        <v>3395</v>
      </c>
      <c r="F1189" t="s">
        <v>8218</v>
      </c>
      <c r="G1189" t="s">
        <v>8223</v>
      </c>
      <c r="H1189" t="s">
        <v>8245</v>
      </c>
      <c r="I1189" s="19">
        <f t="shared" si="54"/>
        <v>42236.835370370376</v>
      </c>
      <c r="J1189">
        <v>1440100976</v>
      </c>
      <c r="K1189" s="19">
        <f t="shared" si="55"/>
        <v>42206.835370370376</v>
      </c>
      <c r="L1189">
        <v>1437508976</v>
      </c>
      <c r="M1189" t="b">
        <v>1</v>
      </c>
      <c r="N1189">
        <v>74</v>
      </c>
      <c r="O1189" t="b">
        <v>1</v>
      </c>
      <c r="P1189" t="s">
        <v>8269</v>
      </c>
      <c r="Q1189" s="15" t="s">
        <v>8314</v>
      </c>
      <c r="R1189" s="12" t="s">
        <v>8315</v>
      </c>
      <c r="S1189">
        <f t="shared" si="56"/>
        <v>45.88</v>
      </c>
    </row>
    <row r="1190" spans="1:19" ht="60" x14ac:dyDescent="0.25">
      <c r="A1190" s="10">
        <v>3621</v>
      </c>
      <c r="B1190" s="3" t="s">
        <v>3619</v>
      </c>
      <c r="C1190" s="3" t="s">
        <v>7731</v>
      </c>
      <c r="D1190" s="6">
        <v>3000</v>
      </c>
      <c r="E1190" s="8">
        <v>3292</v>
      </c>
      <c r="F1190" t="s">
        <v>8218</v>
      </c>
      <c r="G1190" t="s">
        <v>8223</v>
      </c>
      <c r="H1190" t="s">
        <v>8245</v>
      </c>
      <c r="I1190" s="19">
        <f t="shared" si="54"/>
        <v>42643.875</v>
      </c>
      <c r="J1190">
        <v>1475269200</v>
      </c>
      <c r="K1190" s="19">
        <f t="shared" si="55"/>
        <v>42619.935694444444</v>
      </c>
      <c r="L1190">
        <v>1473200844</v>
      </c>
      <c r="M1190" t="b">
        <v>0</v>
      </c>
      <c r="N1190">
        <v>70</v>
      </c>
      <c r="O1190" t="b">
        <v>1</v>
      </c>
      <c r="P1190" t="s">
        <v>8269</v>
      </c>
      <c r="Q1190" s="15" t="s">
        <v>8314</v>
      </c>
      <c r="R1190" s="12" t="s">
        <v>8315</v>
      </c>
      <c r="S1190">
        <f t="shared" si="56"/>
        <v>47.03</v>
      </c>
    </row>
    <row r="1191" spans="1:19" ht="30" x14ac:dyDescent="0.25">
      <c r="A1191" s="10">
        <v>53</v>
      </c>
      <c r="B1191" s="3" t="s">
        <v>55</v>
      </c>
      <c r="C1191" s="3" t="s">
        <v>4164</v>
      </c>
      <c r="D1191" s="6">
        <v>3000</v>
      </c>
      <c r="E1191" s="8">
        <v>3289</v>
      </c>
      <c r="F1191" t="s">
        <v>8218</v>
      </c>
      <c r="G1191" t="s">
        <v>8223</v>
      </c>
      <c r="H1191" t="s">
        <v>8245</v>
      </c>
      <c r="I1191" s="19">
        <f t="shared" si="54"/>
        <v>41733.916666666664</v>
      </c>
      <c r="J1191">
        <v>1396648800</v>
      </c>
      <c r="K1191" s="19">
        <f t="shared" si="55"/>
        <v>41719.549131944441</v>
      </c>
      <c r="L1191">
        <v>1395407445</v>
      </c>
      <c r="M1191" t="b">
        <v>0</v>
      </c>
      <c r="N1191">
        <v>117</v>
      </c>
      <c r="O1191" t="b">
        <v>1</v>
      </c>
      <c r="P1191" t="s">
        <v>8263</v>
      </c>
      <c r="Q1191" s="15" t="s">
        <v>8317</v>
      </c>
      <c r="R1191" s="12" t="s">
        <v>8331</v>
      </c>
      <c r="S1191">
        <f t="shared" si="56"/>
        <v>28.11</v>
      </c>
    </row>
    <row r="1192" spans="1:19" ht="60" x14ac:dyDescent="0.25">
      <c r="A1192" s="10">
        <v>3230</v>
      </c>
      <c r="B1192" s="3" t="s">
        <v>3230</v>
      </c>
      <c r="C1192" s="3" t="s">
        <v>7340</v>
      </c>
      <c r="D1192" s="6">
        <v>2600</v>
      </c>
      <c r="E1192" s="8">
        <v>2857</v>
      </c>
      <c r="F1192" t="s">
        <v>8218</v>
      </c>
      <c r="G1192" t="s">
        <v>8223</v>
      </c>
      <c r="H1192" t="s">
        <v>8245</v>
      </c>
      <c r="I1192" s="19">
        <f t="shared" si="54"/>
        <v>41913.165972222225</v>
      </c>
      <c r="J1192">
        <v>1412135940</v>
      </c>
      <c r="K1192" s="19">
        <f t="shared" si="55"/>
        <v>41898.168125000004</v>
      </c>
      <c r="L1192">
        <v>1410840126</v>
      </c>
      <c r="M1192" t="b">
        <v>1</v>
      </c>
      <c r="N1192">
        <v>37</v>
      </c>
      <c r="O1192" t="b">
        <v>1</v>
      </c>
      <c r="P1192" t="s">
        <v>8269</v>
      </c>
      <c r="Q1192" s="15" t="s">
        <v>8314</v>
      </c>
      <c r="R1192" s="12" t="s">
        <v>8315</v>
      </c>
      <c r="S1192">
        <f t="shared" si="56"/>
        <v>77.22</v>
      </c>
    </row>
    <row r="1193" spans="1:19" ht="45" x14ac:dyDescent="0.25">
      <c r="A1193" s="10">
        <v>3337</v>
      </c>
      <c r="B1193" s="3" t="s">
        <v>3337</v>
      </c>
      <c r="C1193" s="3" t="s">
        <v>7447</v>
      </c>
      <c r="D1193" s="6">
        <v>2500</v>
      </c>
      <c r="E1193" s="8">
        <v>2755</v>
      </c>
      <c r="F1193" t="s">
        <v>8218</v>
      </c>
      <c r="G1193" t="s">
        <v>8224</v>
      </c>
      <c r="H1193" t="s">
        <v>8246</v>
      </c>
      <c r="I1193" s="19">
        <f t="shared" si="54"/>
        <v>41922.875</v>
      </c>
      <c r="J1193">
        <v>1412974800</v>
      </c>
      <c r="K1193" s="19">
        <f t="shared" si="55"/>
        <v>41901.282025462962</v>
      </c>
      <c r="L1193">
        <v>1411109167</v>
      </c>
      <c r="M1193" t="b">
        <v>0</v>
      </c>
      <c r="N1193">
        <v>34</v>
      </c>
      <c r="O1193" t="b">
        <v>1</v>
      </c>
      <c r="P1193" t="s">
        <v>8269</v>
      </c>
      <c r="Q1193" s="15" t="s">
        <v>8314</v>
      </c>
      <c r="R1193" s="12" t="s">
        <v>8315</v>
      </c>
      <c r="S1193">
        <f t="shared" si="56"/>
        <v>81.03</v>
      </c>
    </row>
    <row r="1194" spans="1:19" ht="45" x14ac:dyDescent="0.25">
      <c r="A1194" s="10">
        <v>38</v>
      </c>
      <c r="B1194" s="3" t="s">
        <v>40</v>
      </c>
      <c r="C1194" s="3" t="s">
        <v>4149</v>
      </c>
      <c r="D1194" s="6">
        <v>2500</v>
      </c>
      <c r="E1194" s="8">
        <v>2751</v>
      </c>
      <c r="F1194" t="s">
        <v>8218</v>
      </c>
      <c r="G1194" t="s">
        <v>8223</v>
      </c>
      <c r="H1194" t="s">
        <v>8245</v>
      </c>
      <c r="I1194" s="19">
        <f t="shared" si="54"/>
        <v>41405.057222222218</v>
      </c>
      <c r="J1194">
        <v>1368235344</v>
      </c>
      <c r="K1194" s="19">
        <f t="shared" si="55"/>
        <v>41375.057222222218</v>
      </c>
      <c r="L1194">
        <v>1365643344</v>
      </c>
      <c r="M1194" t="b">
        <v>0</v>
      </c>
      <c r="N1194">
        <v>66</v>
      </c>
      <c r="O1194" t="b">
        <v>1</v>
      </c>
      <c r="P1194" t="s">
        <v>8263</v>
      </c>
      <c r="Q1194" s="15" t="s">
        <v>8317</v>
      </c>
      <c r="R1194" s="12" t="s">
        <v>8331</v>
      </c>
      <c r="S1194">
        <f t="shared" si="56"/>
        <v>41.68</v>
      </c>
    </row>
    <row r="1195" spans="1:19" ht="45" x14ac:dyDescent="0.25">
      <c r="A1195" s="10">
        <v>3311</v>
      </c>
      <c r="B1195" s="3" t="s">
        <v>3311</v>
      </c>
      <c r="C1195" s="3" t="s">
        <v>7421</v>
      </c>
      <c r="D1195" s="6">
        <v>2500</v>
      </c>
      <c r="E1195" s="8">
        <v>2746</v>
      </c>
      <c r="F1195" t="s">
        <v>8218</v>
      </c>
      <c r="G1195" t="s">
        <v>8223</v>
      </c>
      <c r="H1195" t="s">
        <v>8245</v>
      </c>
      <c r="I1195" s="19">
        <f t="shared" si="54"/>
        <v>42294.29178240741</v>
      </c>
      <c r="J1195">
        <v>1445065210</v>
      </c>
      <c r="K1195" s="19">
        <f t="shared" si="55"/>
        <v>42264.29178240741</v>
      </c>
      <c r="L1195">
        <v>1442473210</v>
      </c>
      <c r="M1195" t="b">
        <v>0</v>
      </c>
      <c r="N1195">
        <v>45</v>
      </c>
      <c r="O1195" t="b">
        <v>1</v>
      </c>
      <c r="P1195" t="s">
        <v>8269</v>
      </c>
      <c r="Q1195" s="15" t="s">
        <v>8314</v>
      </c>
      <c r="R1195" s="12" t="s">
        <v>8315</v>
      </c>
      <c r="S1195">
        <f t="shared" si="56"/>
        <v>61.02</v>
      </c>
    </row>
    <row r="1196" spans="1:19" ht="45" x14ac:dyDescent="0.25">
      <c r="A1196" s="10">
        <v>3448</v>
      </c>
      <c r="B1196" s="3" t="s">
        <v>3447</v>
      </c>
      <c r="C1196" s="3" t="s">
        <v>7558</v>
      </c>
      <c r="D1196" s="6">
        <v>2100</v>
      </c>
      <c r="E1196" s="8">
        <v>2305</v>
      </c>
      <c r="F1196" t="s">
        <v>8218</v>
      </c>
      <c r="G1196" t="s">
        <v>8223</v>
      </c>
      <c r="H1196" t="s">
        <v>8245</v>
      </c>
      <c r="I1196" s="19">
        <f t="shared" si="54"/>
        <v>41990.119085648148</v>
      </c>
      <c r="J1196">
        <v>1418784689</v>
      </c>
      <c r="K1196" s="19">
        <f t="shared" si="55"/>
        <v>41960.119085648148</v>
      </c>
      <c r="L1196">
        <v>1416192689</v>
      </c>
      <c r="M1196" t="b">
        <v>0</v>
      </c>
      <c r="N1196">
        <v>45</v>
      </c>
      <c r="O1196" t="b">
        <v>1</v>
      </c>
      <c r="P1196" t="s">
        <v>8269</v>
      </c>
      <c r="Q1196" s="15" t="s">
        <v>8314</v>
      </c>
      <c r="R1196" s="12" t="s">
        <v>8315</v>
      </c>
      <c r="S1196">
        <f t="shared" si="56"/>
        <v>51.22</v>
      </c>
    </row>
    <row r="1197" spans="1:19" ht="60" x14ac:dyDescent="0.25">
      <c r="A1197" s="10">
        <v>1646</v>
      </c>
      <c r="B1197" s="3" t="s">
        <v>1647</v>
      </c>
      <c r="C1197" s="3" t="s">
        <v>5756</v>
      </c>
      <c r="D1197" s="6">
        <v>2000</v>
      </c>
      <c r="E1197" s="8">
        <v>2204</v>
      </c>
      <c r="F1197" t="s">
        <v>8218</v>
      </c>
      <c r="G1197" t="s">
        <v>8224</v>
      </c>
      <c r="H1197" t="s">
        <v>8246</v>
      </c>
      <c r="I1197" s="19">
        <f t="shared" si="54"/>
        <v>41865.757638888892</v>
      </c>
      <c r="J1197">
        <v>1408039860</v>
      </c>
      <c r="K1197" s="19">
        <f t="shared" si="55"/>
        <v>41833.450266203705</v>
      </c>
      <c r="L1197">
        <v>1405248503</v>
      </c>
      <c r="M1197" t="b">
        <v>0</v>
      </c>
      <c r="N1197">
        <v>83</v>
      </c>
      <c r="O1197" t="b">
        <v>1</v>
      </c>
      <c r="P1197" t="s">
        <v>8290</v>
      </c>
      <c r="Q1197" s="15" t="s">
        <v>8311</v>
      </c>
      <c r="R1197" s="12" t="s">
        <v>8319</v>
      </c>
      <c r="S1197">
        <f t="shared" si="56"/>
        <v>26.55</v>
      </c>
    </row>
    <row r="1198" spans="1:19" ht="60" x14ac:dyDescent="0.25">
      <c r="A1198" s="10">
        <v>3679</v>
      </c>
      <c r="B1198" s="3" t="s">
        <v>3676</v>
      </c>
      <c r="C1198" s="3" t="s">
        <v>7789</v>
      </c>
      <c r="D1198" s="6">
        <v>2000</v>
      </c>
      <c r="E1198" s="8">
        <v>2202</v>
      </c>
      <c r="F1198" t="s">
        <v>8218</v>
      </c>
      <c r="G1198" t="s">
        <v>8223</v>
      </c>
      <c r="H1198" t="s">
        <v>8245</v>
      </c>
      <c r="I1198" s="19">
        <f t="shared" si="54"/>
        <v>41821.207638888889</v>
      </c>
      <c r="J1198">
        <v>1404190740</v>
      </c>
      <c r="K1198" s="19">
        <f t="shared" si="55"/>
        <v>41786.761354166665</v>
      </c>
      <c r="L1198">
        <v>1401214581</v>
      </c>
      <c r="M1198" t="b">
        <v>0</v>
      </c>
      <c r="N1198">
        <v>30</v>
      </c>
      <c r="O1198" t="b">
        <v>1</v>
      </c>
      <c r="P1198" t="s">
        <v>8269</v>
      </c>
      <c r="Q1198" s="15" t="s">
        <v>8314</v>
      </c>
      <c r="R1198" s="12" t="s">
        <v>8315</v>
      </c>
      <c r="S1198">
        <f t="shared" si="56"/>
        <v>73.400000000000006</v>
      </c>
    </row>
    <row r="1199" spans="1:19" ht="45" x14ac:dyDescent="0.25">
      <c r="A1199" s="10">
        <v>3432</v>
      </c>
      <c r="B1199" s="3" t="s">
        <v>3431</v>
      </c>
      <c r="C1199" s="3" t="s">
        <v>7542</v>
      </c>
      <c r="D1199" s="6">
        <v>2000</v>
      </c>
      <c r="E1199" s="8">
        <v>2193</v>
      </c>
      <c r="F1199" t="s">
        <v>8218</v>
      </c>
      <c r="G1199" t="s">
        <v>8223</v>
      </c>
      <c r="H1199" t="s">
        <v>8245</v>
      </c>
      <c r="I1199" s="19">
        <f t="shared" si="54"/>
        <v>42405.916666666672</v>
      </c>
      <c r="J1199">
        <v>1454709600</v>
      </c>
      <c r="K1199" s="19">
        <f t="shared" si="55"/>
        <v>42380.581180555557</v>
      </c>
      <c r="L1199">
        <v>1452520614</v>
      </c>
      <c r="M1199" t="b">
        <v>0</v>
      </c>
      <c r="N1199">
        <v>42</v>
      </c>
      <c r="O1199" t="b">
        <v>1</v>
      </c>
      <c r="P1199" t="s">
        <v>8269</v>
      </c>
      <c r="Q1199" s="15" t="s">
        <v>8314</v>
      </c>
      <c r="R1199" s="12" t="s">
        <v>8315</v>
      </c>
      <c r="S1199">
        <f t="shared" si="56"/>
        <v>52.21</v>
      </c>
    </row>
    <row r="1200" spans="1:19" ht="60" x14ac:dyDescent="0.25">
      <c r="A1200" s="10">
        <v>2203</v>
      </c>
      <c r="B1200" s="3" t="s">
        <v>2204</v>
      </c>
      <c r="C1200" s="3" t="s">
        <v>6313</v>
      </c>
      <c r="D1200" s="6">
        <v>2000</v>
      </c>
      <c r="E1200" s="8">
        <v>2191</v>
      </c>
      <c r="F1200" t="s">
        <v>8218</v>
      </c>
      <c r="G1200" t="s">
        <v>8228</v>
      </c>
      <c r="H1200" t="s">
        <v>8250</v>
      </c>
      <c r="I1200" s="19">
        <f t="shared" si="54"/>
        <v>42271.85974537037</v>
      </c>
      <c r="J1200">
        <v>1443127082</v>
      </c>
      <c r="K1200" s="19">
        <f t="shared" si="55"/>
        <v>42241.85974537037</v>
      </c>
      <c r="L1200">
        <v>1440535082</v>
      </c>
      <c r="M1200" t="b">
        <v>0</v>
      </c>
      <c r="N1200">
        <v>50</v>
      </c>
      <c r="O1200" t="b">
        <v>1</v>
      </c>
      <c r="P1200" t="s">
        <v>8278</v>
      </c>
      <c r="Q1200" s="15" t="s">
        <v>8311</v>
      </c>
      <c r="R1200" s="12" t="s">
        <v>8324</v>
      </c>
      <c r="S1200">
        <f t="shared" si="56"/>
        <v>43.82</v>
      </c>
    </row>
    <row r="1201" spans="1:19" ht="60" x14ac:dyDescent="0.25">
      <c r="A1201" s="10">
        <v>3812</v>
      </c>
      <c r="B1201" s="3" t="s">
        <v>3809</v>
      </c>
      <c r="C1201" s="3" t="s">
        <v>7922</v>
      </c>
      <c r="D1201" s="6">
        <v>2000</v>
      </c>
      <c r="E1201" s="8">
        <v>2191</v>
      </c>
      <c r="F1201" t="s">
        <v>8218</v>
      </c>
      <c r="G1201" t="s">
        <v>8228</v>
      </c>
      <c r="H1201" t="s">
        <v>8250</v>
      </c>
      <c r="I1201" s="19">
        <f t="shared" si="54"/>
        <v>42156.165972222225</v>
      </c>
      <c r="J1201">
        <v>1433131140</v>
      </c>
      <c r="K1201" s="19">
        <f t="shared" si="55"/>
        <v>42109.751250000001</v>
      </c>
      <c r="L1201">
        <v>1429120908</v>
      </c>
      <c r="M1201" t="b">
        <v>0</v>
      </c>
      <c r="N1201">
        <v>11</v>
      </c>
      <c r="O1201" t="b">
        <v>1</v>
      </c>
      <c r="P1201" t="s">
        <v>8269</v>
      </c>
      <c r="Q1201" s="15" t="s">
        <v>8314</v>
      </c>
      <c r="R1201" s="12" t="s">
        <v>8315</v>
      </c>
      <c r="S1201">
        <f t="shared" si="56"/>
        <v>199.18</v>
      </c>
    </row>
    <row r="1202" spans="1:19" ht="60" x14ac:dyDescent="0.25">
      <c r="A1202" s="10">
        <v>1292</v>
      </c>
      <c r="B1202" s="3" t="s">
        <v>1293</v>
      </c>
      <c r="C1202" s="3" t="s">
        <v>5402</v>
      </c>
      <c r="D1202" s="6">
        <v>1700</v>
      </c>
      <c r="E1202" s="8">
        <v>1870</v>
      </c>
      <c r="F1202" t="s">
        <v>8218</v>
      </c>
      <c r="G1202" t="s">
        <v>8224</v>
      </c>
      <c r="H1202" t="s">
        <v>8246</v>
      </c>
      <c r="I1202" s="19">
        <f t="shared" si="54"/>
        <v>42283.957638888889</v>
      </c>
      <c r="J1202">
        <v>1444172340</v>
      </c>
      <c r="K1202" s="19">
        <f t="shared" si="55"/>
        <v>42256.764212962968</v>
      </c>
      <c r="L1202">
        <v>1441822828</v>
      </c>
      <c r="M1202" t="b">
        <v>0</v>
      </c>
      <c r="N1202">
        <v>52</v>
      </c>
      <c r="O1202" t="b">
        <v>1</v>
      </c>
      <c r="P1202" t="s">
        <v>8269</v>
      </c>
      <c r="Q1202" s="15" t="s">
        <v>8314</v>
      </c>
      <c r="R1202" s="12" t="s">
        <v>8315</v>
      </c>
      <c r="S1202">
        <f t="shared" si="56"/>
        <v>35.96</v>
      </c>
    </row>
    <row r="1203" spans="1:19" ht="45" x14ac:dyDescent="0.25">
      <c r="A1203" s="10">
        <v>1925</v>
      </c>
      <c r="B1203" s="3" t="s">
        <v>1926</v>
      </c>
      <c r="C1203" s="3" t="s">
        <v>6035</v>
      </c>
      <c r="D1203" s="6">
        <v>1500</v>
      </c>
      <c r="E1203" s="8">
        <v>1655</v>
      </c>
      <c r="F1203" t="s">
        <v>8218</v>
      </c>
      <c r="G1203" t="s">
        <v>8223</v>
      </c>
      <c r="H1203" t="s">
        <v>8245</v>
      </c>
      <c r="I1203" s="19">
        <f t="shared" si="54"/>
        <v>41558</v>
      </c>
      <c r="J1203">
        <v>1381449600</v>
      </c>
      <c r="K1203" s="19">
        <f t="shared" si="55"/>
        <v>41535.90148148148</v>
      </c>
      <c r="L1203">
        <v>1379540288</v>
      </c>
      <c r="M1203" t="b">
        <v>0</v>
      </c>
      <c r="N1203">
        <v>52</v>
      </c>
      <c r="O1203" t="b">
        <v>1</v>
      </c>
      <c r="P1203" t="s">
        <v>8277</v>
      </c>
      <c r="Q1203" s="15" t="s">
        <v>8311</v>
      </c>
      <c r="R1203" s="12" t="s">
        <v>8328</v>
      </c>
      <c r="S1203">
        <f t="shared" si="56"/>
        <v>31.83</v>
      </c>
    </row>
    <row r="1204" spans="1:19" ht="60" x14ac:dyDescent="0.25">
      <c r="A1204" s="10">
        <v>3518</v>
      </c>
      <c r="B1204" s="3" t="s">
        <v>3517</v>
      </c>
      <c r="C1204" s="3" t="s">
        <v>7628</v>
      </c>
      <c r="D1204" s="6">
        <v>1500</v>
      </c>
      <c r="E1204" s="8">
        <v>1650.69</v>
      </c>
      <c r="F1204" t="s">
        <v>8218</v>
      </c>
      <c r="G1204" t="s">
        <v>8223</v>
      </c>
      <c r="H1204" t="s">
        <v>8245</v>
      </c>
      <c r="I1204" s="19">
        <f t="shared" si="54"/>
        <v>41914.597916666666</v>
      </c>
      <c r="J1204">
        <v>1412259660</v>
      </c>
      <c r="K1204" s="19">
        <f t="shared" si="55"/>
        <v>41893.783553240741</v>
      </c>
      <c r="L1204">
        <v>1410461299</v>
      </c>
      <c r="M1204" t="b">
        <v>0</v>
      </c>
      <c r="N1204">
        <v>33</v>
      </c>
      <c r="O1204" t="b">
        <v>1</v>
      </c>
      <c r="P1204" t="s">
        <v>8269</v>
      </c>
      <c r="Q1204" s="15" t="s">
        <v>8314</v>
      </c>
      <c r="R1204" s="12" t="s">
        <v>8315</v>
      </c>
      <c r="S1204">
        <f t="shared" si="56"/>
        <v>50.02</v>
      </c>
    </row>
    <row r="1205" spans="1:19" ht="60" x14ac:dyDescent="0.25">
      <c r="A1205" s="10">
        <v>3346</v>
      </c>
      <c r="B1205" s="3" t="s">
        <v>3346</v>
      </c>
      <c r="C1205" s="3" t="s">
        <v>7456</v>
      </c>
      <c r="D1205" s="6">
        <v>1500</v>
      </c>
      <c r="E1205" s="8">
        <v>1650</v>
      </c>
      <c r="F1205" t="s">
        <v>8218</v>
      </c>
      <c r="G1205" t="s">
        <v>8223</v>
      </c>
      <c r="H1205" t="s">
        <v>8245</v>
      </c>
      <c r="I1205" s="19">
        <f t="shared" si="54"/>
        <v>42061.024421296301</v>
      </c>
      <c r="J1205">
        <v>1424910910</v>
      </c>
      <c r="K1205" s="19">
        <f t="shared" si="55"/>
        <v>42054.024421296301</v>
      </c>
      <c r="L1205">
        <v>1424306110</v>
      </c>
      <c r="M1205" t="b">
        <v>0</v>
      </c>
      <c r="N1205">
        <v>18</v>
      </c>
      <c r="O1205" t="b">
        <v>1</v>
      </c>
      <c r="P1205" t="s">
        <v>8269</v>
      </c>
      <c r="Q1205" s="15" t="s">
        <v>8314</v>
      </c>
      <c r="R1205" s="12" t="s">
        <v>8315</v>
      </c>
      <c r="S1205">
        <f t="shared" si="56"/>
        <v>91.67</v>
      </c>
    </row>
    <row r="1206" spans="1:19" ht="45" x14ac:dyDescent="0.25">
      <c r="A1206" s="10">
        <v>3598</v>
      </c>
      <c r="B1206" s="3" t="s">
        <v>3597</v>
      </c>
      <c r="C1206" s="3" t="s">
        <v>7708</v>
      </c>
      <c r="D1206" s="6">
        <v>1000</v>
      </c>
      <c r="E1206" s="8">
        <v>1101</v>
      </c>
      <c r="F1206" t="s">
        <v>8218</v>
      </c>
      <c r="G1206" t="s">
        <v>8223</v>
      </c>
      <c r="H1206" t="s">
        <v>8245</v>
      </c>
      <c r="I1206" s="19">
        <f t="shared" si="54"/>
        <v>41885.207638888889</v>
      </c>
      <c r="J1206">
        <v>1409720340</v>
      </c>
      <c r="K1206" s="19">
        <f t="shared" si="55"/>
        <v>41866.79886574074</v>
      </c>
      <c r="L1206">
        <v>1408129822</v>
      </c>
      <c r="M1206" t="b">
        <v>0</v>
      </c>
      <c r="N1206">
        <v>27</v>
      </c>
      <c r="O1206" t="b">
        <v>1</v>
      </c>
      <c r="P1206" t="s">
        <v>8269</v>
      </c>
      <c r="Q1206" s="15" t="s">
        <v>8314</v>
      </c>
      <c r="R1206" s="12" t="s">
        <v>8315</v>
      </c>
      <c r="S1206">
        <f t="shared" si="56"/>
        <v>40.78</v>
      </c>
    </row>
    <row r="1207" spans="1:19" ht="45" x14ac:dyDescent="0.25">
      <c r="A1207" s="10">
        <v>2537</v>
      </c>
      <c r="B1207" s="3" t="s">
        <v>2537</v>
      </c>
      <c r="C1207" s="3" t="s">
        <v>6647</v>
      </c>
      <c r="D1207" s="6">
        <v>1000</v>
      </c>
      <c r="E1207" s="8">
        <v>1100</v>
      </c>
      <c r="F1207" t="s">
        <v>8218</v>
      </c>
      <c r="G1207" t="s">
        <v>8223</v>
      </c>
      <c r="H1207" t="s">
        <v>8245</v>
      </c>
      <c r="I1207" s="19">
        <f t="shared" si="54"/>
        <v>40756.648784722223</v>
      </c>
      <c r="J1207">
        <v>1312212855</v>
      </c>
      <c r="K1207" s="19">
        <f t="shared" si="55"/>
        <v>40696.648784722223</v>
      </c>
      <c r="L1207">
        <v>1307028855</v>
      </c>
      <c r="M1207" t="b">
        <v>0</v>
      </c>
      <c r="N1207">
        <v>11</v>
      </c>
      <c r="O1207" t="b">
        <v>1</v>
      </c>
      <c r="P1207" t="s">
        <v>8298</v>
      </c>
      <c r="Q1207" s="15" t="s">
        <v>8311</v>
      </c>
      <c r="R1207" s="12" t="s">
        <v>8333</v>
      </c>
      <c r="S1207">
        <f t="shared" si="56"/>
        <v>100</v>
      </c>
    </row>
    <row r="1208" spans="1:19" ht="45" x14ac:dyDescent="0.25">
      <c r="A1208" s="10">
        <v>2628</v>
      </c>
      <c r="B1208" s="3" t="s">
        <v>2628</v>
      </c>
      <c r="C1208" s="3" t="s">
        <v>6738</v>
      </c>
      <c r="D1208" s="6">
        <v>839</v>
      </c>
      <c r="E1208" s="8">
        <v>926</v>
      </c>
      <c r="F1208" t="s">
        <v>8218</v>
      </c>
      <c r="G1208" t="s">
        <v>8223</v>
      </c>
      <c r="H1208" t="s">
        <v>8245</v>
      </c>
      <c r="I1208" s="19">
        <f t="shared" si="54"/>
        <v>41973.966053240743</v>
      </c>
      <c r="J1208">
        <v>1417389067</v>
      </c>
      <c r="K1208" s="19">
        <f t="shared" si="55"/>
        <v>41953.966053240743</v>
      </c>
      <c r="L1208">
        <v>1415661067</v>
      </c>
      <c r="M1208" t="b">
        <v>0</v>
      </c>
      <c r="N1208">
        <v>21</v>
      </c>
      <c r="O1208" t="b">
        <v>1</v>
      </c>
      <c r="P1208" t="s">
        <v>8299</v>
      </c>
      <c r="Q1208" s="15" t="s">
        <v>8307</v>
      </c>
      <c r="R1208" s="12" t="s">
        <v>8316</v>
      </c>
      <c r="S1208">
        <f t="shared" si="56"/>
        <v>44.1</v>
      </c>
    </row>
    <row r="1209" spans="1:19" ht="45" x14ac:dyDescent="0.25">
      <c r="A1209" s="10">
        <v>1391</v>
      </c>
      <c r="B1209" s="3" t="s">
        <v>1392</v>
      </c>
      <c r="C1209" s="3" t="s">
        <v>5501</v>
      </c>
      <c r="D1209" s="6">
        <v>500</v>
      </c>
      <c r="E1209" s="8">
        <v>551</v>
      </c>
      <c r="F1209" t="s">
        <v>8218</v>
      </c>
      <c r="G1209" t="s">
        <v>8223</v>
      </c>
      <c r="H1209" t="s">
        <v>8245</v>
      </c>
      <c r="I1209" s="19">
        <f t="shared" si="54"/>
        <v>42238.207638888889</v>
      </c>
      <c r="J1209">
        <v>1440219540</v>
      </c>
      <c r="K1209" s="19">
        <f t="shared" si="55"/>
        <v>42193.650671296295</v>
      </c>
      <c r="L1209">
        <v>1436369818</v>
      </c>
      <c r="M1209" t="b">
        <v>0</v>
      </c>
      <c r="N1209">
        <v>13</v>
      </c>
      <c r="O1209" t="b">
        <v>1</v>
      </c>
      <c r="P1209" t="s">
        <v>8274</v>
      </c>
      <c r="Q1209" s="15" t="s">
        <v>8311</v>
      </c>
      <c r="R1209" s="12" t="s">
        <v>8312</v>
      </c>
      <c r="S1209">
        <f t="shared" si="56"/>
        <v>42.38</v>
      </c>
    </row>
    <row r="1210" spans="1:19" ht="45" x14ac:dyDescent="0.25">
      <c r="A1210" s="10">
        <v>1612</v>
      </c>
      <c r="B1210" s="3" t="s">
        <v>1613</v>
      </c>
      <c r="C1210" s="3" t="s">
        <v>5722</v>
      </c>
      <c r="D1210" s="6">
        <v>500</v>
      </c>
      <c r="E1210" s="8">
        <v>550</v>
      </c>
      <c r="F1210" t="s">
        <v>8218</v>
      </c>
      <c r="G1210" t="s">
        <v>8223</v>
      </c>
      <c r="H1210" t="s">
        <v>8245</v>
      </c>
      <c r="I1210" s="19">
        <f t="shared" si="54"/>
        <v>41276.874814814815</v>
      </c>
      <c r="J1210">
        <v>1357160384</v>
      </c>
      <c r="K1210" s="19">
        <f t="shared" si="55"/>
        <v>41246.874814814815</v>
      </c>
      <c r="L1210">
        <v>1354568384</v>
      </c>
      <c r="M1210" t="b">
        <v>0</v>
      </c>
      <c r="N1210">
        <v>11</v>
      </c>
      <c r="O1210" t="b">
        <v>1</v>
      </c>
      <c r="P1210" t="s">
        <v>8274</v>
      </c>
      <c r="Q1210" s="15" t="s">
        <v>8311</v>
      </c>
      <c r="R1210" s="12" t="s">
        <v>8312</v>
      </c>
      <c r="S1210">
        <f t="shared" si="56"/>
        <v>50</v>
      </c>
    </row>
    <row r="1211" spans="1:19" ht="45" x14ac:dyDescent="0.25">
      <c r="A1211" s="10">
        <v>3514</v>
      </c>
      <c r="B1211" s="3" t="s">
        <v>3513</v>
      </c>
      <c r="C1211" s="3" t="s">
        <v>7624</v>
      </c>
      <c r="D1211" s="6">
        <v>500</v>
      </c>
      <c r="E1211" s="8">
        <v>550</v>
      </c>
      <c r="F1211" t="s">
        <v>8218</v>
      </c>
      <c r="G1211" t="s">
        <v>8223</v>
      </c>
      <c r="H1211" t="s">
        <v>8245</v>
      </c>
      <c r="I1211" s="19">
        <f t="shared" si="54"/>
        <v>42037.207638888889</v>
      </c>
      <c r="J1211">
        <v>1422853140</v>
      </c>
      <c r="K1211" s="19">
        <f t="shared" si="55"/>
        <v>42020.846666666665</v>
      </c>
      <c r="L1211">
        <v>1421439552</v>
      </c>
      <c r="M1211" t="b">
        <v>0</v>
      </c>
      <c r="N1211">
        <v>10</v>
      </c>
      <c r="O1211" t="b">
        <v>1</v>
      </c>
      <c r="P1211" t="s">
        <v>8269</v>
      </c>
      <c r="Q1211" s="15" t="s">
        <v>8314</v>
      </c>
      <c r="R1211" s="12" t="s">
        <v>8315</v>
      </c>
      <c r="S1211">
        <f t="shared" si="56"/>
        <v>55</v>
      </c>
    </row>
    <row r="1212" spans="1:19" ht="60" x14ac:dyDescent="0.25">
      <c r="A1212" s="10">
        <v>2805</v>
      </c>
      <c r="B1212" s="3" t="s">
        <v>2805</v>
      </c>
      <c r="C1212" s="3" t="s">
        <v>6915</v>
      </c>
      <c r="D1212" s="6">
        <v>400</v>
      </c>
      <c r="E1212" s="8">
        <v>440</v>
      </c>
      <c r="F1212" t="s">
        <v>8218</v>
      </c>
      <c r="G1212" t="s">
        <v>8224</v>
      </c>
      <c r="H1212" t="s">
        <v>8246</v>
      </c>
      <c r="I1212" s="19">
        <f t="shared" si="54"/>
        <v>42238.505474537036</v>
      </c>
      <c r="J1212">
        <v>1440245273</v>
      </c>
      <c r="K1212" s="19">
        <f t="shared" si="55"/>
        <v>42213.505474537036</v>
      </c>
      <c r="L1212">
        <v>1438085273</v>
      </c>
      <c r="M1212" t="b">
        <v>0</v>
      </c>
      <c r="N1212">
        <v>18</v>
      </c>
      <c r="O1212" t="b">
        <v>1</v>
      </c>
      <c r="P1212" t="s">
        <v>8269</v>
      </c>
      <c r="Q1212" s="15" t="s">
        <v>8314</v>
      </c>
      <c r="R1212" s="12" t="s">
        <v>8315</v>
      </c>
      <c r="S1212">
        <f t="shared" si="56"/>
        <v>24.44</v>
      </c>
    </row>
    <row r="1213" spans="1:19" ht="60" x14ac:dyDescent="0.25">
      <c r="A1213" s="10">
        <v>3670</v>
      </c>
      <c r="B1213" s="3" t="s">
        <v>3667</v>
      </c>
      <c r="C1213" s="3" t="s">
        <v>7780</v>
      </c>
      <c r="D1213" s="6">
        <v>220</v>
      </c>
      <c r="E1213" s="8">
        <v>241</v>
      </c>
      <c r="F1213" t="s">
        <v>8218</v>
      </c>
      <c r="G1213" t="s">
        <v>8224</v>
      </c>
      <c r="H1213" t="s">
        <v>8246</v>
      </c>
      <c r="I1213" s="19">
        <f t="shared" si="54"/>
        <v>42155.958333333328</v>
      </c>
      <c r="J1213">
        <v>1433113200</v>
      </c>
      <c r="K1213" s="19">
        <f t="shared" si="55"/>
        <v>42142.514016203699</v>
      </c>
      <c r="L1213">
        <v>1431951611</v>
      </c>
      <c r="M1213" t="b">
        <v>0</v>
      </c>
      <c r="N1213">
        <v>12</v>
      </c>
      <c r="O1213" t="b">
        <v>1</v>
      </c>
      <c r="P1213" t="s">
        <v>8269</v>
      </c>
      <c r="Q1213" s="15" t="s">
        <v>8314</v>
      </c>
      <c r="R1213" s="12" t="s">
        <v>8315</v>
      </c>
      <c r="S1213">
        <f t="shared" si="56"/>
        <v>20.079999999999998</v>
      </c>
    </row>
    <row r="1214" spans="1:19" ht="30" x14ac:dyDescent="0.25">
      <c r="A1214" s="10">
        <v>298</v>
      </c>
      <c r="B1214" s="3" t="s">
        <v>299</v>
      </c>
      <c r="C1214" s="3" t="s">
        <v>4408</v>
      </c>
      <c r="D1214" s="6">
        <v>126000</v>
      </c>
      <c r="E1214" s="8">
        <v>137254.84</v>
      </c>
      <c r="F1214" t="s">
        <v>8218</v>
      </c>
      <c r="G1214" t="s">
        <v>8223</v>
      </c>
      <c r="H1214" t="s">
        <v>8245</v>
      </c>
      <c r="I1214" s="19">
        <f t="shared" si="54"/>
        <v>41768.875</v>
      </c>
      <c r="J1214">
        <v>1399669200</v>
      </c>
      <c r="K1214" s="19">
        <f t="shared" si="55"/>
        <v>41709.463518518518</v>
      </c>
      <c r="L1214">
        <v>1394536048</v>
      </c>
      <c r="M1214" t="b">
        <v>1</v>
      </c>
      <c r="N1214">
        <v>2436</v>
      </c>
      <c r="O1214" t="b">
        <v>1</v>
      </c>
      <c r="P1214" t="s">
        <v>8267</v>
      </c>
      <c r="Q1214" s="15" t="s">
        <v>8317</v>
      </c>
      <c r="R1214" s="12" t="s">
        <v>8329</v>
      </c>
      <c r="S1214">
        <f t="shared" si="56"/>
        <v>56.34</v>
      </c>
    </row>
    <row r="1215" spans="1:19" ht="60" x14ac:dyDescent="0.25">
      <c r="A1215" s="10">
        <v>353</v>
      </c>
      <c r="B1215" s="3" t="s">
        <v>354</v>
      </c>
      <c r="C1215" s="3" t="s">
        <v>4463</v>
      </c>
      <c r="D1215" s="6">
        <v>58425</v>
      </c>
      <c r="E1215" s="8">
        <v>63460.18</v>
      </c>
      <c r="F1215" t="s">
        <v>8218</v>
      </c>
      <c r="G1215" t="s">
        <v>8223</v>
      </c>
      <c r="H1215" t="s">
        <v>8245</v>
      </c>
      <c r="I1215" s="19">
        <f t="shared" si="54"/>
        <v>42327.833553240736</v>
      </c>
      <c r="J1215">
        <v>1447963219</v>
      </c>
      <c r="K1215" s="19">
        <f t="shared" si="55"/>
        <v>42297.791886574079</v>
      </c>
      <c r="L1215">
        <v>1445367619</v>
      </c>
      <c r="M1215" t="b">
        <v>1</v>
      </c>
      <c r="N1215">
        <v>613</v>
      </c>
      <c r="O1215" t="b">
        <v>1</v>
      </c>
      <c r="P1215" t="s">
        <v>8267</v>
      </c>
      <c r="Q1215" s="15" t="s">
        <v>8317</v>
      </c>
      <c r="R1215" s="12" t="s">
        <v>8329</v>
      </c>
      <c r="S1215">
        <f t="shared" si="56"/>
        <v>103.52</v>
      </c>
    </row>
    <row r="1216" spans="1:19" ht="30" x14ac:dyDescent="0.25">
      <c r="A1216" s="10">
        <v>24</v>
      </c>
      <c r="B1216" s="3" t="s">
        <v>26</v>
      </c>
      <c r="C1216" s="3" t="s">
        <v>4135</v>
      </c>
      <c r="D1216" s="6">
        <v>35000</v>
      </c>
      <c r="E1216" s="8">
        <v>38082.69</v>
      </c>
      <c r="F1216" t="s">
        <v>8218</v>
      </c>
      <c r="G1216" t="s">
        <v>8223</v>
      </c>
      <c r="H1216" t="s">
        <v>8245</v>
      </c>
      <c r="I1216" s="19">
        <f t="shared" si="54"/>
        <v>42262.818750000006</v>
      </c>
      <c r="J1216">
        <v>1442345940</v>
      </c>
      <c r="K1216" s="19">
        <f t="shared" si="55"/>
        <v>42229.820173611108</v>
      </c>
      <c r="L1216">
        <v>1439494863</v>
      </c>
      <c r="M1216" t="b">
        <v>0</v>
      </c>
      <c r="N1216">
        <v>574</v>
      </c>
      <c r="O1216" t="b">
        <v>1</v>
      </c>
      <c r="P1216" t="s">
        <v>8263</v>
      </c>
      <c r="Q1216" s="15" t="s">
        <v>8317</v>
      </c>
      <c r="R1216" s="12" t="s">
        <v>8331</v>
      </c>
      <c r="S1216">
        <f t="shared" si="56"/>
        <v>66.349999999999994</v>
      </c>
    </row>
    <row r="1217" spans="1:19" ht="45" x14ac:dyDescent="0.25">
      <c r="A1217" s="10">
        <v>3035</v>
      </c>
      <c r="B1217" s="3" t="s">
        <v>3035</v>
      </c>
      <c r="C1217" s="3" t="s">
        <v>7145</v>
      </c>
      <c r="D1217" s="6">
        <v>25000</v>
      </c>
      <c r="E1217" s="8">
        <v>27196.71</v>
      </c>
      <c r="F1217" t="s">
        <v>8218</v>
      </c>
      <c r="G1217" t="s">
        <v>8223</v>
      </c>
      <c r="H1217" t="s">
        <v>8245</v>
      </c>
      <c r="I1217" s="19">
        <f t="shared" si="54"/>
        <v>41398.560289351852</v>
      </c>
      <c r="J1217">
        <v>1367674009</v>
      </c>
      <c r="K1217" s="19">
        <f t="shared" si="55"/>
        <v>41368.560289351852</v>
      </c>
      <c r="L1217">
        <v>1365082009</v>
      </c>
      <c r="M1217" t="b">
        <v>0</v>
      </c>
      <c r="N1217">
        <v>307</v>
      </c>
      <c r="O1217" t="b">
        <v>1</v>
      </c>
      <c r="P1217" t="s">
        <v>8301</v>
      </c>
      <c r="Q1217" s="15" t="s">
        <v>8314</v>
      </c>
      <c r="R1217" s="12" t="s">
        <v>8327</v>
      </c>
      <c r="S1217">
        <f t="shared" si="56"/>
        <v>88.59</v>
      </c>
    </row>
    <row r="1218" spans="1:19" ht="45" x14ac:dyDescent="0.25">
      <c r="A1218" s="10">
        <v>3039</v>
      </c>
      <c r="B1218" s="3" t="s">
        <v>3039</v>
      </c>
      <c r="C1218" s="3" t="s">
        <v>7149</v>
      </c>
      <c r="D1218" s="6">
        <v>20000</v>
      </c>
      <c r="E1218" s="8">
        <v>21742.78</v>
      </c>
      <c r="F1218" t="s">
        <v>8218</v>
      </c>
      <c r="G1218" t="s">
        <v>8223</v>
      </c>
      <c r="H1218" t="s">
        <v>8245</v>
      </c>
      <c r="I1218" s="19">
        <f t="shared" si="54"/>
        <v>41637.332638888889</v>
      </c>
      <c r="J1218">
        <v>1388303940</v>
      </c>
      <c r="K1218" s="19">
        <f t="shared" si="55"/>
        <v>41610.794421296298</v>
      </c>
      <c r="L1218">
        <v>1386011038</v>
      </c>
      <c r="M1218" t="b">
        <v>0</v>
      </c>
      <c r="N1218">
        <v>236</v>
      </c>
      <c r="O1218" t="b">
        <v>1</v>
      </c>
      <c r="P1218" t="s">
        <v>8301</v>
      </c>
      <c r="Q1218" s="15" t="s">
        <v>8314</v>
      </c>
      <c r="R1218" s="12" t="s">
        <v>8327</v>
      </c>
      <c r="S1218">
        <f t="shared" si="56"/>
        <v>92.13</v>
      </c>
    </row>
    <row r="1219" spans="1:19" ht="60" x14ac:dyDescent="0.25">
      <c r="A1219" s="10">
        <v>1269</v>
      </c>
      <c r="B1219" s="3" t="s">
        <v>1270</v>
      </c>
      <c r="C1219" s="3" t="s">
        <v>5379</v>
      </c>
      <c r="D1219" s="6">
        <v>18800</v>
      </c>
      <c r="E1219" s="8">
        <v>20426</v>
      </c>
      <c r="F1219" t="s">
        <v>8218</v>
      </c>
      <c r="G1219" t="s">
        <v>8223</v>
      </c>
      <c r="H1219" t="s">
        <v>8245</v>
      </c>
      <c r="I1219" s="19">
        <f t="shared" ref="I1219:I1282" si="57">(((J1219/60)/60)/24)+DATE(1970,1,1)</f>
        <v>42476</v>
      </c>
      <c r="J1219">
        <v>1460764800</v>
      </c>
      <c r="K1219" s="19">
        <f t="shared" ref="K1219:K1282" si="58">(((L1219/60)/60)/24)+DATE(1970,1,1)</f>
        <v>42445.823055555549</v>
      </c>
      <c r="L1219">
        <v>1458157512</v>
      </c>
      <c r="M1219" t="b">
        <v>1</v>
      </c>
      <c r="N1219">
        <v>206</v>
      </c>
      <c r="O1219" t="b">
        <v>1</v>
      </c>
      <c r="P1219" t="s">
        <v>8274</v>
      </c>
      <c r="Q1219" s="15" t="s">
        <v>8311</v>
      </c>
      <c r="R1219" s="12" t="s">
        <v>8312</v>
      </c>
      <c r="S1219">
        <f t="shared" ref="S1219:S1282" si="59">IFERROR(ROUND(E1219/N1219,2),0)</f>
        <v>99.16</v>
      </c>
    </row>
    <row r="1220" spans="1:19" ht="45" x14ac:dyDescent="0.25">
      <c r="A1220" s="10">
        <v>21</v>
      </c>
      <c r="B1220" s="3" t="s">
        <v>23</v>
      </c>
      <c r="C1220" s="3" t="s">
        <v>4132</v>
      </c>
      <c r="D1220" s="6">
        <v>18500</v>
      </c>
      <c r="E1220" s="8">
        <v>20190</v>
      </c>
      <c r="F1220" t="s">
        <v>8218</v>
      </c>
      <c r="G1220" t="s">
        <v>8223</v>
      </c>
      <c r="H1220" t="s">
        <v>8245</v>
      </c>
      <c r="I1220" s="19">
        <f t="shared" si="57"/>
        <v>41908.627187500002</v>
      </c>
      <c r="J1220">
        <v>1411743789</v>
      </c>
      <c r="K1220" s="19">
        <f t="shared" si="58"/>
        <v>41878.627187500002</v>
      </c>
      <c r="L1220">
        <v>1409151789</v>
      </c>
      <c r="M1220" t="b">
        <v>0</v>
      </c>
      <c r="N1220">
        <v>101</v>
      </c>
      <c r="O1220" t="b">
        <v>1</v>
      </c>
      <c r="P1220" t="s">
        <v>8263</v>
      </c>
      <c r="Q1220" s="15" t="s">
        <v>8317</v>
      </c>
      <c r="R1220" s="12" t="s">
        <v>8331</v>
      </c>
      <c r="S1220">
        <f t="shared" si="59"/>
        <v>199.9</v>
      </c>
    </row>
    <row r="1221" spans="1:19" ht="45" x14ac:dyDescent="0.25">
      <c r="A1221" s="10">
        <v>1516</v>
      </c>
      <c r="B1221" s="3" t="s">
        <v>1517</v>
      </c>
      <c r="C1221" s="3" t="s">
        <v>5626</v>
      </c>
      <c r="D1221" s="6">
        <v>17000</v>
      </c>
      <c r="E1221" s="8">
        <v>18472</v>
      </c>
      <c r="F1221" t="s">
        <v>8218</v>
      </c>
      <c r="G1221" t="s">
        <v>8223</v>
      </c>
      <c r="H1221" t="s">
        <v>8245</v>
      </c>
      <c r="I1221" s="19">
        <f t="shared" si="57"/>
        <v>42649.583333333328</v>
      </c>
      <c r="J1221">
        <v>1475762400</v>
      </c>
      <c r="K1221" s="19">
        <f t="shared" si="58"/>
        <v>42619.466342592597</v>
      </c>
      <c r="L1221">
        <v>1473160292</v>
      </c>
      <c r="M1221" t="b">
        <v>1</v>
      </c>
      <c r="N1221">
        <v>116</v>
      </c>
      <c r="O1221" t="b">
        <v>1</v>
      </c>
      <c r="P1221" t="s">
        <v>8283</v>
      </c>
      <c r="Q1221" s="15" t="s">
        <v>8322</v>
      </c>
      <c r="R1221" s="12" t="s">
        <v>8323</v>
      </c>
      <c r="S1221">
        <f t="shared" si="59"/>
        <v>159.24</v>
      </c>
    </row>
    <row r="1222" spans="1:19" ht="60" x14ac:dyDescent="0.25">
      <c r="A1222" s="10">
        <v>286</v>
      </c>
      <c r="B1222" s="3" t="s">
        <v>287</v>
      </c>
      <c r="C1222" s="3" t="s">
        <v>4396</v>
      </c>
      <c r="D1222" s="6">
        <v>15000</v>
      </c>
      <c r="E1222" s="8">
        <v>16373</v>
      </c>
      <c r="F1222" t="s">
        <v>8218</v>
      </c>
      <c r="G1222" t="s">
        <v>8223</v>
      </c>
      <c r="H1222" t="s">
        <v>8245</v>
      </c>
      <c r="I1222" s="19">
        <f t="shared" si="57"/>
        <v>41358.774583333332</v>
      </c>
      <c r="J1222">
        <v>1364236524</v>
      </c>
      <c r="K1222" s="19">
        <f t="shared" si="58"/>
        <v>41313.816249999996</v>
      </c>
      <c r="L1222">
        <v>1360352124</v>
      </c>
      <c r="M1222" t="b">
        <v>1</v>
      </c>
      <c r="N1222">
        <v>135</v>
      </c>
      <c r="O1222" t="b">
        <v>1</v>
      </c>
      <c r="P1222" t="s">
        <v>8267</v>
      </c>
      <c r="Q1222" s="15" t="s">
        <v>8317</v>
      </c>
      <c r="R1222" s="12" t="s">
        <v>8329</v>
      </c>
      <c r="S1222">
        <f t="shared" si="59"/>
        <v>121.28</v>
      </c>
    </row>
    <row r="1223" spans="1:19" ht="60" x14ac:dyDescent="0.25">
      <c r="A1223" s="10">
        <v>3128</v>
      </c>
      <c r="B1223" s="3" t="s">
        <v>3128</v>
      </c>
      <c r="C1223" s="3" t="s">
        <v>7238</v>
      </c>
      <c r="D1223" s="6">
        <v>15000</v>
      </c>
      <c r="E1223" s="8">
        <v>16291</v>
      </c>
      <c r="F1223" t="s">
        <v>8221</v>
      </c>
      <c r="G1223" t="s">
        <v>8223</v>
      </c>
      <c r="H1223" t="s">
        <v>8245</v>
      </c>
      <c r="I1223" s="19">
        <f t="shared" si="57"/>
        <v>42810.784039351856</v>
      </c>
      <c r="J1223">
        <v>1489690141</v>
      </c>
      <c r="K1223" s="19">
        <f t="shared" si="58"/>
        <v>42780.825706018513</v>
      </c>
      <c r="L1223">
        <v>1487101741</v>
      </c>
      <c r="M1223" t="b">
        <v>0</v>
      </c>
      <c r="N1223">
        <v>117</v>
      </c>
      <c r="O1223" t="b">
        <v>0</v>
      </c>
      <c r="P1223" t="s">
        <v>8269</v>
      </c>
      <c r="Q1223" s="15" t="s">
        <v>8314</v>
      </c>
      <c r="R1223" s="12" t="s">
        <v>8315</v>
      </c>
      <c r="S1223">
        <f t="shared" si="59"/>
        <v>139.24</v>
      </c>
    </row>
    <row r="1224" spans="1:19" ht="60" x14ac:dyDescent="0.25">
      <c r="A1224" s="10">
        <v>2521</v>
      </c>
      <c r="B1224" s="3" t="s">
        <v>2521</v>
      </c>
      <c r="C1224" s="3" t="s">
        <v>6631</v>
      </c>
      <c r="D1224" s="6">
        <v>12500</v>
      </c>
      <c r="E1224" s="8">
        <v>13685.99</v>
      </c>
      <c r="F1224" t="s">
        <v>8218</v>
      </c>
      <c r="G1224" t="s">
        <v>8223</v>
      </c>
      <c r="H1224" t="s">
        <v>8245</v>
      </c>
      <c r="I1224" s="19">
        <f t="shared" si="57"/>
        <v>42290.967835648145</v>
      </c>
      <c r="J1224">
        <v>1444778021</v>
      </c>
      <c r="K1224" s="19">
        <f t="shared" si="58"/>
        <v>42269.967835648145</v>
      </c>
      <c r="L1224">
        <v>1442963621</v>
      </c>
      <c r="M1224" t="b">
        <v>0</v>
      </c>
      <c r="N1224">
        <v>132</v>
      </c>
      <c r="O1224" t="b">
        <v>1</v>
      </c>
      <c r="P1224" t="s">
        <v>8298</v>
      </c>
      <c r="Q1224" s="15" t="s">
        <v>8311</v>
      </c>
      <c r="R1224" s="12" t="s">
        <v>8333</v>
      </c>
      <c r="S1224">
        <f t="shared" si="59"/>
        <v>103.68</v>
      </c>
    </row>
    <row r="1225" spans="1:19" ht="45" x14ac:dyDescent="0.25">
      <c r="A1225" s="10">
        <v>3044</v>
      </c>
      <c r="B1225" s="3" t="s">
        <v>3044</v>
      </c>
      <c r="C1225" s="3" t="s">
        <v>7154</v>
      </c>
      <c r="D1225" s="6">
        <v>12000</v>
      </c>
      <c r="E1225" s="8">
        <v>13121</v>
      </c>
      <c r="F1225" t="s">
        <v>8218</v>
      </c>
      <c r="G1225" t="s">
        <v>8223</v>
      </c>
      <c r="H1225" t="s">
        <v>8245</v>
      </c>
      <c r="I1225" s="19">
        <f t="shared" si="57"/>
        <v>42402.7268287037</v>
      </c>
      <c r="J1225">
        <v>1454433998</v>
      </c>
      <c r="K1225" s="19">
        <f t="shared" si="58"/>
        <v>42387.7268287037</v>
      </c>
      <c r="L1225">
        <v>1453137998</v>
      </c>
      <c r="M1225" t="b">
        <v>0</v>
      </c>
      <c r="N1225">
        <v>156</v>
      </c>
      <c r="O1225" t="b">
        <v>1</v>
      </c>
      <c r="P1225" t="s">
        <v>8301</v>
      </c>
      <c r="Q1225" s="15" t="s">
        <v>8314</v>
      </c>
      <c r="R1225" s="12" t="s">
        <v>8327</v>
      </c>
      <c r="S1225">
        <f t="shared" si="59"/>
        <v>84.11</v>
      </c>
    </row>
    <row r="1226" spans="1:19" ht="30" x14ac:dyDescent="0.25">
      <c r="A1226" s="10">
        <v>1684</v>
      </c>
      <c r="B1226" s="3" t="s">
        <v>1685</v>
      </c>
      <c r="C1226" s="3" t="s">
        <v>5794</v>
      </c>
      <c r="D1226" s="6">
        <v>8000</v>
      </c>
      <c r="E1226" s="8">
        <v>8730</v>
      </c>
      <c r="F1226" t="s">
        <v>8221</v>
      </c>
      <c r="G1226" t="s">
        <v>8223</v>
      </c>
      <c r="H1226" t="s">
        <v>8245</v>
      </c>
      <c r="I1226" s="19">
        <f t="shared" si="57"/>
        <v>42811.773622685185</v>
      </c>
      <c r="J1226">
        <v>1489775641</v>
      </c>
      <c r="K1226" s="19">
        <f t="shared" si="58"/>
        <v>42783.815289351856</v>
      </c>
      <c r="L1226">
        <v>1487360041</v>
      </c>
      <c r="M1226" t="b">
        <v>0</v>
      </c>
      <c r="N1226">
        <v>101</v>
      </c>
      <c r="O1226" t="b">
        <v>0</v>
      </c>
      <c r="P1226" t="s">
        <v>8291</v>
      </c>
      <c r="Q1226" s="15" t="s">
        <v>8311</v>
      </c>
      <c r="R1226" s="12" t="s">
        <v>8336</v>
      </c>
      <c r="S1226">
        <f t="shared" si="59"/>
        <v>86.44</v>
      </c>
    </row>
    <row r="1227" spans="1:19" ht="30" x14ac:dyDescent="0.25">
      <c r="A1227" s="10">
        <v>3586</v>
      </c>
      <c r="B1227" s="3" t="s">
        <v>3585</v>
      </c>
      <c r="C1227" s="3" t="s">
        <v>7696</v>
      </c>
      <c r="D1227" s="6">
        <v>7500</v>
      </c>
      <c r="E1227" s="8">
        <v>8207</v>
      </c>
      <c r="F1227" t="s">
        <v>8218</v>
      </c>
      <c r="G1227" t="s">
        <v>8223</v>
      </c>
      <c r="H1227" t="s">
        <v>8245</v>
      </c>
      <c r="I1227" s="19">
        <f t="shared" si="57"/>
        <v>42636.697569444441</v>
      </c>
      <c r="J1227">
        <v>1474649070</v>
      </c>
      <c r="K1227" s="19">
        <f t="shared" si="58"/>
        <v>42576.697569444441</v>
      </c>
      <c r="L1227">
        <v>1469465070</v>
      </c>
      <c r="M1227" t="b">
        <v>0</v>
      </c>
      <c r="N1227">
        <v>54</v>
      </c>
      <c r="O1227" t="b">
        <v>1</v>
      </c>
      <c r="P1227" t="s">
        <v>8269</v>
      </c>
      <c r="Q1227" s="15" t="s">
        <v>8314</v>
      </c>
      <c r="R1227" s="12" t="s">
        <v>8315</v>
      </c>
      <c r="S1227">
        <f t="shared" si="59"/>
        <v>151.97999999999999</v>
      </c>
    </row>
    <row r="1228" spans="1:19" ht="60" x14ac:dyDescent="0.25">
      <c r="A1228" s="10">
        <v>3171</v>
      </c>
      <c r="B1228" s="3" t="s">
        <v>3171</v>
      </c>
      <c r="C1228" s="3" t="s">
        <v>7281</v>
      </c>
      <c r="D1228" s="6">
        <v>7000</v>
      </c>
      <c r="E1228" s="8">
        <v>7617</v>
      </c>
      <c r="F1228" t="s">
        <v>8218</v>
      </c>
      <c r="G1228" t="s">
        <v>8224</v>
      </c>
      <c r="H1228" t="s">
        <v>8246</v>
      </c>
      <c r="I1228" s="19">
        <f t="shared" si="57"/>
        <v>42496.608310185184</v>
      </c>
      <c r="J1228">
        <v>1462545358</v>
      </c>
      <c r="K1228" s="19">
        <f t="shared" si="58"/>
        <v>42466.608310185184</v>
      </c>
      <c r="L1228">
        <v>1459953358</v>
      </c>
      <c r="M1228" t="b">
        <v>1</v>
      </c>
      <c r="N1228">
        <v>117</v>
      </c>
      <c r="O1228" t="b">
        <v>1</v>
      </c>
      <c r="P1228" t="s">
        <v>8269</v>
      </c>
      <c r="Q1228" s="15" t="s">
        <v>8314</v>
      </c>
      <c r="R1228" s="12" t="s">
        <v>8315</v>
      </c>
      <c r="S1228">
        <f t="shared" si="59"/>
        <v>65.099999999999994</v>
      </c>
    </row>
    <row r="1229" spans="1:19" ht="30" x14ac:dyDescent="0.25">
      <c r="A1229" s="10">
        <v>3002</v>
      </c>
      <c r="B1229" s="3" t="s">
        <v>3002</v>
      </c>
      <c r="C1229" s="3" t="s">
        <v>7112</v>
      </c>
      <c r="D1229" s="6">
        <v>7000</v>
      </c>
      <c r="E1229" s="8">
        <v>7595.43</v>
      </c>
      <c r="F1229" t="s">
        <v>8218</v>
      </c>
      <c r="G1229" t="s">
        <v>8223</v>
      </c>
      <c r="H1229" t="s">
        <v>8245</v>
      </c>
      <c r="I1229" s="19">
        <f t="shared" si="57"/>
        <v>41269.83625</v>
      </c>
      <c r="J1229">
        <v>1356552252</v>
      </c>
      <c r="K1229" s="19">
        <f t="shared" si="58"/>
        <v>41239.83625</v>
      </c>
      <c r="L1229">
        <v>1353960252</v>
      </c>
      <c r="M1229" t="b">
        <v>0</v>
      </c>
      <c r="N1229">
        <v>104</v>
      </c>
      <c r="O1229" t="b">
        <v>1</v>
      </c>
      <c r="P1229" t="s">
        <v>8301</v>
      </c>
      <c r="Q1229" s="15" t="s">
        <v>8314</v>
      </c>
      <c r="R1229" s="12" t="s">
        <v>8327</v>
      </c>
      <c r="S1229">
        <f t="shared" si="59"/>
        <v>73.03</v>
      </c>
    </row>
    <row r="1230" spans="1:19" ht="60" x14ac:dyDescent="0.25">
      <c r="A1230" s="10">
        <v>2303</v>
      </c>
      <c r="B1230" s="3" t="s">
        <v>2304</v>
      </c>
      <c r="C1230" s="3" t="s">
        <v>6413</v>
      </c>
      <c r="D1230" s="6">
        <v>6450</v>
      </c>
      <c r="E1230" s="8">
        <v>7053.61</v>
      </c>
      <c r="F1230" t="s">
        <v>8218</v>
      </c>
      <c r="G1230" t="s">
        <v>8223</v>
      </c>
      <c r="H1230" t="s">
        <v>8245</v>
      </c>
      <c r="I1230" s="19">
        <f t="shared" si="57"/>
        <v>40890.152731481481</v>
      </c>
      <c r="J1230">
        <v>1323747596</v>
      </c>
      <c r="K1230" s="19">
        <f t="shared" si="58"/>
        <v>40850.111064814817</v>
      </c>
      <c r="L1230">
        <v>1320287996</v>
      </c>
      <c r="M1230" t="b">
        <v>1</v>
      </c>
      <c r="N1230">
        <v>103</v>
      </c>
      <c r="O1230" t="b">
        <v>1</v>
      </c>
      <c r="P1230" t="s">
        <v>8277</v>
      </c>
      <c r="Q1230" s="15" t="s">
        <v>8311</v>
      </c>
      <c r="R1230" s="12" t="s">
        <v>8328</v>
      </c>
      <c r="S1230">
        <f t="shared" si="59"/>
        <v>68.48</v>
      </c>
    </row>
    <row r="1231" spans="1:19" ht="60" x14ac:dyDescent="0.25">
      <c r="A1231" s="10">
        <v>2719</v>
      </c>
      <c r="B1231" s="3" t="s">
        <v>2719</v>
      </c>
      <c r="C1231" s="3" t="s">
        <v>6829</v>
      </c>
      <c r="D1231" s="6">
        <v>6000</v>
      </c>
      <c r="E1231" s="8">
        <v>6530</v>
      </c>
      <c r="F1231" t="s">
        <v>8218</v>
      </c>
      <c r="G1231" t="s">
        <v>8223</v>
      </c>
      <c r="H1231" t="s">
        <v>8245</v>
      </c>
      <c r="I1231" s="19">
        <f t="shared" si="57"/>
        <v>42477.989513888882</v>
      </c>
      <c r="J1231">
        <v>1460936694</v>
      </c>
      <c r="K1231" s="19">
        <f t="shared" si="58"/>
        <v>42418.031180555554</v>
      </c>
      <c r="L1231">
        <v>1455756294</v>
      </c>
      <c r="M1231" t="b">
        <v>0</v>
      </c>
      <c r="N1231">
        <v>69</v>
      </c>
      <c r="O1231" t="b">
        <v>1</v>
      </c>
      <c r="P1231" t="s">
        <v>8301</v>
      </c>
      <c r="Q1231" s="15" t="s">
        <v>8314</v>
      </c>
      <c r="R1231" s="12" t="s">
        <v>8327</v>
      </c>
      <c r="S1231">
        <f t="shared" si="59"/>
        <v>94.64</v>
      </c>
    </row>
    <row r="1232" spans="1:19" ht="60" x14ac:dyDescent="0.25">
      <c r="A1232" s="10">
        <v>1858</v>
      </c>
      <c r="B1232" s="3" t="s">
        <v>1859</v>
      </c>
      <c r="C1232" s="3" t="s">
        <v>5968</v>
      </c>
      <c r="D1232" s="6">
        <v>5555.55</v>
      </c>
      <c r="E1232" s="8">
        <v>6041.55</v>
      </c>
      <c r="F1232" t="s">
        <v>8218</v>
      </c>
      <c r="G1232" t="s">
        <v>8223</v>
      </c>
      <c r="H1232" t="s">
        <v>8245</v>
      </c>
      <c r="I1232" s="19">
        <f t="shared" si="57"/>
        <v>40893.242141203707</v>
      </c>
      <c r="J1232">
        <v>1324014521</v>
      </c>
      <c r="K1232" s="19">
        <f t="shared" si="58"/>
        <v>40833.200474537036</v>
      </c>
      <c r="L1232">
        <v>1318826921</v>
      </c>
      <c r="M1232" t="b">
        <v>0</v>
      </c>
      <c r="N1232">
        <v>149</v>
      </c>
      <c r="O1232" t="b">
        <v>1</v>
      </c>
      <c r="P1232" t="s">
        <v>8274</v>
      </c>
      <c r="Q1232" s="15" t="s">
        <v>8311</v>
      </c>
      <c r="R1232" s="12" t="s">
        <v>8312</v>
      </c>
      <c r="S1232">
        <f t="shared" si="59"/>
        <v>40.549999999999997</v>
      </c>
    </row>
    <row r="1233" spans="1:19" ht="45" x14ac:dyDescent="0.25">
      <c r="A1233" s="10">
        <v>723</v>
      </c>
      <c r="B1233" s="3" t="s">
        <v>724</v>
      </c>
      <c r="C1233" s="3" t="s">
        <v>4833</v>
      </c>
      <c r="D1233" s="6">
        <v>5000</v>
      </c>
      <c r="E1233" s="8">
        <v>5469</v>
      </c>
      <c r="F1233" t="s">
        <v>8218</v>
      </c>
      <c r="G1233" t="s">
        <v>8223</v>
      </c>
      <c r="H1233" t="s">
        <v>8245</v>
      </c>
      <c r="I1233" s="19">
        <f t="shared" si="57"/>
        <v>42215.165972222225</v>
      </c>
      <c r="J1233">
        <v>1438228740</v>
      </c>
      <c r="K1233" s="19">
        <f t="shared" si="58"/>
        <v>42184.816539351858</v>
      </c>
      <c r="L1233">
        <v>1435606549</v>
      </c>
      <c r="M1233" t="b">
        <v>0</v>
      </c>
      <c r="N1233">
        <v>100</v>
      </c>
      <c r="O1233" t="b">
        <v>1</v>
      </c>
      <c r="P1233" t="s">
        <v>8272</v>
      </c>
      <c r="Q1233" s="15" t="s">
        <v>8320</v>
      </c>
      <c r="R1233" s="12" t="s">
        <v>8330</v>
      </c>
      <c r="S1233">
        <f t="shared" si="59"/>
        <v>54.69</v>
      </c>
    </row>
    <row r="1234" spans="1:19" ht="45" x14ac:dyDescent="0.25">
      <c r="A1234" s="10">
        <v>3260</v>
      </c>
      <c r="B1234" s="3" t="s">
        <v>3260</v>
      </c>
      <c r="C1234" s="3" t="s">
        <v>7370</v>
      </c>
      <c r="D1234" s="6">
        <v>5000</v>
      </c>
      <c r="E1234" s="8">
        <v>5462</v>
      </c>
      <c r="F1234" t="s">
        <v>8218</v>
      </c>
      <c r="G1234" t="s">
        <v>8223</v>
      </c>
      <c r="H1234" t="s">
        <v>8245</v>
      </c>
      <c r="I1234" s="19">
        <f t="shared" si="57"/>
        <v>42338.714328703703</v>
      </c>
      <c r="J1234">
        <v>1448903318</v>
      </c>
      <c r="K1234" s="19">
        <f t="shared" si="58"/>
        <v>42303.672662037032</v>
      </c>
      <c r="L1234">
        <v>1445875718</v>
      </c>
      <c r="M1234" t="b">
        <v>1</v>
      </c>
      <c r="N1234">
        <v>73</v>
      </c>
      <c r="O1234" t="b">
        <v>1</v>
      </c>
      <c r="P1234" t="s">
        <v>8269</v>
      </c>
      <c r="Q1234" s="15" t="s">
        <v>8314</v>
      </c>
      <c r="R1234" s="12" t="s">
        <v>8315</v>
      </c>
      <c r="S1234">
        <f t="shared" si="59"/>
        <v>74.819999999999993</v>
      </c>
    </row>
    <row r="1235" spans="1:19" ht="60" x14ac:dyDescent="0.25">
      <c r="A1235" s="10">
        <v>2320</v>
      </c>
      <c r="B1235" s="3" t="s">
        <v>2321</v>
      </c>
      <c r="C1235" s="3" t="s">
        <v>6430</v>
      </c>
      <c r="D1235" s="6">
        <v>5000</v>
      </c>
      <c r="E1235" s="8">
        <v>5433</v>
      </c>
      <c r="F1235" t="s">
        <v>8218</v>
      </c>
      <c r="G1235" t="s">
        <v>8223</v>
      </c>
      <c r="H1235" t="s">
        <v>8245</v>
      </c>
      <c r="I1235" s="19">
        <f t="shared" si="57"/>
        <v>41731.775462962964</v>
      </c>
      <c r="J1235">
        <v>1396463800</v>
      </c>
      <c r="K1235" s="19">
        <f t="shared" si="58"/>
        <v>41696.817129629628</v>
      </c>
      <c r="L1235">
        <v>1393443400</v>
      </c>
      <c r="M1235" t="b">
        <v>1</v>
      </c>
      <c r="N1235">
        <v>89</v>
      </c>
      <c r="O1235" t="b">
        <v>1</v>
      </c>
      <c r="P1235" t="s">
        <v>8277</v>
      </c>
      <c r="Q1235" s="15" t="s">
        <v>8311</v>
      </c>
      <c r="R1235" s="12" t="s">
        <v>8328</v>
      </c>
      <c r="S1235">
        <f t="shared" si="59"/>
        <v>61.04</v>
      </c>
    </row>
    <row r="1236" spans="1:19" ht="60" x14ac:dyDescent="0.25">
      <c r="A1236" s="10">
        <v>3277</v>
      </c>
      <c r="B1236" s="3" t="s">
        <v>3277</v>
      </c>
      <c r="C1236" s="3" t="s">
        <v>7387</v>
      </c>
      <c r="D1236" s="6">
        <v>5000</v>
      </c>
      <c r="E1236" s="8">
        <v>5430</v>
      </c>
      <c r="F1236" t="s">
        <v>8218</v>
      </c>
      <c r="G1236" t="s">
        <v>8224</v>
      </c>
      <c r="H1236" t="s">
        <v>8246</v>
      </c>
      <c r="I1236" s="19">
        <f t="shared" si="57"/>
        <v>41961.724606481483</v>
      </c>
      <c r="J1236">
        <v>1416331406</v>
      </c>
      <c r="K1236" s="19">
        <f t="shared" si="58"/>
        <v>41931.682939814818</v>
      </c>
      <c r="L1236">
        <v>1413735806</v>
      </c>
      <c r="M1236" t="b">
        <v>1</v>
      </c>
      <c r="N1236">
        <v>100</v>
      </c>
      <c r="O1236" t="b">
        <v>1</v>
      </c>
      <c r="P1236" t="s">
        <v>8269</v>
      </c>
      <c r="Q1236" s="15" t="s">
        <v>8314</v>
      </c>
      <c r="R1236" s="12" t="s">
        <v>8315</v>
      </c>
      <c r="S1236">
        <f t="shared" si="59"/>
        <v>54.3</v>
      </c>
    </row>
    <row r="1237" spans="1:19" ht="30" x14ac:dyDescent="0.25">
      <c r="A1237" s="10">
        <v>1462</v>
      </c>
      <c r="B1237" s="3" t="s">
        <v>1463</v>
      </c>
      <c r="C1237" s="3" t="s">
        <v>5572</v>
      </c>
      <c r="D1237" s="6">
        <v>4000</v>
      </c>
      <c r="E1237" s="8">
        <v>4340.7</v>
      </c>
      <c r="F1237" t="s">
        <v>8218</v>
      </c>
      <c r="G1237" t="s">
        <v>8223</v>
      </c>
      <c r="H1237" t="s">
        <v>8245</v>
      </c>
      <c r="I1237" s="19">
        <f t="shared" si="57"/>
        <v>41374.662858796299</v>
      </c>
      <c r="J1237">
        <v>1365609271</v>
      </c>
      <c r="K1237" s="19">
        <f t="shared" si="58"/>
        <v>41344.662858796299</v>
      </c>
      <c r="L1237">
        <v>1363017271</v>
      </c>
      <c r="M1237" t="b">
        <v>1</v>
      </c>
      <c r="N1237">
        <v>150</v>
      </c>
      <c r="O1237" t="b">
        <v>1</v>
      </c>
      <c r="P1237" t="s">
        <v>8286</v>
      </c>
      <c r="Q1237" s="15" t="s">
        <v>8320</v>
      </c>
      <c r="R1237" s="12" t="s">
        <v>8321</v>
      </c>
      <c r="S1237">
        <f t="shared" si="59"/>
        <v>28.94</v>
      </c>
    </row>
    <row r="1238" spans="1:19" ht="60" x14ac:dyDescent="0.25">
      <c r="A1238" s="10">
        <v>524</v>
      </c>
      <c r="B1238" s="3" t="s">
        <v>525</v>
      </c>
      <c r="C1238" s="3" t="s">
        <v>4634</v>
      </c>
      <c r="D1238" s="6">
        <v>3500</v>
      </c>
      <c r="E1238" s="8">
        <v>3803.55</v>
      </c>
      <c r="F1238" t="s">
        <v>8218</v>
      </c>
      <c r="G1238" t="s">
        <v>8224</v>
      </c>
      <c r="H1238" t="s">
        <v>8246</v>
      </c>
      <c r="I1238" s="19">
        <f t="shared" si="57"/>
        <v>42522.717233796298</v>
      </c>
      <c r="J1238">
        <v>1464801169</v>
      </c>
      <c r="K1238" s="19">
        <f t="shared" si="58"/>
        <v>42492.717233796298</v>
      </c>
      <c r="L1238">
        <v>1462209169</v>
      </c>
      <c r="M1238" t="b">
        <v>0</v>
      </c>
      <c r="N1238">
        <v>130</v>
      </c>
      <c r="O1238" t="b">
        <v>1</v>
      </c>
      <c r="P1238" t="s">
        <v>8269</v>
      </c>
      <c r="Q1238" s="15" t="s">
        <v>8314</v>
      </c>
      <c r="R1238" s="12" t="s">
        <v>8315</v>
      </c>
      <c r="S1238">
        <f t="shared" si="59"/>
        <v>29.26</v>
      </c>
    </row>
    <row r="1239" spans="1:19" ht="30" x14ac:dyDescent="0.25">
      <c r="A1239" s="10">
        <v>1290</v>
      </c>
      <c r="B1239" s="3" t="s">
        <v>1291</v>
      </c>
      <c r="C1239" s="3" t="s">
        <v>5400</v>
      </c>
      <c r="D1239" s="6">
        <v>3500</v>
      </c>
      <c r="E1239" s="8">
        <v>3800</v>
      </c>
      <c r="F1239" t="s">
        <v>8218</v>
      </c>
      <c r="G1239" t="s">
        <v>8223</v>
      </c>
      <c r="H1239" t="s">
        <v>8245</v>
      </c>
      <c r="I1239" s="19">
        <f t="shared" si="57"/>
        <v>42117.290972222225</v>
      </c>
      <c r="J1239">
        <v>1429772340</v>
      </c>
      <c r="K1239" s="19">
        <f t="shared" si="58"/>
        <v>42086.614942129629</v>
      </c>
      <c r="L1239">
        <v>1427121931</v>
      </c>
      <c r="M1239" t="b">
        <v>0</v>
      </c>
      <c r="N1239">
        <v>86</v>
      </c>
      <c r="O1239" t="b">
        <v>1</v>
      </c>
      <c r="P1239" t="s">
        <v>8269</v>
      </c>
      <c r="Q1239" s="15" t="s">
        <v>8314</v>
      </c>
      <c r="R1239" s="12" t="s">
        <v>8315</v>
      </c>
      <c r="S1239">
        <f t="shared" si="59"/>
        <v>44.19</v>
      </c>
    </row>
    <row r="1240" spans="1:19" ht="45" x14ac:dyDescent="0.25">
      <c r="A1240" s="10">
        <v>3757</v>
      </c>
      <c r="B1240" s="3" t="s">
        <v>3754</v>
      </c>
      <c r="C1240" s="3" t="s">
        <v>7867</v>
      </c>
      <c r="D1240" s="6">
        <v>3500</v>
      </c>
      <c r="E1240" s="8">
        <v>3798</v>
      </c>
      <c r="F1240" t="s">
        <v>8218</v>
      </c>
      <c r="G1240" t="s">
        <v>8223</v>
      </c>
      <c r="H1240" t="s">
        <v>8245</v>
      </c>
      <c r="I1240" s="19">
        <f t="shared" si="57"/>
        <v>41974.850868055553</v>
      </c>
      <c r="J1240">
        <v>1417465515</v>
      </c>
      <c r="K1240" s="19">
        <f t="shared" si="58"/>
        <v>41954.850868055553</v>
      </c>
      <c r="L1240">
        <v>1415737515</v>
      </c>
      <c r="M1240" t="b">
        <v>0</v>
      </c>
      <c r="N1240">
        <v>50</v>
      </c>
      <c r="O1240" t="b">
        <v>1</v>
      </c>
      <c r="P1240" t="s">
        <v>8303</v>
      </c>
      <c r="Q1240" s="15" t="s">
        <v>8314</v>
      </c>
      <c r="R1240" s="12" t="s">
        <v>8335</v>
      </c>
      <c r="S1240">
        <f t="shared" si="59"/>
        <v>75.959999999999994</v>
      </c>
    </row>
    <row r="1241" spans="1:19" ht="45" x14ac:dyDescent="0.25">
      <c r="A1241" s="10">
        <v>2980</v>
      </c>
      <c r="B1241" s="3" t="s">
        <v>2980</v>
      </c>
      <c r="C1241" s="3" t="s">
        <v>7090</v>
      </c>
      <c r="D1241" s="6">
        <v>3000</v>
      </c>
      <c r="E1241" s="8">
        <v>3275</v>
      </c>
      <c r="F1241" t="s">
        <v>8218</v>
      </c>
      <c r="G1241" t="s">
        <v>8223</v>
      </c>
      <c r="H1241" t="s">
        <v>8245</v>
      </c>
      <c r="I1241" s="19">
        <f t="shared" si="57"/>
        <v>42240.083333333328</v>
      </c>
      <c r="J1241">
        <v>1440381600</v>
      </c>
      <c r="K1241" s="19">
        <f t="shared" si="58"/>
        <v>42219.915856481486</v>
      </c>
      <c r="L1241">
        <v>1438639130</v>
      </c>
      <c r="M1241" t="b">
        <v>0</v>
      </c>
      <c r="N1241">
        <v>24</v>
      </c>
      <c r="O1241" t="b">
        <v>1</v>
      </c>
      <c r="P1241" t="s">
        <v>8269</v>
      </c>
      <c r="Q1241" s="15" t="s">
        <v>8314</v>
      </c>
      <c r="R1241" s="12" t="s">
        <v>8315</v>
      </c>
      <c r="S1241">
        <f t="shared" si="59"/>
        <v>136.46</v>
      </c>
    </row>
    <row r="1242" spans="1:19" ht="60" x14ac:dyDescent="0.25">
      <c r="A1242" s="10">
        <v>3688</v>
      </c>
      <c r="B1242" s="3" t="s">
        <v>3685</v>
      </c>
      <c r="C1242" s="3" t="s">
        <v>7798</v>
      </c>
      <c r="D1242" s="6">
        <v>3000</v>
      </c>
      <c r="E1242" s="8">
        <v>3275</v>
      </c>
      <c r="F1242" t="s">
        <v>8218</v>
      </c>
      <c r="G1242" t="s">
        <v>8224</v>
      </c>
      <c r="H1242" t="s">
        <v>8246</v>
      </c>
      <c r="I1242" s="19">
        <f t="shared" si="57"/>
        <v>41859.787083333329</v>
      </c>
      <c r="J1242">
        <v>1407524004</v>
      </c>
      <c r="K1242" s="19">
        <f t="shared" si="58"/>
        <v>41829.787083333329</v>
      </c>
      <c r="L1242">
        <v>1404932004</v>
      </c>
      <c r="M1242" t="b">
        <v>0</v>
      </c>
      <c r="N1242">
        <v>39</v>
      </c>
      <c r="O1242" t="b">
        <v>1</v>
      </c>
      <c r="P1242" t="s">
        <v>8269</v>
      </c>
      <c r="Q1242" s="15" t="s">
        <v>8314</v>
      </c>
      <c r="R1242" s="12" t="s">
        <v>8315</v>
      </c>
      <c r="S1242">
        <f t="shared" si="59"/>
        <v>83.97</v>
      </c>
    </row>
    <row r="1243" spans="1:19" ht="60" x14ac:dyDescent="0.25">
      <c r="A1243" s="10">
        <v>3702</v>
      </c>
      <c r="B1243" s="3" t="s">
        <v>3699</v>
      </c>
      <c r="C1243" s="3" t="s">
        <v>7812</v>
      </c>
      <c r="D1243" s="6">
        <v>3000</v>
      </c>
      <c r="E1243" s="8">
        <v>3275</v>
      </c>
      <c r="F1243" t="s">
        <v>8218</v>
      </c>
      <c r="G1243" t="s">
        <v>8224</v>
      </c>
      <c r="H1243" t="s">
        <v>8246</v>
      </c>
      <c r="I1243" s="19">
        <f t="shared" si="57"/>
        <v>42561.957638888889</v>
      </c>
      <c r="J1243">
        <v>1468191540</v>
      </c>
      <c r="K1243" s="19">
        <f t="shared" si="58"/>
        <v>42524.53800925926</v>
      </c>
      <c r="L1243">
        <v>1464958484</v>
      </c>
      <c r="M1243" t="b">
        <v>0</v>
      </c>
      <c r="N1243">
        <v>21</v>
      </c>
      <c r="O1243" t="b">
        <v>1</v>
      </c>
      <c r="P1243" t="s">
        <v>8269</v>
      </c>
      <c r="Q1243" s="15" t="s">
        <v>8314</v>
      </c>
      <c r="R1243" s="12" t="s">
        <v>8315</v>
      </c>
      <c r="S1243">
        <f t="shared" si="59"/>
        <v>155.94999999999999</v>
      </c>
    </row>
    <row r="1244" spans="1:19" ht="60" x14ac:dyDescent="0.25">
      <c r="A1244" s="10">
        <v>3422</v>
      </c>
      <c r="B1244" s="3" t="s">
        <v>3421</v>
      </c>
      <c r="C1244" s="3" t="s">
        <v>7532</v>
      </c>
      <c r="D1244" s="6">
        <v>3000</v>
      </c>
      <c r="E1244" s="8">
        <v>3273</v>
      </c>
      <c r="F1244" t="s">
        <v>8218</v>
      </c>
      <c r="G1244" t="s">
        <v>8224</v>
      </c>
      <c r="H1244" t="s">
        <v>8246</v>
      </c>
      <c r="I1244" s="19">
        <f t="shared" si="57"/>
        <v>42352</v>
      </c>
      <c r="J1244">
        <v>1450051200</v>
      </c>
      <c r="K1244" s="19">
        <f t="shared" si="58"/>
        <v>42323.562222222223</v>
      </c>
      <c r="L1244">
        <v>1447594176</v>
      </c>
      <c r="M1244" t="b">
        <v>0</v>
      </c>
      <c r="N1244">
        <v>46</v>
      </c>
      <c r="O1244" t="b">
        <v>1</v>
      </c>
      <c r="P1244" t="s">
        <v>8269</v>
      </c>
      <c r="Q1244" s="15" t="s">
        <v>8314</v>
      </c>
      <c r="R1244" s="12" t="s">
        <v>8315</v>
      </c>
      <c r="S1244">
        <f t="shared" si="59"/>
        <v>71.150000000000006</v>
      </c>
    </row>
    <row r="1245" spans="1:19" ht="60" x14ac:dyDescent="0.25">
      <c r="A1245" s="10">
        <v>3834</v>
      </c>
      <c r="B1245" s="3" t="s">
        <v>3831</v>
      </c>
      <c r="C1245" s="3" t="s">
        <v>7943</v>
      </c>
      <c r="D1245" s="6">
        <v>3000</v>
      </c>
      <c r="E1245" s="8">
        <v>3271</v>
      </c>
      <c r="F1245" t="s">
        <v>8218</v>
      </c>
      <c r="G1245" t="s">
        <v>8224</v>
      </c>
      <c r="H1245" t="s">
        <v>8246</v>
      </c>
      <c r="I1245" s="19">
        <f t="shared" si="57"/>
        <v>42173.445219907408</v>
      </c>
      <c r="J1245">
        <v>1434624067</v>
      </c>
      <c r="K1245" s="19">
        <f t="shared" si="58"/>
        <v>42143.445219907408</v>
      </c>
      <c r="L1245">
        <v>1432032067</v>
      </c>
      <c r="M1245" t="b">
        <v>0</v>
      </c>
      <c r="N1245">
        <v>57</v>
      </c>
      <c r="O1245" t="b">
        <v>1</v>
      </c>
      <c r="P1245" t="s">
        <v>8269</v>
      </c>
      <c r="Q1245" s="15" t="s">
        <v>8314</v>
      </c>
      <c r="R1245" s="12" t="s">
        <v>8315</v>
      </c>
      <c r="S1245">
        <f t="shared" si="59"/>
        <v>57.39</v>
      </c>
    </row>
    <row r="1246" spans="1:19" ht="60" x14ac:dyDescent="0.25">
      <c r="A1246" s="10">
        <v>2444</v>
      </c>
      <c r="B1246" s="3" t="s">
        <v>2445</v>
      </c>
      <c r="C1246" s="3" t="s">
        <v>6554</v>
      </c>
      <c r="D1246" s="6">
        <v>3000</v>
      </c>
      <c r="E1246" s="8">
        <v>3258</v>
      </c>
      <c r="F1246" t="s">
        <v>8218</v>
      </c>
      <c r="G1246" t="s">
        <v>8223</v>
      </c>
      <c r="H1246" t="s">
        <v>8245</v>
      </c>
      <c r="I1246" s="19">
        <f t="shared" si="57"/>
        <v>42515.754525462966</v>
      </c>
      <c r="J1246">
        <v>1464199591</v>
      </c>
      <c r="K1246" s="19">
        <f t="shared" si="58"/>
        <v>42485.754525462966</v>
      </c>
      <c r="L1246">
        <v>1461607591</v>
      </c>
      <c r="M1246" t="b">
        <v>0</v>
      </c>
      <c r="N1246">
        <v>61</v>
      </c>
      <c r="O1246" t="b">
        <v>1</v>
      </c>
      <c r="P1246" t="s">
        <v>8296</v>
      </c>
      <c r="Q1246" s="15" t="s">
        <v>8325</v>
      </c>
      <c r="R1246" s="12" t="s">
        <v>8326</v>
      </c>
      <c r="S1246">
        <f t="shared" si="59"/>
        <v>53.41</v>
      </c>
    </row>
    <row r="1247" spans="1:19" ht="60" x14ac:dyDescent="0.25">
      <c r="A1247" s="10">
        <v>3410</v>
      </c>
      <c r="B1247" s="3" t="s">
        <v>3409</v>
      </c>
      <c r="C1247" s="3" t="s">
        <v>7520</v>
      </c>
      <c r="D1247" s="6">
        <v>3000</v>
      </c>
      <c r="E1247" s="8">
        <v>3255</v>
      </c>
      <c r="F1247" t="s">
        <v>8218</v>
      </c>
      <c r="G1247" t="s">
        <v>8223</v>
      </c>
      <c r="H1247" t="s">
        <v>8245</v>
      </c>
      <c r="I1247" s="19">
        <f t="shared" si="57"/>
        <v>42527.291666666672</v>
      </c>
      <c r="J1247">
        <v>1465196400</v>
      </c>
      <c r="K1247" s="19">
        <f t="shared" si="58"/>
        <v>42500.041550925926</v>
      </c>
      <c r="L1247">
        <v>1462841990</v>
      </c>
      <c r="M1247" t="b">
        <v>0</v>
      </c>
      <c r="N1247">
        <v>40</v>
      </c>
      <c r="O1247" t="b">
        <v>1</v>
      </c>
      <c r="P1247" t="s">
        <v>8269</v>
      </c>
      <c r="Q1247" s="15" t="s">
        <v>8314</v>
      </c>
      <c r="R1247" s="12" t="s">
        <v>8315</v>
      </c>
      <c r="S1247">
        <f t="shared" si="59"/>
        <v>81.38</v>
      </c>
    </row>
    <row r="1248" spans="1:19" ht="60" x14ac:dyDescent="0.25">
      <c r="A1248" s="10">
        <v>3583</v>
      </c>
      <c r="B1248" s="3" t="s">
        <v>3582</v>
      </c>
      <c r="C1248" s="3" t="s">
        <v>7693</v>
      </c>
      <c r="D1248" s="6">
        <v>3000</v>
      </c>
      <c r="E1248" s="8">
        <v>3255</v>
      </c>
      <c r="F1248" t="s">
        <v>8218</v>
      </c>
      <c r="G1248" t="s">
        <v>8223</v>
      </c>
      <c r="H1248" t="s">
        <v>8245</v>
      </c>
      <c r="I1248" s="19">
        <f t="shared" si="57"/>
        <v>42478.384317129632</v>
      </c>
      <c r="J1248">
        <v>1460970805</v>
      </c>
      <c r="K1248" s="19">
        <f t="shared" si="58"/>
        <v>42418.425983796296</v>
      </c>
      <c r="L1248">
        <v>1455790405</v>
      </c>
      <c r="M1248" t="b">
        <v>0</v>
      </c>
      <c r="N1248">
        <v>24</v>
      </c>
      <c r="O1248" t="b">
        <v>1</v>
      </c>
      <c r="P1248" t="s">
        <v>8269</v>
      </c>
      <c r="Q1248" s="15" t="s">
        <v>8314</v>
      </c>
      <c r="R1248" s="12" t="s">
        <v>8315</v>
      </c>
      <c r="S1248">
        <f t="shared" si="59"/>
        <v>135.63</v>
      </c>
    </row>
    <row r="1249" spans="1:19" ht="45" x14ac:dyDescent="0.25">
      <c r="A1249" s="10">
        <v>1390</v>
      </c>
      <c r="B1249" s="3" t="s">
        <v>1391</v>
      </c>
      <c r="C1249" s="3" t="s">
        <v>5500</v>
      </c>
      <c r="D1249" s="6">
        <v>2800</v>
      </c>
      <c r="E1249" s="8">
        <v>3055</v>
      </c>
      <c r="F1249" t="s">
        <v>8218</v>
      </c>
      <c r="G1249" t="s">
        <v>8223</v>
      </c>
      <c r="H1249" t="s">
        <v>8245</v>
      </c>
      <c r="I1249" s="19">
        <f t="shared" si="57"/>
        <v>42121.716666666667</v>
      </c>
      <c r="J1249">
        <v>1430154720</v>
      </c>
      <c r="K1249" s="19">
        <f t="shared" si="58"/>
        <v>42087.803310185183</v>
      </c>
      <c r="L1249">
        <v>1427224606</v>
      </c>
      <c r="M1249" t="b">
        <v>0</v>
      </c>
      <c r="N1249">
        <v>19</v>
      </c>
      <c r="O1249" t="b">
        <v>1</v>
      </c>
      <c r="P1249" t="s">
        <v>8274</v>
      </c>
      <c r="Q1249" s="15" t="s">
        <v>8311</v>
      </c>
      <c r="R1249" s="12" t="s">
        <v>8312</v>
      </c>
      <c r="S1249">
        <f t="shared" si="59"/>
        <v>160.79</v>
      </c>
    </row>
    <row r="1250" spans="1:19" ht="60" x14ac:dyDescent="0.25">
      <c r="A1250" s="10">
        <v>1191</v>
      </c>
      <c r="B1250" s="3" t="s">
        <v>1192</v>
      </c>
      <c r="C1250" s="3" t="s">
        <v>5301</v>
      </c>
      <c r="D1250" s="6">
        <v>2700</v>
      </c>
      <c r="E1250" s="8">
        <v>2945</v>
      </c>
      <c r="F1250" t="s">
        <v>8218</v>
      </c>
      <c r="G1250" t="s">
        <v>8223</v>
      </c>
      <c r="H1250" t="s">
        <v>8245</v>
      </c>
      <c r="I1250" s="19">
        <f t="shared" si="57"/>
        <v>42449.562037037031</v>
      </c>
      <c r="J1250">
        <v>1458480560</v>
      </c>
      <c r="K1250" s="19">
        <f t="shared" si="58"/>
        <v>42419.603703703702</v>
      </c>
      <c r="L1250">
        <v>1455892160</v>
      </c>
      <c r="M1250" t="b">
        <v>0</v>
      </c>
      <c r="N1250">
        <v>33</v>
      </c>
      <c r="O1250" t="b">
        <v>1</v>
      </c>
      <c r="P1250" t="s">
        <v>8283</v>
      </c>
      <c r="Q1250" s="15" t="s">
        <v>8322</v>
      </c>
      <c r="R1250" s="12" t="s">
        <v>8323</v>
      </c>
      <c r="S1250">
        <f t="shared" si="59"/>
        <v>89.24</v>
      </c>
    </row>
    <row r="1251" spans="1:19" ht="60" x14ac:dyDescent="0.25">
      <c r="A1251" s="10">
        <v>1900</v>
      </c>
      <c r="B1251" s="3" t="s">
        <v>1901</v>
      </c>
      <c r="C1251" s="3" t="s">
        <v>6010</v>
      </c>
      <c r="D1251" s="6">
        <v>2500</v>
      </c>
      <c r="E1251" s="8">
        <v>2734.11</v>
      </c>
      <c r="F1251" t="s">
        <v>8218</v>
      </c>
      <c r="G1251" t="s">
        <v>8223</v>
      </c>
      <c r="H1251" t="s">
        <v>8245</v>
      </c>
      <c r="I1251" s="19">
        <f t="shared" si="57"/>
        <v>41188.415972222225</v>
      </c>
      <c r="J1251">
        <v>1349517540</v>
      </c>
      <c r="K1251" s="19">
        <f t="shared" si="58"/>
        <v>41160.871886574074</v>
      </c>
      <c r="L1251">
        <v>1347137731</v>
      </c>
      <c r="M1251" t="b">
        <v>0</v>
      </c>
      <c r="N1251">
        <v>54</v>
      </c>
      <c r="O1251" t="b">
        <v>1</v>
      </c>
      <c r="P1251" t="s">
        <v>8277</v>
      </c>
      <c r="Q1251" s="15" t="s">
        <v>8311</v>
      </c>
      <c r="R1251" s="12" t="s">
        <v>8328</v>
      </c>
      <c r="S1251">
        <f t="shared" si="59"/>
        <v>50.63</v>
      </c>
    </row>
    <row r="1252" spans="1:19" ht="60" x14ac:dyDescent="0.25">
      <c r="A1252" s="10">
        <v>1402</v>
      </c>
      <c r="B1252" s="3" t="s">
        <v>1403</v>
      </c>
      <c r="C1252" s="3" t="s">
        <v>5512</v>
      </c>
      <c r="D1252" s="6">
        <v>2500</v>
      </c>
      <c r="E1252" s="8">
        <v>2729</v>
      </c>
      <c r="F1252" t="s">
        <v>8218</v>
      </c>
      <c r="G1252" t="s">
        <v>8224</v>
      </c>
      <c r="H1252" t="s">
        <v>8246</v>
      </c>
      <c r="I1252" s="19">
        <f t="shared" si="57"/>
        <v>42125.011701388896</v>
      </c>
      <c r="J1252">
        <v>1430439411</v>
      </c>
      <c r="K1252" s="19">
        <f t="shared" si="58"/>
        <v>42065.053368055553</v>
      </c>
      <c r="L1252">
        <v>1425259011</v>
      </c>
      <c r="M1252" t="b">
        <v>0</v>
      </c>
      <c r="N1252">
        <v>113</v>
      </c>
      <c r="O1252" t="b">
        <v>1</v>
      </c>
      <c r="P1252" t="s">
        <v>8274</v>
      </c>
      <c r="Q1252" s="15" t="s">
        <v>8311</v>
      </c>
      <c r="R1252" s="12" t="s">
        <v>8312</v>
      </c>
      <c r="S1252">
        <f t="shared" si="59"/>
        <v>24.15</v>
      </c>
    </row>
    <row r="1253" spans="1:19" ht="45" x14ac:dyDescent="0.25">
      <c r="A1253" s="10">
        <v>3183</v>
      </c>
      <c r="B1253" s="3" t="s">
        <v>3183</v>
      </c>
      <c r="C1253" s="3" t="s">
        <v>7293</v>
      </c>
      <c r="D1253" s="6">
        <v>2500</v>
      </c>
      <c r="E1253" s="8">
        <v>2725</v>
      </c>
      <c r="F1253" t="s">
        <v>8218</v>
      </c>
      <c r="G1253" t="s">
        <v>8223</v>
      </c>
      <c r="H1253" t="s">
        <v>8245</v>
      </c>
      <c r="I1253" s="19">
        <f t="shared" si="57"/>
        <v>41509.79478009259</v>
      </c>
      <c r="J1253">
        <v>1377284669</v>
      </c>
      <c r="K1253" s="19">
        <f t="shared" si="58"/>
        <v>41491.79478009259</v>
      </c>
      <c r="L1253">
        <v>1375729469</v>
      </c>
      <c r="M1253" t="b">
        <v>1</v>
      </c>
      <c r="N1253">
        <v>68</v>
      </c>
      <c r="O1253" t="b">
        <v>1</v>
      </c>
      <c r="P1253" t="s">
        <v>8269</v>
      </c>
      <c r="Q1253" s="15" t="s">
        <v>8314</v>
      </c>
      <c r="R1253" s="12" t="s">
        <v>8315</v>
      </c>
      <c r="S1253">
        <f t="shared" si="59"/>
        <v>40.07</v>
      </c>
    </row>
    <row r="1254" spans="1:19" ht="60" x14ac:dyDescent="0.25">
      <c r="A1254" s="10">
        <v>1742</v>
      </c>
      <c r="B1254" s="3" t="s">
        <v>1743</v>
      </c>
      <c r="C1254" s="3" t="s">
        <v>5852</v>
      </c>
      <c r="D1254" s="6">
        <v>2000</v>
      </c>
      <c r="E1254" s="8">
        <v>2175</v>
      </c>
      <c r="F1254" t="s">
        <v>8218</v>
      </c>
      <c r="G1254" t="s">
        <v>8223</v>
      </c>
      <c r="H1254" t="s">
        <v>8245</v>
      </c>
      <c r="I1254" s="19">
        <f t="shared" si="57"/>
        <v>42742.875</v>
      </c>
      <c r="J1254">
        <v>1483822800</v>
      </c>
      <c r="K1254" s="19">
        <f t="shared" si="58"/>
        <v>42710.876967592587</v>
      </c>
      <c r="L1254">
        <v>1481058170</v>
      </c>
      <c r="M1254" t="b">
        <v>0</v>
      </c>
      <c r="N1254">
        <v>34</v>
      </c>
      <c r="O1254" t="b">
        <v>1</v>
      </c>
      <c r="P1254" t="s">
        <v>8283</v>
      </c>
      <c r="Q1254" s="15" t="s">
        <v>8322</v>
      </c>
      <c r="R1254" s="12" t="s">
        <v>8323</v>
      </c>
      <c r="S1254">
        <f t="shared" si="59"/>
        <v>63.97</v>
      </c>
    </row>
    <row r="1255" spans="1:19" ht="60" x14ac:dyDescent="0.25">
      <c r="A1255" s="10">
        <v>3430</v>
      </c>
      <c r="B1255" s="3" t="s">
        <v>3429</v>
      </c>
      <c r="C1255" s="3" t="s">
        <v>7540</v>
      </c>
      <c r="D1255" s="6">
        <v>2000</v>
      </c>
      <c r="E1255" s="8">
        <v>2170.9899999999998</v>
      </c>
      <c r="F1255" t="s">
        <v>8218</v>
      </c>
      <c r="G1255" t="s">
        <v>8224</v>
      </c>
      <c r="H1255" t="s">
        <v>8246</v>
      </c>
      <c r="I1255" s="19">
        <f t="shared" si="57"/>
        <v>41850.945613425924</v>
      </c>
      <c r="J1255">
        <v>1406760101</v>
      </c>
      <c r="K1255" s="19">
        <f t="shared" si="58"/>
        <v>41820.945613425924</v>
      </c>
      <c r="L1255">
        <v>1404168101</v>
      </c>
      <c r="M1255" t="b">
        <v>0</v>
      </c>
      <c r="N1255">
        <v>72</v>
      </c>
      <c r="O1255" t="b">
        <v>1</v>
      </c>
      <c r="P1255" t="s">
        <v>8269</v>
      </c>
      <c r="Q1255" s="15" t="s">
        <v>8314</v>
      </c>
      <c r="R1255" s="12" t="s">
        <v>8315</v>
      </c>
      <c r="S1255">
        <f t="shared" si="59"/>
        <v>30.15</v>
      </c>
    </row>
    <row r="1256" spans="1:19" ht="45" x14ac:dyDescent="0.25">
      <c r="A1256" s="10">
        <v>789</v>
      </c>
      <c r="B1256" s="3" t="s">
        <v>790</v>
      </c>
      <c r="C1256" s="3" t="s">
        <v>4899</v>
      </c>
      <c r="D1256" s="6">
        <v>1700</v>
      </c>
      <c r="E1256" s="8">
        <v>1860</v>
      </c>
      <c r="F1256" t="s">
        <v>8218</v>
      </c>
      <c r="G1256" t="s">
        <v>8223</v>
      </c>
      <c r="H1256" t="s">
        <v>8245</v>
      </c>
      <c r="I1256" s="19">
        <f t="shared" si="57"/>
        <v>41295.332638888889</v>
      </c>
      <c r="J1256">
        <v>1358755140</v>
      </c>
      <c r="K1256" s="19">
        <f t="shared" si="58"/>
        <v>41277.186111111114</v>
      </c>
      <c r="L1256">
        <v>1357187280</v>
      </c>
      <c r="M1256" t="b">
        <v>0</v>
      </c>
      <c r="N1256">
        <v>14</v>
      </c>
      <c r="O1256" t="b">
        <v>1</v>
      </c>
      <c r="P1256" t="s">
        <v>8274</v>
      </c>
      <c r="Q1256" s="15" t="s">
        <v>8311</v>
      </c>
      <c r="R1256" s="12" t="s">
        <v>8312</v>
      </c>
      <c r="S1256">
        <f t="shared" si="59"/>
        <v>132.86000000000001</v>
      </c>
    </row>
    <row r="1257" spans="1:19" ht="60" x14ac:dyDescent="0.25">
      <c r="A1257" s="10">
        <v>3497</v>
      </c>
      <c r="B1257" s="3" t="s">
        <v>3496</v>
      </c>
      <c r="C1257" s="3" t="s">
        <v>7607</v>
      </c>
      <c r="D1257" s="6">
        <v>1551</v>
      </c>
      <c r="E1257" s="8">
        <v>1686</v>
      </c>
      <c r="F1257" t="s">
        <v>8218</v>
      </c>
      <c r="G1257" t="s">
        <v>8223</v>
      </c>
      <c r="H1257" t="s">
        <v>8245</v>
      </c>
      <c r="I1257" s="19">
        <f t="shared" si="57"/>
        <v>42523.916666666672</v>
      </c>
      <c r="J1257">
        <v>1464904800</v>
      </c>
      <c r="K1257" s="19">
        <f t="shared" si="58"/>
        <v>42511.741944444439</v>
      </c>
      <c r="L1257">
        <v>1463852904</v>
      </c>
      <c r="M1257" t="b">
        <v>0</v>
      </c>
      <c r="N1257">
        <v>49</v>
      </c>
      <c r="O1257" t="b">
        <v>1</v>
      </c>
      <c r="P1257" t="s">
        <v>8269</v>
      </c>
      <c r="Q1257" s="15" t="s">
        <v>8314</v>
      </c>
      <c r="R1257" s="12" t="s">
        <v>8315</v>
      </c>
      <c r="S1257">
        <f t="shared" si="59"/>
        <v>34.409999999999997</v>
      </c>
    </row>
    <row r="1258" spans="1:19" ht="60" x14ac:dyDescent="0.25">
      <c r="A1258" s="10">
        <v>2965</v>
      </c>
      <c r="B1258" s="3" t="s">
        <v>2965</v>
      </c>
      <c r="C1258" s="3" t="s">
        <v>7075</v>
      </c>
      <c r="D1258" s="6">
        <v>1500</v>
      </c>
      <c r="E1258" s="8">
        <v>1635</v>
      </c>
      <c r="F1258" t="s">
        <v>8218</v>
      </c>
      <c r="G1258" t="s">
        <v>8223</v>
      </c>
      <c r="H1258" t="s">
        <v>8245</v>
      </c>
      <c r="I1258" s="19">
        <f t="shared" si="57"/>
        <v>42192.729548611111</v>
      </c>
      <c r="J1258">
        <v>1436290233</v>
      </c>
      <c r="K1258" s="19">
        <f t="shared" si="58"/>
        <v>42162.729548611111</v>
      </c>
      <c r="L1258">
        <v>1433698233</v>
      </c>
      <c r="M1258" t="b">
        <v>0</v>
      </c>
      <c r="N1258">
        <v>39</v>
      </c>
      <c r="O1258" t="b">
        <v>1</v>
      </c>
      <c r="P1258" t="s">
        <v>8269</v>
      </c>
      <c r="Q1258" s="15" t="s">
        <v>8314</v>
      </c>
      <c r="R1258" s="12" t="s">
        <v>8315</v>
      </c>
      <c r="S1258">
        <f t="shared" si="59"/>
        <v>41.92</v>
      </c>
    </row>
    <row r="1259" spans="1:19" ht="45" x14ac:dyDescent="0.25">
      <c r="A1259" s="10">
        <v>2558</v>
      </c>
      <c r="B1259" s="3" t="s">
        <v>2558</v>
      </c>
      <c r="C1259" s="3" t="s">
        <v>6668</v>
      </c>
      <c r="D1259" s="6">
        <v>1250</v>
      </c>
      <c r="E1259" s="8">
        <v>1361</v>
      </c>
      <c r="F1259" t="s">
        <v>8218</v>
      </c>
      <c r="G1259" t="s">
        <v>8225</v>
      </c>
      <c r="H1259" t="s">
        <v>8247</v>
      </c>
      <c r="I1259" s="19">
        <f t="shared" si="57"/>
        <v>42125.582638888889</v>
      </c>
      <c r="J1259">
        <v>1430488740</v>
      </c>
      <c r="K1259" s="19">
        <f t="shared" si="58"/>
        <v>42093.860023148154</v>
      </c>
      <c r="L1259">
        <v>1427747906</v>
      </c>
      <c r="M1259" t="b">
        <v>0</v>
      </c>
      <c r="N1259">
        <v>18</v>
      </c>
      <c r="O1259" t="b">
        <v>1</v>
      </c>
      <c r="P1259" t="s">
        <v>8298</v>
      </c>
      <c r="Q1259" s="15" t="s">
        <v>8311</v>
      </c>
      <c r="R1259" s="12" t="s">
        <v>8333</v>
      </c>
      <c r="S1259">
        <f t="shared" si="59"/>
        <v>75.61</v>
      </c>
    </row>
    <row r="1260" spans="1:19" ht="45" x14ac:dyDescent="0.25">
      <c r="A1260" s="10">
        <v>1362</v>
      </c>
      <c r="B1260" s="3" t="s">
        <v>1363</v>
      </c>
      <c r="C1260" s="3" t="s">
        <v>5472</v>
      </c>
      <c r="D1260" s="6">
        <v>1000</v>
      </c>
      <c r="E1260" s="8">
        <v>1091</v>
      </c>
      <c r="F1260" t="s">
        <v>8218</v>
      </c>
      <c r="G1260" t="s">
        <v>8223</v>
      </c>
      <c r="H1260" t="s">
        <v>8245</v>
      </c>
      <c r="I1260" s="19">
        <f t="shared" si="57"/>
        <v>41524.934386574074</v>
      </c>
      <c r="J1260">
        <v>1378592731</v>
      </c>
      <c r="K1260" s="19">
        <f t="shared" si="58"/>
        <v>41464.934386574074</v>
      </c>
      <c r="L1260">
        <v>1373408731</v>
      </c>
      <c r="M1260" t="b">
        <v>0</v>
      </c>
      <c r="N1260">
        <v>25</v>
      </c>
      <c r="O1260" t="b">
        <v>1</v>
      </c>
      <c r="P1260" t="s">
        <v>8272</v>
      </c>
      <c r="Q1260" s="15" t="s">
        <v>8320</v>
      </c>
      <c r="R1260" s="12" t="s">
        <v>8330</v>
      </c>
      <c r="S1260">
        <f t="shared" si="59"/>
        <v>43.64</v>
      </c>
    </row>
    <row r="1261" spans="1:19" ht="60" x14ac:dyDescent="0.25">
      <c r="A1261" s="10">
        <v>3567</v>
      </c>
      <c r="B1261" s="3" t="s">
        <v>3566</v>
      </c>
      <c r="C1261" s="3" t="s">
        <v>7677</v>
      </c>
      <c r="D1261" s="6">
        <v>1000</v>
      </c>
      <c r="E1261" s="8">
        <v>1088</v>
      </c>
      <c r="F1261" t="s">
        <v>8218</v>
      </c>
      <c r="G1261" t="s">
        <v>8224</v>
      </c>
      <c r="H1261" t="s">
        <v>8246</v>
      </c>
      <c r="I1261" s="19">
        <f t="shared" si="57"/>
        <v>42165.810694444444</v>
      </c>
      <c r="J1261">
        <v>1433964444</v>
      </c>
      <c r="K1261" s="19">
        <f t="shared" si="58"/>
        <v>42135.810694444444</v>
      </c>
      <c r="L1261">
        <v>1431372444</v>
      </c>
      <c r="M1261" t="b">
        <v>0</v>
      </c>
      <c r="N1261">
        <v>41</v>
      </c>
      <c r="O1261" t="b">
        <v>1</v>
      </c>
      <c r="P1261" t="s">
        <v>8269</v>
      </c>
      <c r="Q1261" s="15" t="s">
        <v>8314</v>
      </c>
      <c r="R1261" s="12" t="s">
        <v>8315</v>
      </c>
      <c r="S1261">
        <f t="shared" si="59"/>
        <v>26.54</v>
      </c>
    </row>
    <row r="1262" spans="1:19" ht="60" x14ac:dyDescent="0.25">
      <c r="A1262" s="10">
        <v>1840</v>
      </c>
      <c r="B1262" s="3" t="s">
        <v>1841</v>
      </c>
      <c r="C1262" s="3" t="s">
        <v>5950</v>
      </c>
      <c r="D1262" s="6">
        <v>900</v>
      </c>
      <c r="E1262" s="8">
        <v>980</v>
      </c>
      <c r="F1262" t="s">
        <v>8218</v>
      </c>
      <c r="G1262" t="s">
        <v>8223</v>
      </c>
      <c r="H1262" t="s">
        <v>8245</v>
      </c>
      <c r="I1262" s="19">
        <f t="shared" si="57"/>
        <v>41401.207638888889</v>
      </c>
      <c r="J1262">
        <v>1367902740</v>
      </c>
      <c r="K1262" s="19">
        <f t="shared" si="58"/>
        <v>41382.096180555556</v>
      </c>
      <c r="L1262">
        <v>1366251510</v>
      </c>
      <c r="M1262" t="b">
        <v>0</v>
      </c>
      <c r="N1262">
        <v>13</v>
      </c>
      <c r="O1262" t="b">
        <v>1</v>
      </c>
      <c r="P1262" t="s">
        <v>8274</v>
      </c>
      <c r="Q1262" s="15" t="s">
        <v>8311</v>
      </c>
      <c r="R1262" s="12" t="s">
        <v>8312</v>
      </c>
      <c r="S1262">
        <f t="shared" si="59"/>
        <v>75.38</v>
      </c>
    </row>
    <row r="1263" spans="1:19" ht="60" x14ac:dyDescent="0.25">
      <c r="A1263" s="10">
        <v>3664</v>
      </c>
      <c r="B1263" s="3" t="s">
        <v>3661</v>
      </c>
      <c r="C1263" s="3" t="s">
        <v>7774</v>
      </c>
      <c r="D1263" s="6">
        <v>800</v>
      </c>
      <c r="E1263" s="8">
        <v>875</v>
      </c>
      <c r="F1263" t="s">
        <v>8218</v>
      </c>
      <c r="G1263" t="s">
        <v>8223</v>
      </c>
      <c r="H1263" t="s">
        <v>8245</v>
      </c>
      <c r="I1263" s="19">
        <f t="shared" si="57"/>
        <v>42537.248715277776</v>
      </c>
      <c r="J1263">
        <v>1466056689</v>
      </c>
      <c r="K1263" s="19">
        <f t="shared" si="58"/>
        <v>42523.248715277776</v>
      </c>
      <c r="L1263">
        <v>1464847089</v>
      </c>
      <c r="M1263" t="b">
        <v>0</v>
      </c>
      <c r="N1263">
        <v>19</v>
      </c>
      <c r="O1263" t="b">
        <v>1</v>
      </c>
      <c r="P1263" t="s">
        <v>8269</v>
      </c>
      <c r="Q1263" s="15" t="s">
        <v>8314</v>
      </c>
      <c r="R1263" s="12" t="s">
        <v>8315</v>
      </c>
      <c r="S1263">
        <f t="shared" si="59"/>
        <v>46.05</v>
      </c>
    </row>
    <row r="1264" spans="1:19" ht="60" x14ac:dyDescent="0.25">
      <c r="A1264" s="10">
        <v>3181</v>
      </c>
      <c r="B1264" s="3" t="s">
        <v>3181</v>
      </c>
      <c r="C1264" s="3" t="s">
        <v>7291</v>
      </c>
      <c r="D1264" s="6">
        <v>500</v>
      </c>
      <c r="E1264" s="8">
        <v>545</v>
      </c>
      <c r="F1264" t="s">
        <v>8218</v>
      </c>
      <c r="G1264" t="s">
        <v>8224</v>
      </c>
      <c r="H1264" t="s">
        <v>8246</v>
      </c>
      <c r="I1264" s="19">
        <f t="shared" si="57"/>
        <v>41805.666666666664</v>
      </c>
      <c r="J1264">
        <v>1402848000</v>
      </c>
      <c r="K1264" s="19">
        <f t="shared" si="58"/>
        <v>41779.310034722221</v>
      </c>
      <c r="L1264">
        <v>1400570787</v>
      </c>
      <c r="M1264" t="b">
        <v>1</v>
      </c>
      <c r="N1264">
        <v>15</v>
      </c>
      <c r="O1264" t="b">
        <v>1</v>
      </c>
      <c r="P1264" t="s">
        <v>8269</v>
      </c>
      <c r="Q1264" s="15" t="s">
        <v>8314</v>
      </c>
      <c r="R1264" s="12" t="s">
        <v>8315</v>
      </c>
      <c r="S1264">
        <f t="shared" si="59"/>
        <v>36.33</v>
      </c>
    </row>
    <row r="1265" spans="1:19" ht="30" x14ac:dyDescent="0.25">
      <c r="A1265" s="10">
        <v>819</v>
      </c>
      <c r="B1265" s="3" t="s">
        <v>820</v>
      </c>
      <c r="C1265" s="3" t="s">
        <v>4929</v>
      </c>
      <c r="D1265" s="6">
        <v>400</v>
      </c>
      <c r="E1265" s="8">
        <v>435</v>
      </c>
      <c r="F1265" t="s">
        <v>8218</v>
      </c>
      <c r="G1265" t="s">
        <v>8223</v>
      </c>
      <c r="H1265" t="s">
        <v>8245</v>
      </c>
      <c r="I1265" s="19">
        <f t="shared" si="57"/>
        <v>41629.197222222225</v>
      </c>
      <c r="J1265">
        <v>1387601040</v>
      </c>
      <c r="K1265" s="19">
        <f t="shared" si="58"/>
        <v>41619.998310185183</v>
      </c>
      <c r="L1265">
        <v>1386806254</v>
      </c>
      <c r="M1265" t="b">
        <v>0</v>
      </c>
      <c r="N1265">
        <v>14</v>
      </c>
      <c r="O1265" t="b">
        <v>1</v>
      </c>
      <c r="P1265" t="s">
        <v>8274</v>
      </c>
      <c r="Q1265" s="15" t="s">
        <v>8311</v>
      </c>
      <c r="R1265" s="12" t="s">
        <v>8312</v>
      </c>
      <c r="S1265">
        <f t="shared" si="59"/>
        <v>31.07</v>
      </c>
    </row>
    <row r="1266" spans="1:19" ht="60" x14ac:dyDescent="0.25">
      <c r="A1266" s="10">
        <v>2733</v>
      </c>
      <c r="B1266" s="3" t="s">
        <v>2733</v>
      </c>
      <c r="C1266" s="3" t="s">
        <v>6843</v>
      </c>
      <c r="D1266" s="6">
        <v>50000</v>
      </c>
      <c r="E1266" s="8">
        <v>53769</v>
      </c>
      <c r="F1266" t="s">
        <v>8218</v>
      </c>
      <c r="G1266" t="s">
        <v>8223</v>
      </c>
      <c r="H1266" t="s">
        <v>8245</v>
      </c>
      <c r="I1266" s="19">
        <f t="shared" si="57"/>
        <v>42104.231180555551</v>
      </c>
      <c r="J1266">
        <v>1428643974</v>
      </c>
      <c r="K1266" s="19">
        <f t="shared" si="58"/>
        <v>42044.272847222222</v>
      </c>
      <c r="L1266">
        <v>1423463574</v>
      </c>
      <c r="M1266" t="b">
        <v>0</v>
      </c>
      <c r="N1266">
        <v>119</v>
      </c>
      <c r="O1266" t="b">
        <v>1</v>
      </c>
      <c r="P1266" t="s">
        <v>8293</v>
      </c>
      <c r="Q1266" s="15" t="s">
        <v>8307</v>
      </c>
      <c r="R1266" s="12" t="s">
        <v>8308</v>
      </c>
      <c r="S1266">
        <f t="shared" si="59"/>
        <v>451.84</v>
      </c>
    </row>
    <row r="1267" spans="1:19" ht="45" x14ac:dyDescent="0.25">
      <c r="A1267" s="10">
        <v>1469</v>
      </c>
      <c r="B1267" s="3" t="s">
        <v>1470</v>
      </c>
      <c r="C1267" s="3" t="s">
        <v>5579</v>
      </c>
      <c r="D1267" s="6">
        <v>44250</v>
      </c>
      <c r="E1267" s="8">
        <v>47978</v>
      </c>
      <c r="F1267" t="s">
        <v>8218</v>
      </c>
      <c r="G1267" t="s">
        <v>8223</v>
      </c>
      <c r="H1267" t="s">
        <v>8245</v>
      </c>
      <c r="I1267" s="19">
        <f t="shared" si="57"/>
        <v>41320.598483796297</v>
      </c>
      <c r="J1267">
        <v>1360938109</v>
      </c>
      <c r="K1267" s="19">
        <f t="shared" si="58"/>
        <v>41290.598483796297</v>
      </c>
      <c r="L1267">
        <v>1358346109</v>
      </c>
      <c r="M1267" t="b">
        <v>1</v>
      </c>
      <c r="N1267">
        <v>321</v>
      </c>
      <c r="O1267" t="b">
        <v>1</v>
      </c>
      <c r="P1267" t="s">
        <v>8286</v>
      </c>
      <c r="Q1267" s="15" t="s">
        <v>8320</v>
      </c>
      <c r="R1267" s="12" t="s">
        <v>8321</v>
      </c>
      <c r="S1267">
        <f t="shared" si="59"/>
        <v>149.46</v>
      </c>
    </row>
    <row r="1268" spans="1:19" ht="45" x14ac:dyDescent="0.25">
      <c r="A1268" s="10">
        <v>322</v>
      </c>
      <c r="B1268" s="3" t="s">
        <v>323</v>
      </c>
      <c r="C1268" s="3" t="s">
        <v>4432</v>
      </c>
      <c r="D1268" s="6">
        <v>25000</v>
      </c>
      <c r="E1268" s="8">
        <v>26978</v>
      </c>
      <c r="F1268" t="s">
        <v>8218</v>
      </c>
      <c r="G1268" t="s">
        <v>8223</v>
      </c>
      <c r="H1268" t="s">
        <v>8245</v>
      </c>
      <c r="I1268" s="19">
        <f t="shared" si="57"/>
        <v>42503.57</v>
      </c>
      <c r="J1268">
        <v>1463146848</v>
      </c>
      <c r="K1268" s="19">
        <f t="shared" si="58"/>
        <v>42473.57</v>
      </c>
      <c r="L1268">
        <v>1460554848</v>
      </c>
      <c r="M1268" t="b">
        <v>1</v>
      </c>
      <c r="N1268">
        <v>186</v>
      </c>
      <c r="O1268" t="b">
        <v>1</v>
      </c>
      <c r="P1268" t="s">
        <v>8267</v>
      </c>
      <c r="Q1268" s="15" t="s">
        <v>8317</v>
      </c>
      <c r="R1268" s="12" t="s">
        <v>8329</v>
      </c>
      <c r="S1268">
        <f t="shared" si="59"/>
        <v>145.04</v>
      </c>
    </row>
    <row r="1269" spans="1:19" ht="45" x14ac:dyDescent="0.25">
      <c r="A1269" s="10">
        <v>275</v>
      </c>
      <c r="B1269" s="3" t="s">
        <v>276</v>
      </c>
      <c r="C1269" s="3" t="s">
        <v>4385</v>
      </c>
      <c r="D1269" s="6">
        <v>20000</v>
      </c>
      <c r="E1269" s="8">
        <v>21679</v>
      </c>
      <c r="F1269" t="s">
        <v>8218</v>
      </c>
      <c r="G1269" t="s">
        <v>8223</v>
      </c>
      <c r="H1269" t="s">
        <v>8245</v>
      </c>
      <c r="I1269" s="19">
        <f t="shared" si="57"/>
        <v>41223.073680555557</v>
      </c>
      <c r="J1269">
        <v>1352511966</v>
      </c>
      <c r="K1269" s="19">
        <f t="shared" si="58"/>
        <v>41193.032013888893</v>
      </c>
      <c r="L1269">
        <v>1349916366</v>
      </c>
      <c r="M1269" t="b">
        <v>1</v>
      </c>
      <c r="N1269">
        <v>332</v>
      </c>
      <c r="O1269" t="b">
        <v>1</v>
      </c>
      <c r="P1269" t="s">
        <v>8267</v>
      </c>
      <c r="Q1269" s="15" t="s">
        <v>8317</v>
      </c>
      <c r="R1269" s="12" t="s">
        <v>8329</v>
      </c>
      <c r="S1269">
        <f t="shared" si="59"/>
        <v>65.3</v>
      </c>
    </row>
    <row r="1270" spans="1:19" ht="45" x14ac:dyDescent="0.25">
      <c r="A1270" s="10">
        <v>3229</v>
      </c>
      <c r="B1270" s="3" t="s">
        <v>3229</v>
      </c>
      <c r="C1270" s="3" t="s">
        <v>7339</v>
      </c>
      <c r="D1270" s="6">
        <v>20000</v>
      </c>
      <c r="E1270" s="8">
        <v>21573</v>
      </c>
      <c r="F1270" t="s">
        <v>8218</v>
      </c>
      <c r="G1270" t="s">
        <v>8223</v>
      </c>
      <c r="H1270" t="s">
        <v>8245</v>
      </c>
      <c r="I1270" s="19">
        <f t="shared" si="57"/>
        <v>41963.333310185189</v>
      </c>
      <c r="J1270">
        <v>1416470398</v>
      </c>
      <c r="K1270" s="19">
        <f t="shared" si="58"/>
        <v>41933.291643518518</v>
      </c>
      <c r="L1270">
        <v>1413874798</v>
      </c>
      <c r="M1270" t="b">
        <v>1</v>
      </c>
      <c r="N1270">
        <v>202</v>
      </c>
      <c r="O1270" t="b">
        <v>1</v>
      </c>
      <c r="P1270" t="s">
        <v>8269</v>
      </c>
      <c r="Q1270" s="15" t="s">
        <v>8314</v>
      </c>
      <c r="R1270" s="12" t="s">
        <v>8315</v>
      </c>
      <c r="S1270">
        <f t="shared" si="59"/>
        <v>106.8</v>
      </c>
    </row>
    <row r="1271" spans="1:19" ht="60" x14ac:dyDescent="0.25">
      <c r="A1271" s="10">
        <v>2226</v>
      </c>
      <c r="B1271" s="3" t="s">
        <v>2227</v>
      </c>
      <c r="C1271" s="3" t="s">
        <v>6336</v>
      </c>
      <c r="D1271" s="6">
        <v>18000</v>
      </c>
      <c r="E1271" s="8">
        <v>19523.310000000001</v>
      </c>
      <c r="F1271" t="s">
        <v>8218</v>
      </c>
      <c r="G1271" t="s">
        <v>8223</v>
      </c>
      <c r="H1271" t="s">
        <v>8245</v>
      </c>
      <c r="I1271" s="19">
        <f t="shared" si="57"/>
        <v>42412.207638888889</v>
      </c>
      <c r="J1271">
        <v>1455253140</v>
      </c>
      <c r="K1271" s="19">
        <f t="shared" si="58"/>
        <v>42381.79886574074</v>
      </c>
      <c r="L1271">
        <v>1452625822</v>
      </c>
      <c r="M1271" t="b">
        <v>0</v>
      </c>
      <c r="N1271">
        <v>321</v>
      </c>
      <c r="O1271" t="b">
        <v>1</v>
      </c>
      <c r="P1271" t="s">
        <v>8295</v>
      </c>
      <c r="Q1271" s="15" t="s">
        <v>8309</v>
      </c>
      <c r="R1271" s="12" t="s">
        <v>8310</v>
      </c>
      <c r="S1271">
        <f t="shared" si="59"/>
        <v>60.82</v>
      </c>
    </row>
    <row r="1272" spans="1:19" ht="60" x14ac:dyDescent="0.25">
      <c r="A1272" s="10">
        <v>1466</v>
      </c>
      <c r="B1272" s="3" t="s">
        <v>1467</v>
      </c>
      <c r="C1272" s="3" t="s">
        <v>5576</v>
      </c>
      <c r="D1272" s="6">
        <v>16000</v>
      </c>
      <c r="E1272" s="8">
        <v>17260.37</v>
      </c>
      <c r="F1272" t="s">
        <v>8218</v>
      </c>
      <c r="G1272" t="s">
        <v>8223</v>
      </c>
      <c r="H1272" t="s">
        <v>8245</v>
      </c>
      <c r="I1272" s="19">
        <f t="shared" si="57"/>
        <v>42381.208333333328</v>
      </c>
      <c r="J1272">
        <v>1452574800</v>
      </c>
      <c r="K1272" s="19">
        <f t="shared" si="58"/>
        <v>42340.172060185185</v>
      </c>
      <c r="L1272">
        <v>1449029266</v>
      </c>
      <c r="M1272" t="b">
        <v>1</v>
      </c>
      <c r="N1272">
        <v>248</v>
      </c>
      <c r="O1272" t="b">
        <v>1</v>
      </c>
      <c r="P1272" t="s">
        <v>8286</v>
      </c>
      <c r="Q1272" s="15" t="s">
        <v>8320</v>
      </c>
      <c r="R1272" s="12" t="s">
        <v>8321</v>
      </c>
      <c r="S1272">
        <f t="shared" si="59"/>
        <v>69.599999999999994</v>
      </c>
    </row>
    <row r="1273" spans="1:19" ht="60" x14ac:dyDescent="0.25">
      <c r="A1273" s="10">
        <v>2044</v>
      </c>
      <c r="B1273" s="3" t="s">
        <v>2045</v>
      </c>
      <c r="C1273" s="3" t="s">
        <v>6154</v>
      </c>
      <c r="D1273" s="6">
        <v>15000</v>
      </c>
      <c r="E1273" s="8">
        <v>16232</v>
      </c>
      <c r="F1273" t="s">
        <v>8218</v>
      </c>
      <c r="G1273" t="s">
        <v>8223</v>
      </c>
      <c r="H1273" t="s">
        <v>8245</v>
      </c>
      <c r="I1273" s="19">
        <f t="shared" si="57"/>
        <v>42168.684189814812</v>
      </c>
      <c r="J1273">
        <v>1434212714</v>
      </c>
      <c r="K1273" s="19">
        <f t="shared" si="58"/>
        <v>42138.684189814812</v>
      </c>
      <c r="L1273">
        <v>1431620714</v>
      </c>
      <c r="M1273" t="b">
        <v>0</v>
      </c>
      <c r="N1273">
        <v>180</v>
      </c>
      <c r="O1273" t="b">
        <v>1</v>
      </c>
      <c r="P1273" t="s">
        <v>8293</v>
      </c>
      <c r="Q1273" s="15" t="s">
        <v>8307</v>
      </c>
      <c r="R1273" s="12" t="s">
        <v>8308</v>
      </c>
      <c r="S1273">
        <f t="shared" si="59"/>
        <v>90.18</v>
      </c>
    </row>
    <row r="1274" spans="1:19" ht="45" x14ac:dyDescent="0.25">
      <c r="A1274" s="10">
        <v>1753</v>
      </c>
      <c r="B1274" s="3" t="s">
        <v>1754</v>
      </c>
      <c r="C1274" s="3" t="s">
        <v>5863</v>
      </c>
      <c r="D1274" s="6">
        <v>15000</v>
      </c>
      <c r="E1274" s="8">
        <v>16200</v>
      </c>
      <c r="F1274" t="s">
        <v>8218</v>
      </c>
      <c r="G1274" t="s">
        <v>8231</v>
      </c>
      <c r="H1274" t="s">
        <v>8252</v>
      </c>
      <c r="I1274" s="19">
        <f t="shared" si="57"/>
        <v>42450.707962962959</v>
      </c>
      <c r="J1274">
        <v>1458579568</v>
      </c>
      <c r="K1274" s="19">
        <f t="shared" si="58"/>
        <v>42420.74962962963</v>
      </c>
      <c r="L1274">
        <v>1455991168</v>
      </c>
      <c r="M1274" t="b">
        <v>0</v>
      </c>
      <c r="N1274">
        <v>35</v>
      </c>
      <c r="O1274" t="b">
        <v>1</v>
      </c>
      <c r="P1274" t="s">
        <v>8283</v>
      </c>
      <c r="Q1274" s="15" t="s">
        <v>8322</v>
      </c>
      <c r="R1274" s="12" t="s">
        <v>8323</v>
      </c>
      <c r="S1274">
        <f t="shared" si="59"/>
        <v>462.86</v>
      </c>
    </row>
    <row r="1275" spans="1:19" ht="60" x14ac:dyDescent="0.25">
      <c r="A1275" s="10">
        <v>240</v>
      </c>
      <c r="B1275" s="3" t="s">
        <v>242</v>
      </c>
      <c r="C1275" s="3" t="s">
        <v>4350</v>
      </c>
      <c r="D1275" s="6">
        <v>15000</v>
      </c>
      <c r="E1275" s="8">
        <v>16145.12</v>
      </c>
      <c r="F1275" t="s">
        <v>8218</v>
      </c>
      <c r="G1275" t="s">
        <v>8223</v>
      </c>
      <c r="H1275" t="s">
        <v>8245</v>
      </c>
      <c r="I1275" s="19">
        <f t="shared" si="57"/>
        <v>41399.708460648151</v>
      </c>
      <c r="J1275">
        <v>1367773211</v>
      </c>
      <c r="K1275" s="19">
        <f t="shared" si="58"/>
        <v>41354.708460648151</v>
      </c>
      <c r="L1275">
        <v>1363885211</v>
      </c>
      <c r="M1275" t="b">
        <v>1</v>
      </c>
      <c r="N1275">
        <v>137</v>
      </c>
      <c r="O1275" t="b">
        <v>1</v>
      </c>
      <c r="P1275" t="s">
        <v>8267</v>
      </c>
      <c r="Q1275" s="15" t="s">
        <v>8317</v>
      </c>
      <c r="R1275" s="12" t="s">
        <v>8329</v>
      </c>
      <c r="S1275">
        <f t="shared" si="59"/>
        <v>117.85</v>
      </c>
    </row>
    <row r="1276" spans="1:19" ht="45" x14ac:dyDescent="0.25">
      <c r="A1276" s="10">
        <v>395</v>
      </c>
      <c r="B1276" s="3" t="s">
        <v>396</v>
      </c>
      <c r="C1276" s="3" t="s">
        <v>4505</v>
      </c>
      <c r="D1276" s="6">
        <v>10000</v>
      </c>
      <c r="E1276" s="8">
        <v>10804.45</v>
      </c>
      <c r="F1276" t="s">
        <v>8218</v>
      </c>
      <c r="G1276" t="s">
        <v>8223</v>
      </c>
      <c r="H1276" t="s">
        <v>8245</v>
      </c>
      <c r="I1276" s="19">
        <f t="shared" si="57"/>
        <v>41026.897222222222</v>
      </c>
      <c r="J1276">
        <v>1335562320</v>
      </c>
      <c r="K1276" s="19">
        <f t="shared" si="58"/>
        <v>40990.909259259257</v>
      </c>
      <c r="L1276">
        <v>1332452960</v>
      </c>
      <c r="M1276" t="b">
        <v>0</v>
      </c>
      <c r="N1276">
        <v>184</v>
      </c>
      <c r="O1276" t="b">
        <v>1</v>
      </c>
      <c r="P1276" t="s">
        <v>8267</v>
      </c>
      <c r="Q1276" s="15" t="s">
        <v>8317</v>
      </c>
      <c r="R1276" s="12" t="s">
        <v>8329</v>
      </c>
      <c r="S1276">
        <f t="shared" si="59"/>
        <v>58.72</v>
      </c>
    </row>
    <row r="1277" spans="1:19" ht="45" x14ac:dyDescent="0.25">
      <c r="A1277" s="10">
        <v>2449</v>
      </c>
      <c r="B1277" s="3" t="s">
        <v>2450</v>
      </c>
      <c r="C1277" s="3" t="s">
        <v>6559</v>
      </c>
      <c r="D1277" s="6">
        <v>10000</v>
      </c>
      <c r="E1277" s="8">
        <v>10800</v>
      </c>
      <c r="F1277" t="s">
        <v>8218</v>
      </c>
      <c r="G1277" t="s">
        <v>8223</v>
      </c>
      <c r="H1277" t="s">
        <v>8245</v>
      </c>
      <c r="I1277" s="19">
        <f t="shared" si="57"/>
        <v>41973.184201388889</v>
      </c>
      <c r="J1277">
        <v>1417321515</v>
      </c>
      <c r="K1277" s="19">
        <f t="shared" si="58"/>
        <v>41943.142534722225</v>
      </c>
      <c r="L1277">
        <v>1414725915</v>
      </c>
      <c r="M1277" t="b">
        <v>0</v>
      </c>
      <c r="N1277">
        <v>120</v>
      </c>
      <c r="O1277" t="b">
        <v>1</v>
      </c>
      <c r="P1277" t="s">
        <v>8296</v>
      </c>
      <c r="Q1277" s="15" t="s">
        <v>8325</v>
      </c>
      <c r="R1277" s="12" t="s">
        <v>8326</v>
      </c>
      <c r="S1277">
        <f t="shared" si="59"/>
        <v>90</v>
      </c>
    </row>
    <row r="1278" spans="1:19" ht="60" x14ac:dyDescent="0.25">
      <c r="A1278" s="10">
        <v>1189</v>
      </c>
      <c r="B1278" s="3" t="s">
        <v>1190</v>
      </c>
      <c r="C1278" s="3" t="s">
        <v>5299</v>
      </c>
      <c r="D1278" s="6">
        <v>9000</v>
      </c>
      <c r="E1278" s="8">
        <v>9700</v>
      </c>
      <c r="F1278" t="s">
        <v>8218</v>
      </c>
      <c r="G1278" t="s">
        <v>8223</v>
      </c>
      <c r="H1278" t="s">
        <v>8245</v>
      </c>
      <c r="I1278" s="19">
        <f t="shared" si="57"/>
        <v>42550.979108796295</v>
      </c>
      <c r="J1278">
        <v>1467242995</v>
      </c>
      <c r="K1278" s="19">
        <f t="shared" si="58"/>
        <v>42529.979108796295</v>
      </c>
      <c r="L1278">
        <v>1465428595</v>
      </c>
      <c r="M1278" t="b">
        <v>0</v>
      </c>
      <c r="N1278">
        <v>86</v>
      </c>
      <c r="O1278" t="b">
        <v>1</v>
      </c>
      <c r="P1278" t="s">
        <v>8283</v>
      </c>
      <c r="Q1278" s="15" t="s">
        <v>8322</v>
      </c>
      <c r="R1278" s="12" t="s">
        <v>8323</v>
      </c>
      <c r="S1278">
        <f t="shared" si="59"/>
        <v>112.79</v>
      </c>
    </row>
    <row r="1279" spans="1:19" ht="45" x14ac:dyDescent="0.25">
      <c r="A1279" s="10">
        <v>3006</v>
      </c>
      <c r="B1279" s="3" t="s">
        <v>3006</v>
      </c>
      <c r="C1279" s="3" t="s">
        <v>7116</v>
      </c>
      <c r="D1279" s="6">
        <v>8000</v>
      </c>
      <c r="E1279" s="8">
        <v>8620</v>
      </c>
      <c r="F1279" t="s">
        <v>8218</v>
      </c>
      <c r="G1279" t="s">
        <v>8228</v>
      </c>
      <c r="H1279" t="s">
        <v>8250</v>
      </c>
      <c r="I1279" s="19">
        <f t="shared" si="57"/>
        <v>41987.756840277783</v>
      </c>
      <c r="J1279">
        <v>1418580591</v>
      </c>
      <c r="K1279" s="19">
        <f t="shared" si="58"/>
        <v>41957.756840277783</v>
      </c>
      <c r="L1279">
        <v>1415988591</v>
      </c>
      <c r="M1279" t="b">
        <v>0</v>
      </c>
      <c r="N1279">
        <v>97</v>
      </c>
      <c r="O1279" t="b">
        <v>1</v>
      </c>
      <c r="P1279" t="s">
        <v>8301</v>
      </c>
      <c r="Q1279" s="15" t="s">
        <v>8314</v>
      </c>
      <c r="R1279" s="12" t="s">
        <v>8327</v>
      </c>
      <c r="S1279">
        <f t="shared" si="59"/>
        <v>88.87</v>
      </c>
    </row>
    <row r="1280" spans="1:19" ht="45" x14ac:dyDescent="0.25">
      <c r="A1280" s="10">
        <v>2221</v>
      </c>
      <c r="B1280" s="3" t="s">
        <v>2222</v>
      </c>
      <c r="C1280" s="3" t="s">
        <v>6331</v>
      </c>
      <c r="D1280" s="6">
        <v>7500</v>
      </c>
      <c r="E1280" s="8">
        <v>8109</v>
      </c>
      <c r="F1280" t="s">
        <v>8218</v>
      </c>
      <c r="G1280" t="s">
        <v>8223</v>
      </c>
      <c r="H1280" t="s">
        <v>8245</v>
      </c>
      <c r="I1280" s="19">
        <f t="shared" si="57"/>
        <v>42483</v>
      </c>
      <c r="J1280">
        <v>1461369600</v>
      </c>
      <c r="K1280" s="19">
        <f t="shared" si="58"/>
        <v>42452.666770833333</v>
      </c>
      <c r="L1280">
        <v>1458748809</v>
      </c>
      <c r="M1280" t="b">
        <v>0</v>
      </c>
      <c r="N1280">
        <v>218</v>
      </c>
      <c r="O1280" t="b">
        <v>1</v>
      </c>
      <c r="P1280" t="s">
        <v>8295</v>
      </c>
      <c r="Q1280" s="15" t="s">
        <v>8309</v>
      </c>
      <c r="R1280" s="12" t="s">
        <v>8310</v>
      </c>
      <c r="S1280">
        <f t="shared" si="59"/>
        <v>37.200000000000003</v>
      </c>
    </row>
    <row r="1281" spans="1:19" ht="30" x14ac:dyDescent="0.25">
      <c r="A1281" s="10">
        <v>2441</v>
      </c>
      <c r="B1281" s="3" t="s">
        <v>2442</v>
      </c>
      <c r="C1281" s="3" t="s">
        <v>6551</v>
      </c>
      <c r="D1281" s="6">
        <v>7500</v>
      </c>
      <c r="E1281" s="8">
        <v>8091</v>
      </c>
      <c r="F1281" t="s">
        <v>8218</v>
      </c>
      <c r="G1281" t="s">
        <v>8223</v>
      </c>
      <c r="H1281" t="s">
        <v>8245</v>
      </c>
      <c r="I1281" s="19">
        <f t="shared" si="57"/>
        <v>42208.207638888889</v>
      </c>
      <c r="J1281">
        <v>1437627540</v>
      </c>
      <c r="K1281" s="19">
        <f t="shared" si="58"/>
        <v>42187.125625000001</v>
      </c>
      <c r="L1281">
        <v>1435806054</v>
      </c>
      <c r="M1281" t="b">
        <v>0</v>
      </c>
      <c r="N1281">
        <v>109</v>
      </c>
      <c r="O1281" t="b">
        <v>1</v>
      </c>
      <c r="P1281" t="s">
        <v>8296</v>
      </c>
      <c r="Q1281" s="15" t="s">
        <v>8325</v>
      </c>
      <c r="R1281" s="12" t="s">
        <v>8326</v>
      </c>
      <c r="S1281">
        <f t="shared" si="59"/>
        <v>74.23</v>
      </c>
    </row>
    <row r="1282" spans="1:19" ht="45" x14ac:dyDescent="0.25">
      <c r="A1282" s="10">
        <v>65</v>
      </c>
      <c r="B1282" s="3" t="s">
        <v>67</v>
      </c>
      <c r="C1282" s="3" t="s">
        <v>4176</v>
      </c>
      <c r="D1282" s="6">
        <v>7000</v>
      </c>
      <c r="E1282" s="8">
        <v>7527</v>
      </c>
      <c r="F1282" t="s">
        <v>8218</v>
      </c>
      <c r="G1282" t="s">
        <v>8228</v>
      </c>
      <c r="H1282" t="s">
        <v>8250</v>
      </c>
      <c r="I1282" s="19">
        <f t="shared" si="57"/>
        <v>41862.249305555553</v>
      </c>
      <c r="J1282">
        <v>1407736740</v>
      </c>
      <c r="K1282" s="19">
        <f t="shared" si="58"/>
        <v>41835.821226851855</v>
      </c>
      <c r="L1282">
        <v>1405453354</v>
      </c>
      <c r="M1282" t="b">
        <v>0</v>
      </c>
      <c r="N1282">
        <v>57</v>
      </c>
      <c r="O1282" t="b">
        <v>1</v>
      </c>
      <c r="P1282" t="s">
        <v>8264</v>
      </c>
      <c r="Q1282" s="15" t="s">
        <v>8317</v>
      </c>
      <c r="R1282" s="12" t="s">
        <v>8318</v>
      </c>
      <c r="S1282">
        <f t="shared" si="59"/>
        <v>132.05000000000001</v>
      </c>
    </row>
    <row r="1283" spans="1:19" ht="45" x14ac:dyDescent="0.25">
      <c r="A1283" s="10">
        <v>339</v>
      </c>
      <c r="B1283" s="3" t="s">
        <v>340</v>
      </c>
      <c r="C1283" s="3" t="s">
        <v>4449</v>
      </c>
      <c r="D1283" s="6">
        <v>6000</v>
      </c>
      <c r="E1283" s="8">
        <v>6485</v>
      </c>
      <c r="F1283" t="s">
        <v>8218</v>
      </c>
      <c r="G1283" t="s">
        <v>8223</v>
      </c>
      <c r="H1283" t="s">
        <v>8245</v>
      </c>
      <c r="I1283" s="19">
        <f t="shared" ref="I1283:I1346" si="60">(((J1283/60)/60)/24)+DATE(1970,1,1)</f>
        <v>42123.760046296295</v>
      </c>
      <c r="J1283">
        <v>1430331268</v>
      </c>
      <c r="K1283" s="19">
        <f t="shared" ref="K1283:K1346" si="61">(((L1283/60)/60)/24)+DATE(1970,1,1)</f>
        <v>42093.760046296295</v>
      </c>
      <c r="L1283">
        <v>1427739268</v>
      </c>
      <c r="M1283" t="b">
        <v>1</v>
      </c>
      <c r="N1283">
        <v>89</v>
      </c>
      <c r="O1283" t="b">
        <v>1</v>
      </c>
      <c r="P1283" t="s">
        <v>8267</v>
      </c>
      <c r="Q1283" s="15" t="s">
        <v>8317</v>
      </c>
      <c r="R1283" s="12" t="s">
        <v>8329</v>
      </c>
      <c r="S1283">
        <f t="shared" ref="S1283:S1346" si="62">IFERROR(ROUND(E1283/N1283,2),0)</f>
        <v>72.87</v>
      </c>
    </row>
    <row r="1284" spans="1:19" x14ac:dyDescent="0.25">
      <c r="A1284" s="10">
        <v>1032</v>
      </c>
      <c r="B1284" s="3" t="s">
        <v>1033</v>
      </c>
      <c r="C1284" s="3" t="s">
        <v>5142</v>
      </c>
      <c r="D1284" s="6">
        <v>5400</v>
      </c>
      <c r="E1284" s="8">
        <v>5858.84</v>
      </c>
      <c r="F1284" t="s">
        <v>8218</v>
      </c>
      <c r="G1284" t="s">
        <v>8223</v>
      </c>
      <c r="H1284" t="s">
        <v>8245</v>
      </c>
      <c r="I1284" s="19">
        <f t="shared" si="60"/>
        <v>42544.666956018518</v>
      </c>
      <c r="J1284">
        <v>1466697625</v>
      </c>
      <c r="K1284" s="19">
        <f t="shared" si="61"/>
        <v>42514.666956018518</v>
      </c>
      <c r="L1284">
        <v>1464105625</v>
      </c>
      <c r="M1284" t="b">
        <v>0</v>
      </c>
      <c r="N1284">
        <v>96</v>
      </c>
      <c r="O1284" t="b">
        <v>1</v>
      </c>
      <c r="P1284" t="s">
        <v>8278</v>
      </c>
      <c r="Q1284" s="15" t="s">
        <v>8311</v>
      </c>
      <c r="R1284" s="12" t="s">
        <v>8324</v>
      </c>
      <c r="S1284">
        <f t="shared" si="62"/>
        <v>61.03</v>
      </c>
    </row>
    <row r="1285" spans="1:19" ht="30" x14ac:dyDescent="0.25">
      <c r="A1285" s="10">
        <v>3773</v>
      </c>
      <c r="B1285" s="3" t="s">
        <v>3770</v>
      </c>
      <c r="C1285" s="3" t="s">
        <v>7883</v>
      </c>
      <c r="D1285" s="6">
        <v>5000</v>
      </c>
      <c r="E1285" s="8">
        <v>5410</v>
      </c>
      <c r="F1285" t="s">
        <v>8218</v>
      </c>
      <c r="G1285" t="s">
        <v>8223</v>
      </c>
      <c r="H1285" t="s">
        <v>8245</v>
      </c>
      <c r="I1285" s="19">
        <f t="shared" si="60"/>
        <v>42689.088888888888</v>
      </c>
      <c r="J1285">
        <v>1479175680</v>
      </c>
      <c r="K1285" s="19">
        <f t="shared" si="61"/>
        <v>42656.005173611105</v>
      </c>
      <c r="L1285">
        <v>1476317247</v>
      </c>
      <c r="M1285" t="b">
        <v>0</v>
      </c>
      <c r="N1285">
        <v>57</v>
      </c>
      <c r="O1285" t="b">
        <v>1</v>
      </c>
      <c r="P1285" t="s">
        <v>8303</v>
      </c>
      <c r="Q1285" s="15" t="s">
        <v>8314</v>
      </c>
      <c r="R1285" s="12" t="s">
        <v>8335</v>
      </c>
      <c r="S1285">
        <f t="shared" si="62"/>
        <v>94.91</v>
      </c>
    </row>
    <row r="1286" spans="1:19" ht="60" x14ac:dyDescent="0.25">
      <c r="A1286" s="10">
        <v>2061</v>
      </c>
      <c r="B1286" s="3" t="s">
        <v>2062</v>
      </c>
      <c r="C1286" s="3" t="s">
        <v>6171</v>
      </c>
      <c r="D1286" s="6">
        <v>5000</v>
      </c>
      <c r="E1286" s="8">
        <v>5396</v>
      </c>
      <c r="F1286" t="s">
        <v>8218</v>
      </c>
      <c r="G1286" t="s">
        <v>8223</v>
      </c>
      <c r="H1286" t="s">
        <v>8245</v>
      </c>
      <c r="I1286" s="19">
        <f t="shared" si="60"/>
        <v>42735.764513888891</v>
      </c>
      <c r="J1286">
        <v>1483208454</v>
      </c>
      <c r="K1286" s="19">
        <f t="shared" si="61"/>
        <v>42705.764513888891</v>
      </c>
      <c r="L1286">
        <v>1480616454</v>
      </c>
      <c r="M1286" t="b">
        <v>0</v>
      </c>
      <c r="N1286">
        <v>35</v>
      </c>
      <c r="O1286" t="b">
        <v>1</v>
      </c>
      <c r="P1286" t="s">
        <v>8293</v>
      </c>
      <c r="Q1286" s="15" t="s">
        <v>8307</v>
      </c>
      <c r="R1286" s="12" t="s">
        <v>8308</v>
      </c>
      <c r="S1286">
        <f t="shared" si="62"/>
        <v>154.16999999999999</v>
      </c>
    </row>
    <row r="1287" spans="1:19" ht="60" x14ac:dyDescent="0.25">
      <c r="A1287" s="10">
        <v>273</v>
      </c>
      <c r="B1287" s="3" t="s">
        <v>274</v>
      </c>
      <c r="C1287" s="3" t="s">
        <v>4383</v>
      </c>
      <c r="D1287" s="6">
        <v>5000</v>
      </c>
      <c r="E1287" s="8">
        <v>5388.79</v>
      </c>
      <c r="F1287" t="s">
        <v>8218</v>
      </c>
      <c r="G1287" t="s">
        <v>8223</v>
      </c>
      <c r="H1287" t="s">
        <v>8245</v>
      </c>
      <c r="I1287" s="19">
        <f t="shared" si="60"/>
        <v>40727.498449074075</v>
      </c>
      <c r="J1287">
        <v>1309694266</v>
      </c>
      <c r="K1287" s="19">
        <f t="shared" si="61"/>
        <v>40697.498449074075</v>
      </c>
      <c r="L1287">
        <v>1307102266</v>
      </c>
      <c r="M1287" t="b">
        <v>1</v>
      </c>
      <c r="N1287">
        <v>118</v>
      </c>
      <c r="O1287" t="b">
        <v>1</v>
      </c>
      <c r="P1287" t="s">
        <v>8267</v>
      </c>
      <c r="Q1287" s="15" t="s">
        <v>8317</v>
      </c>
      <c r="R1287" s="12" t="s">
        <v>8329</v>
      </c>
      <c r="S1287">
        <f t="shared" si="62"/>
        <v>45.67</v>
      </c>
    </row>
    <row r="1288" spans="1:19" ht="60" x14ac:dyDescent="0.25">
      <c r="A1288" s="10">
        <v>47</v>
      </c>
      <c r="B1288" s="3" t="s">
        <v>49</v>
      </c>
      <c r="C1288" s="3" t="s">
        <v>4158</v>
      </c>
      <c r="D1288" s="6">
        <v>5000</v>
      </c>
      <c r="E1288" s="8">
        <v>5380.55</v>
      </c>
      <c r="F1288" t="s">
        <v>8218</v>
      </c>
      <c r="G1288" t="s">
        <v>8223</v>
      </c>
      <c r="H1288" t="s">
        <v>8245</v>
      </c>
      <c r="I1288" s="19">
        <f t="shared" si="60"/>
        <v>41992.861192129625</v>
      </c>
      <c r="J1288">
        <v>1419021607</v>
      </c>
      <c r="K1288" s="19">
        <f t="shared" si="61"/>
        <v>41932.819525462961</v>
      </c>
      <c r="L1288">
        <v>1413834007</v>
      </c>
      <c r="M1288" t="b">
        <v>0</v>
      </c>
      <c r="N1288">
        <v>70</v>
      </c>
      <c r="O1288" t="b">
        <v>1</v>
      </c>
      <c r="P1288" t="s">
        <v>8263</v>
      </c>
      <c r="Q1288" s="15" t="s">
        <v>8317</v>
      </c>
      <c r="R1288" s="12" t="s">
        <v>8331</v>
      </c>
      <c r="S1288">
        <f t="shared" si="62"/>
        <v>76.87</v>
      </c>
    </row>
    <row r="1289" spans="1:19" ht="60" x14ac:dyDescent="0.25">
      <c r="A1289" s="10">
        <v>3352</v>
      </c>
      <c r="B1289" s="3" t="s">
        <v>3351</v>
      </c>
      <c r="C1289" s="3" t="s">
        <v>7462</v>
      </c>
      <c r="D1289" s="6">
        <v>5000</v>
      </c>
      <c r="E1289" s="8">
        <v>5376</v>
      </c>
      <c r="F1289" t="s">
        <v>8218</v>
      </c>
      <c r="G1289" t="s">
        <v>8224</v>
      </c>
      <c r="H1289" t="s">
        <v>8246</v>
      </c>
      <c r="I1289" s="19">
        <f t="shared" si="60"/>
        <v>42552.958333333328</v>
      </c>
      <c r="J1289">
        <v>1467414000</v>
      </c>
      <c r="K1289" s="19">
        <f t="shared" si="61"/>
        <v>42495.992800925931</v>
      </c>
      <c r="L1289">
        <v>1462492178</v>
      </c>
      <c r="M1289" t="b">
        <v>0</v>
      </c>
      <c r="N1289">
        <v>70</v>
      </c>
      <c r="O1289" t="b">
        <v>1</v>
      </c>
      <c r="P1289" t="s">
        <v>8269</v>
      </c>
      <c r="Q1289" s="15" t="s">
        <v>8314</v>
      </c>
      <c r="R1289" s="12" t="s">
        <v>8315</v>
      </c>
      <c r="S1289">
        <f t="shared" si="62"/>
        <v>76.8</v>
      </c>
    </row>
    <row r="1290" spans="1:19" ht="60" x14ac:dyDescent="0.25">
      <c r="A1290" s="10">
        <v>1035</v>
      </c>
      <c r="B1290" s="3" t="s">
        <v>1036</v>
      </c>
      <c r="C1290" s="3" t="s">
        <v>5145</v>
      </c>
      <c r="D1290" s="6">
        <v>4600</v>
      </c>
      <c r="E1290" s="8">
        <v>4952</v>
      </c>
      <c r="F1290" t="s">
        <v>8218</v>
      </c>
      <c r="G1290" t="s">
        <v>8223</v>
      </c>
      <c r="H1290" t="s">
        <v>8245</v>
      </c>
      <c r="I1290" s="19">
        <f t="shared" si="60"/>
        <v>42046.641435185185</v>
      </c>
      <c r="J1290">
        <v>1423668220</v>
      </c>
      <c r="K1290" s="19">
        <f t="shared" si="61"/>
        <v>42016.641435185185</v>
      </c>
      <c r="L1290">
        <v>1421076220</v>
      </c>
      <c r="M1290" t="b">
        <v>0</v>
      </c>
      <c r="N1290">
        <v>76</v>
      </c>
      <c r="O1290" t="b">
        <v>1</v>
      </c>
      <c r="P1290" t="s">
        <v>8278</v>
      </c>
      <c r="Q1290" s="15" t="s">
        <v>8311</v>
      </c>
      <c r="R1290" s="12" t="s">
        <v>8324</v>
      </c>
      <c r="S1290">
        <f t="shared" si="62"/>
        <v>65.16</v>
      </c>
    </row>
    <row r="1291" spans="1:19" ht="60" x14ac:dyDescent="0.25">
      <c r="A1291" s="10">
        <v>3768</v>
      </c>
      <c r="B1291" s="3" t="s">
        <v>3765</v>
      </c>
      <c r="C1291" s="3" t="s">
        <v>7878</v>
      </c>
      <c r="D1291" s="6">
        <v>4000</v>
      </c>
      <c r="E1291" s="8">
        <v>4306.1099999999997</v>
      </c>
      <c r="F1291" t="s">
        <v>8218</v>
      </c>
      <c r="G1291" t="s">
        <v>8223</v>
      </c>
      <c r="H1291" t="s">
        <v>8245</v>
      </c>
      <c r="I1291" s="19">
        <f t="shared" si="60"/>
        <v>41802.727893518517</v>
      </c>
      <c r="J1291">
        <v>1402594090</v>
      </c>
      <c r="K1291" s="19">
        <f t="shared" si="61"/>
        <v>41772.727893518517</v>
      </c>
      <c r="L1291">
        <v>1400002090</v>
      </c>
      <c r="M1291" t="b">
        <v>0</v>
      </c>
      <c r="N1291">
        <v>58</v>
      </c>
      <c r="O1291" t="b">
        <v>1</v>
      </c>
      <c r="P1291" t="s">
        <v>8303</v>
      </c>
      <c r="Q1291" s="15" t="s">
        <v>8314</v>
      </c>
      <c r="R1291" s="12" t="s">
        <v>8335</v>
      </c>
      <c r="S1291">
        <f t="shared" si="62"/>
        <v>74.239999999999995</v>
      </c>
    </row>
    <row r="1292" spans="1:19" ht="45" x14ac:dyDescent="0.25">
      <c r="A1292" s="10">
        <v>3426</v>
      </c>
      <c r="B1292" s="3" t="s">
        <v>3425</v>
      </c>
      <c r="C1292" s="3" t="s">
        <v>7536</v>
      </c>
      <c r="D1292" s="6">
        <v>3750</v>
      </c>
      <c r="E1292" s="8">
        <v>4055</v>
      </c>
      <c r="F1292" t="s">
        <v>8218</v>
      </c>
      <c r="G1292" t="s">
        <v>8223</v>
      </c>
      <c r="H1292" t="s">
        <v>8245</v>
      </c>
      <c r="I1292" s="19">
        <f t="shared" si="60"/>
        <v>41903.083333333336</v>
      </c>
      <c r="J1292">
        <v>1411264800</v>
      </c>
      <c r="K1292" s="19">
        <f t="shared" si="61"/>
        <v>41884.056747685187</v>
      </c>
      <c r="L1292">
        <v>1409620903</v>
      </c>
      <c r="M1292" t="b">
        <v>0</v>
      </c>
      <c r="N1292">
        <v>87</v>
      </c>
      <c r="O1292" t="b">
        <v>1</v>
      </c>
      <c r="P1292" t="s">
        <v>8269</v>
      </c>
      <c r="Q1292" s="15" t="s">
        <v>8314</v>
      </c>
      <c r="R1292" s="12" t="s">
        <v>8315</v>
      </c>
      <c r="S1292">
        <f t="shared" si="62"/>
        <v>46.61</v>
      </c>
    </row>
    <row r="1293" spans="1:19" ht="60" x14ac:dyDescent="0.25">
      <c r="A1293" s="10">
        <v>1503</v>
      </c>
      <c r="B1293" s="3" t="s">
        <v>1504</v>
      </c>
      <c r="C1293" s="3" t="s">
        <v>5613</v>
      </c>
      <c r="D1293" s="6">
        <v>3750</v>
      </c>
      <c r="E1293" s="8">
        <v>4045.93</v>
      </c>
      <c r="F1293" t="s">
        <v>8218</v>
      </c>
      <c r="G1293" t="s">
        <v>8241</v>
      </c>
      <c r="H1293" t="s">
        <v>8248</v>
      </c>
      <c r="I1293" s="19">
        <f t="shared" si="60"/>
        <v>42666.347233796296</v>
      </c>
      <c r="J1293">
        <v>1477210801</v>
      </c>
      <c r="K1293" s="19">
        <f t="shared" si="61"/>
        <v>42606.347233796296</v>
      </c>
      <c r="L1293">
        <v>1472026801</v>
      </c>
      <c r="M1293" t="b">
        <v>1</v>
      </c>
      <c r="N1293">
        <v>71</v>
      </c>
      <c r="O1293" t="b">
        <v>1</v>
      </c>
      <c r="P1293" t="s">
        <v>8283</v>
      </c>
      <c r="Q1293" s="15" t="s">
        <v>8322</v>
      </c>
      <c r="R1293" s="12" t="s">
        <v>8323</v>
      </c>
      <c r="S1293">
        <f t="shared" si="62"/>
        <v>56.98</v>
      </c>
    </row>
    <row r="1294" spans="1:19" ht="60" x14ac:dyDescent="0.25">
      <c r="A1294" s="10">
        <v>530</v>
      </c>
      <c r="B1294" s="3" t="s">
        <v>531</v>
      </c>
      <c r="C1294" s="3" t="s">
        <v>4640</v>
      </c>
      <c r="D1294" s="6">
        <v>3405</v>
      </c>
      <c r="E1294" s="8">
        <v>3670</v>
      </c>
      <c r="F1294" t="s">
        <v>8218</v>
      </c>
      <c r="G1294" t="s">
        <v>8223</v>
      </c>
      <c r="H1294" t="s">
        <v>8245</v>
      </c>
      <c r="I1294" s="19">
        <f t="shared" si="60"/>
        <v>42179.083333333328</v>
      </c>
      <c r="J1294">
        <v>1435111200</v>
      </c>
      <c r="K1294" s="19">
        <f t="shared" si="61"/>
        <v>42157.591064814813</v>
      </c>
      <c r="L1294">
        <v>1433254268</v>
      </c>
      <c r="M1294" t="b">
        <v>0</v>
      </c>
      <c r="N1294">
        <v>29</v>
      </c>
      <c r="O1294" t="b">
        <v>1</v>
      </c>
      <c r="P1294" t="s">
        <v>8269</v>
      </c>
      <c r="Q1294" s="15" t="s">
        <v>8314</v>
      </c>
      <c r="R1294" s="12" t="s">
        <v>8315</v>
      </c>
      <c r="S1294">
        <f t="shared" si="62"/>
        <v>126.55</v>
      </c>
    </row>
    <row r="1295" spans="1:19" ht="60" x14ac:dyDescent="0.25">
      <c r="A1295" s="10">
        <v>3560</v>
      </c>
      <c r="B1295" s="3" t="s">
        <v>3559</v>
      </c>
      <c r="C1295" s="3" t="s">
        <v>7670</v>
      </c>
      <c r="D1295" s="6">
        <v>3200</v>
      </c>
      <c r="E1295" s="8">
        <v>3470</v>
      </c>
      <c r="F1295" t="s">
        <v>8218</v>
      </c>
      <c r="G1295" t="s">
        <v>8228</v>
      </c>
      <c r="H1295" t="s">
        <v>8250</v>
      </c>
      <c r="I1295" s="19">
        <f t="shared" si="60"/>
        <v>42151.114583333328</v>
      </c>
      <c r="J1295">
        <v>1432694700</v>
      </c>
      <c r="K1295" s="19">
        <f t="shared" si="61"/>
        <v>42115.889652777783</v>
      </c>
      <c r="L1295">
        <v>1429651266</v>
      </c>
      <c r="M1295" t="b">
        <v>0</v>
      </c>
      <c r="N1295">
        <v>74</v>
      </c>
      <c r="O1295" t="b">
        <v>1</v>
      </c>
      <c r="P1295" t="s">
        <v>8269</v>
      </c>
      <c r="Q1295" s="15" t="s">
        <v>8314</v>
      </c>
      <c r="R1295" s="12" t="s">
        <v>8315</v>
      </c>
      <c r="S1295">
        <f t="shared" si="62"/>
        <v>46.89</v>
      </c>
    </row>
    <row r="1296" spans="1:19" ht="45" x14ac:dyDescent="0.25">
      <c r="A1296" s="10">
        <v>2084</v>
      </c>
      <c r="B1296" s="3" t="s">
        <v>2085</v>
      </c>
      <c r="C1296" s="3" t="s">
        <v>6194</v>
      </c>
      <c r="D1296" s="6">
        <v>3000</v>
      </c>
      <c r="E1296" s="8">
        <v>3250</v>
      </c>
      <c r="F1296" t="s">
        <v>8218</v>
      </c>
      <c r="G1296" t="s">
        <v>8223</v>
      </c>
      <c r="H1296" t="s">
        <v>8245</v>
      </c>
      <c r="I1296" s="19">
        <f t="shared" si="60"/>
        <v>41763.290972222225</v>
      </c>
      <c r="J1296">
        <v>1399186740</v>
      </c>
      <c r="K1296" s="19">
        <f t="shared" si="61"/>
        <v>41731.833124999997</v>
      </c>
      <c r="L1296">
        <v>1396468782</v>
      </c>
      <c r="M1296" t="b">
        <v>0</v>
      </c>
      <c r="N1296">
        <v>46</v>
      </c>
      <c r="O1296" t="b">
        <v>1</v>
      </c>
      <c r="P1296" t="s">
        <v>8277</v>
      </c>
      <c r="Q1296" s="15" t="s">
        <v>8311</v>
      </c>
      <c r="R1296" s="12" t="s">
        <v>8328</v>
      </c>
      <c r="S1296">
        <f t="shared" si="62"/>
        <v>70.650000000000006</v>
      </c>
    </row>
    <row r="1297" spans="1:19" ht="45" x14ac:dyDescent="0.25">
      <c r="A1297" s="10">
        <v>2312</v>
      </c>
      <c r="B1297" s="3" t="s">
        <v>2313</v>
      </c>
      <c r="C1297" s="3" t="s">
        <v>6422</v>
      </c>
      <c r="D1297" s="6">
        <v>3000</v>
      </c>
      <c r="E1297" s="8">
        <v>3236</v>
      </c>
      <c r="F1297" t="s">
        <v>8218</v>
      </c>
      <c r="G1297" t="s">
        <v>8223</v>
      </c>
      <c r="H1297" t="s">
        <v>8245</v>
      </c>
      <c r="I1297" s="19">
        <f t="shared" si="60"/>
        <v>41747.958333333336</v>
      </c>
      <c r="J1297">
        <v>1397862000</v>
      </c>
      <c r="K1297" s="19">
        <f t="shared" si="61"/>
        <v>41716.632847222223</v>
      </c>
      <c r="L1297">
        <v>1395155478</v>
      </c>
      <c r="M1297" t="b">
        <v>1</v>
      </c>
      <c r="N1297">
        <v>79</v>
      </c>
      <c r="O1297" t="b">
        <v>1</v>
      </c>
      <c r="P1297" t="s">
        <v>8277</v>
      </c>
      <c r="Q1297" s="15" t="s">
        <v>8311</v>
      </c>
      <c r="R1297" s="12" t="s">
        <v>8328</v>
      </c>
      <c r="S1297">
        <f t="shared" si="62"/>
        <v>40.96</v>
      </c>
    </row>
    <row r="1298" spans="1:19" ht="45" x14ac:dyDescent="0.25">
      <c r="A1298" s="10">
        <v>2319</v>
      </c>
      <c r="B1298" s="3" t="s">
        <v>2320</v>
      </c>
      <c r="C1298" s="3" t="s">
        <v>6429</v>
      </c>
      <c r="D1298" s="6">
        <v>3000</v>
      </c>
      <c r="E1298" s="8">
        <v>3231</v>
      </c>
      <c r="F1298" t="s">
        <v>8218</v>
      </c>
      <c r="G1298" t="s">
        <v>8223</v>
      </c>
      <c r="H1298" t="s">
        <v>8245</v>
      </c>
      <c r="I1298" s="19">
        <f t="shared" si="60"/>
        <v>41623.082002314812</v>
      </c>
      <c r="J1298">
        <v>1387072685</v>
      </c>
      <c r="K1298" s="19">
        <f t="shared" si="61"/>
        <v>41593.082002314812</v>
      </c>
      <c r="L1298">
        <v>1384480685</v>
      </c>
      <c r="M1298" t="b">
        <v>1</v>
      </c>
      <c r="N1298">
        <v>77</v>
      </c>
      <c r="O1298" t="b">
        <v>1</v>
      </c>
      <c r="P1298" t="s">
        <v>8277</v>
      </c>
      <c r="Q1298" s="15" t="s">
        <v>8311</v>
      </c>
      <c r="R1298" s="12" t="s">
        <v>8328</v>
      </c>
      <c r="S1298">
        <f t="shared" si="62"/>
        <v>41.96</v>
      </c>
    </row>
    <row r="1299" spans="1:19" ht="60" x14ac:dyDescent="0.25">
      <c r="A1299" s="10">
        <v>797</v>
      </c>
      <c r="B1299" s="3" t="s">
        <v>798</v>
      </c>
      <c r="C1299" s="3" t="s">
        <v>4907</v>
      </c>
      <c r="D1299" s="6">
        <v>3000</v>
      </c>
      <c r="E1299" s="8">
        <v>3226</v>
      </c>
      <c r="F1299" t="s">
        <v>8218</v>
      </c>
      <c r="G1299" t="s">
        <v>8223</v>
      </c>
      <c r="H1299" t="s">
        <v>8245</v>
      </c>
      <c r="I1299" s="19">
        <f t="shared" si="60"/>
        <v>41028.166666666664</v>
      </c>
      <c r="J1299">
        <v>1335672000</v>
      </c>
      <c r="K1299" s="19">
        <f t="shared" si="61"/>
        <v>40996.994074074071</v>
      </c>
      <c r="L1299">
        <v>1332978688</v>
      </c>
      <c r="M1299" t="b">
        <v>0</v>
      </c>
      <c r="N1299">
        <v>71</v>
      </c>
      <c r="O1299" t="b">
        <v>1</v>
      </c>
      <c r="P1299" t="s">
        <v>8274</v>
      </c>
      <c r="Q1299" s="15" t="s">
        <v>8311</v>
      </c>
      <c r="R1299" s="12" t="s">
        <v>8312</v>
      </c>
      <c r="S1299">
        <f t="shared" si="62"/>
        <v>45.44</v>
      </c>
    </row>
    <row r="1300" spans="1:19" ht="45" x14ac:dyDescent="0.25">
      <c r="A1300" s="10">
        <v>3040</v>
      </c>
      <c r="B1300" s="3" t="s">
        <v>3040</v>
      </c>
      <c r="C1300" s="3" t="s">
        <v>7150</v>
      </c>
      <c r="D1300" s="6">
        <v>3000</v>
      </c>
      <c r="E1300" s="8">
        <v>3225</v>
      </c>
      <c r="F1300" t="s">
        <v>8218</v>
      </c>
      <c r="G1300" t="s">
        <v>8223</v>
      </c>
      <c r="H1300" t="s">
        <v>8245</v>
      </c>
      <c r="I1300" s="19">
        <f t="shared" si="60"/>
        <v>42181.958333333328</v>
      </c>
      <c r="J1300">
        <v>1435359600</v>
      </c>
      <c r="K1300" s="19">
        <f t="shared" si="61"/>
        <v>42177.791909722218</v>
      </c>
      <c r="L1300">
        <v>1434999621</v>
      </c>
      <c r="M1300" t="b">
        <v>0</v>
      </c>
      <c r="N1300">
        <v>42</v>
      </c>
      <c r="O1300" t="b">
        <v>1</v>
      </c>
      <c r="P1300" t="s">
        <v>8301</v>
      </c>
      <c r="Q1300" s="15" t="s">
        <v>8314</v>
      </c>
      <c r="R1300" s="12" t="s">
        <v>8327</v>
      </c>
      <c r="S1300">
        <f t="shared" si="62"/>
        <v>76.790000000000006</v>
      </c>
    </row>
    <row r="1301" spans="1:19" ht="45" x14ac:dyDescent="0.25">
      <c r="A1301" s="10">
        <v>405</v>
      </c>
      <c r="B1301" s="3" t="s">
        <v>406</v>
      </c>
      <c r="C1301" s="3" t="s">
        <v>4515</v>
      </c>
      <c r="D1301" s="6">
        <v>2820</v>
      </c>
      <c r="E1301" s="8">
        <v>3036</v>
      </c>
      <c r="F1301" t="s">
        <v>8218</v>
      </c>
      <c r="G1301" t="s">
        <v>8223</v>
      </c>
      <c r="H1301" t="s">
        <v>8245</v>
      </c>
      <c r="I1301" s="19">
        <f t="shared" si="60"/>
        <v>41704.08494212963</v>
      </c>
      <c r="J1301">
        <v>1394071339</v>
      </c>
      <c r="K1301" s="19">
        <f t="shared" si="61"/>
        <v>41674.08494212963</v>
      </c>
      <c r="L1301">
        <v>1391479339</v>
      </c>
      <c r="M1301" t="b">
        <v>0</v>
      </c>
      <c r="N1301">
        <v>55</v>
      </c>
      <c r="O1301" t="b">
        <v>1</v>
      </c>
      <c r="P1301" t="s">
        <v>8267</v>
      </c>
      <c r="Q1301" s="15" t="s">
        <v>8317</v>
      </c>
      <c r="R1301" s="12" t="s">
        <v>8329</v>
      </c>
      <c r="S1301">
        <f t="shared" si="62"/>
        <v>55.2</v>
      </c>
    </row>
    <row r="1302" spans="1:19" ht="60" x14ac:dyDescent="0.25">
      <c r="A1302" s="10">
        <v>406</v>
      </c>
      <c r="B1302" s="3" t="s">
        <v>407</v>
      </c>
      <c r="C1302" s="3" t="s">
        <v>4516</v>
      </c>
      <c r="D1302" s="6">
        <v>2800</v>
      </c>
      <c r="E1302" s="8">
        <v>3015.73</v>
      </c>
      <c r="F1302" t="s">
        <v>8218</v>
      </c>
      <c r="G1302" t="s">
        <v>8223</v>
      </c>
      <c r="H1302" t="s">
        <v>8245</v>
      </c>
      <c r="I1302" s="19">
        <f t="shared" si="60"/>
        <v>40672.249305555553</v>
      </c>
      <c r="J1302">
        <v>1304920740</v>
      </c>
      <c r="K1302" s="19">
        <f t="shared" si="61"/>
        <v>40638.162465277775</v>
      </c>
      <c r="L1302">
        <v>1301975637</v>
      </c>
      <c r="M1302" t="b">
        <v>0</v>
      </c>
      <c r="N1302">
        <v>35</v>
      </c>
      <c r="O1302" t="b">
        <v>1</v>
      </c>
      <c r="P1302" t="s">
        <v>8267</v>
      </c>
      <c r="Q1302" s="15" t="s">
        <v>8317</v>
      </c>
      <c r="R1302" s="12" t="s">
        <v>8329</v>
      </c>
      <c r="S1302">
        <f t="shared" si="62"/>
        <v>86.16</v>
      </c>
    </row>
    <row r="1303" spans="1:19" x14ac:dyDescent="0.25">
      <c r="A1303" s="10">
        <v>2833</v>
      </c>
      <c r="B1303" s="3" t="s">
        <v>2833</v>
      </c>
      <c r="C1303" s="3" t="s">
        <v>6943</v>
      </c>
      <c r="D1303" s="6">
        <v>2700</v>
      </c>
      <c r="E1303" s="8">
        <v>2923</v>
      </c>
      <c r="F1303" t="s">
        <v>8218</v>
      </c>
      <c r="G1303" t="s">
        <v>8223</v>
      </c>
      <c r="H1303" t="s">
        <v>8245</v>
      </c>
      <c r="I1303" s="19">
        <f t="shared" si="60"/>
        <v>42288.083333333328</v>
      </c>
      <c r="J1303">
        <v>1444528800</v>
      </c>
      <c r="K1303" s="19">
        <f t="shared" si="61"/>
        <v>42268.127696759257</v>
      </c>
      <c r="L1303">
        <v>1442804633</v>
      </c>
      <c r="M1303" t="b">
        <v>0</v>
      </c>
      <c r="N1303">
        <v>35</v>
      </c>
      <c r="O1303" t="b">
        <v>1</v>
      </c>
      <c r="P1303" t="s">
        <v>8269</v>
      </c>
      <c r="Q1303" s="15" t="s">
        <v>8314</v>
      </c>
      <c r="R1303" s="12" t="s">
        <v>8315</v>
      </c>
      <c r="S1303">
        <f t="shared" si="62"/>
        <v>83.51</v>
      </c>
    </row>
    <row r="1304" spans="1:19" ht="60" x14ac:dyDescent="0.25">
      <c r="A1304" s="10">
        <v>1935</v>
      </c>
      <c r="B1304" s="3" t="s">
        <v>1936</v>
      </c>
      <c r="C1304" s="3" t="s">
        <v>6045</v>
      </c>
      <c r="D1304" s="6">
        <v>2500</v>
      </c>
      <c r="E1304" s="8">
        <v>2710</v>
      </c>
      <c r="F1304" t="s">
        <v>8218</v>
      </c>
      <c r="G1304" t="s">
        <v>8223</v>
      </c>
      <c r="H1304" t="s">
        <v>8245</v>
      </c>
      <c r="I1304" s="19">
        <f t="shared" si="60"/>
        <v>41811.207638888889</v>
      </c>
      <c r="J1304">
        <v>1403326740</v>
      </c>
      <c r="K1304" s="19">
        <f t="shared" si="61"/>
        <v>41773.932534722226</v>
      </c>
      <c r="L1304">
        <v>1400106171</v>
      </c>
      <c r="M1304" t="b">
        <v>0</v>
      </c>
      <c r="N1304">
        <v>50</v>
      </c>
      <c r="O1304" t="b">
        <v>1</v>
      </c>
      <c r="P1304" t="s">
        <v>8277</v>
      </c>
      <c r="Q1304" s="15" t="s">
        <v>8311</v>
      </c>
      <c r="R1304" s="12" t="s">
        <v>8328</v>
      </c>
      <c r="S1304">
        <f t="shared" si="62"/>
        <v>54.2</v>
      </c>
    </row>
    <row r="1305" spans="1:19" ht="45" x14ac:dyDescent="0.25">
      <c r="A1305" s="10">
        <v>1601</v>
      </c>
      <c r="B1305" s="3" t="s">
        <v>1602</v>
      </c>
      <c r="C1305" s="3" t="s">
        <v>5711</v>
      </c>
      <c r="D1305" s="6">
        <v>2500</v>
      </c>
      <c r="E1305" s="8">
        <v>2706.23</v>
      </c>
      <c r="F1305" t="s">
        <v>8218</v>
      </c>
      <c r="G1305" t="s">
        <v>8223</v>
      </c>
      <c r="H1305" t="s">
        <v>8245</v>
      </c>
      <c r="I1305" s="19">
        <f t="shared" si="60"/>
        <v>40668.092974537038</v>
      </c>
      <c r="J1305">
        <v>1304561633</v>
      </c>
      <c r="K1305" s="19">
        <f t="shared" si="61"/>
        <v>40638.092974537038</v>
      </c>
      <c r="L1305">
        <v>1301969633</v>
      </c>
      <c r="M1305" t="b">
        <v>0</v>
      </c>
      <c r="N1305">
        <v>56</v>
      </c>
      <c r="O1305" t="b">
        <v>1</v>
      </c>
      <c r="P1305" t="s">
        <v>8274</v>
      </c>
      <c r="Q1305" s="15" t="s">
        <v>8311</v>
      </c>
      <c r="R1305" s="12" t="s">
        <v>8312</v>
      </c>
      <c r="S1305">
        <f t="shared" si="62"/>
        <v>48.33</v>
      </c>
    </row>
    <row r="1306" spans="1:19" ht="45" x14ac:dyDescent="0.25">
      <c r="A1306" s="10">
        <v>2810</v>
      </c>
      <c r="B1306" s="3" t="s">
        <v>2810</v>
      </c>
      <c r="C1306" s="3" t="s">
        <v>6920</v>
      </c>
      <c r="D1306" s="6">
        <v>2500</v>
      </c>
      <c r="E1306" s="8">
        <v>2705</v>
      </c>
      <c r="F1306" t="s">
        <v>8218</v>
      </c>
      <c r="G1306" t="s">
        <v>8223</v>
      </c>
      <c r="H1306" t="s">
        <v>8245</v>
      </c>
      <c r="I1306" s="19">
        <f t="shared" si="60"/>
        <v>41791.165972222225</v>
      </c>
      <c r="J1306">
        <v>1401595140</v>
      </c>
      <c r="K1306" s="19">
        <f t="shared" si="61"/>
        <v>41759.13962962963</v>
      </c>
      <c r="L1306">
        <v>1398828064</v>
      </c>
      <c r="M1306" t="b">
        <v>0</v>
      </c>
      <c r="N1306">
        <v>57</v>
      </c>
      <c r="O1306" t="b">
        <v>1</v>
      </c>
      <c r="P1306" t="s">
        <v>8269</v>
      </c>
      <c r="Q1306" s="15" t="s">
        <v>8314</v>
      </c>
      <c r="R1306" s="12" t="s">
        <v>8315</v>
      </c>
      <c r="S1306">
        <f t="shared" si="62"/>
        <v>47.46</v>
      </c>
    </row>
    <row r="1307" spans="1:19" ht="45" x14ac:dyDescent="0.25">
      <c r="A1307" s="10">
        <v>2934</v>
      </c>
      <c r="B1307" s="3" t="s">
        <v>2934</v>
      </c>
      <c r="C1307" s="3" t="s">
        <v>7044</v>
      </c>
      <c r="D1307" s="6">
        <v>2500</v>
      </c>
      <c r="E1307" s="8">
        <v>2700</v>
      </c>
      <c r="F1307" t="s">
        <v>8218</v>
      </c>
      <c r="G1307" t="s">
        <v>8228</v>
      </c>
      <c r="H1307" t="s">
        <v>8250</v>
      </c>
      <c r="I1307" s="19">
        <f t="shared" si="60"/>
        <v>41805.636157407411</v>
      </c>
      <c r="J1307">
        <v>1402845364</v>
      </c>
      <c r="K1307" s="19">
        <f t="shared" si="61"/>
        <v>41775.636157407411</v>
      </c>
      <c r="L1307">
        <v>1400253364</v>
      </c>
      <c r="M1307" t="b">
        <v>0</v>
      </c>
      <c r="N1307">
        <v>37</v>
      </c>
      <c r="O1307" t="b">
        <v>1</v>
      </c>
      <c r="P1307" t="s">
        <v>8303</v>
      </c>
      <c r="Q1307" s="15" t="s">
        <v>8314</v>
      </c>
      <c r="R1307" s="12" t="s">
        <v>8335</v>
      </c>
      <c r="S1307">
        <f t="shared" si="62"/>
        <v>72.97</v>
      </c>
    </row>
    <row r="1308" spans="1:19" ht="45" x14ac:dyDescent="0.25">
      <c r="A1308" s="10">
        <v>3503</v>
      </c>
      <c r="B1308" s="3" t="s">
        <v>3502</v>
      </c>
      <c r="C1308" s="3" t="s">
        <v>7613</v>
      </c>
      <c r="D1308" s="6">
        <v>2500</v>
      </c>
      <c r="E1308" s="8">
        <v>2689</v>
      </c>
      <c r="F1308" t="s">
        <v>8218</v>
      </c>
      <c r="G1308" t="s">
        <v>8224</v>
      </c>
      <c r="H1308" t="s">
        <v>8246</v>
      </c>
      <c r="I1308" s="19">
        <f t="shared" si="60"/>
        <v>42575.478333333333</v>
      </c>
      <c r="J1308">
        <v>1469359728</v>
      </c>
      <c r="K1308" s="19">
        <f t="shared" si="61"/>
        <v>42545.478333333333</v>
      </c>
      <c r="L1308">
        <v>1466767728</v>
      </c>
      <c r="M1308" t="b">
        <v>0</v>
      </c>
      <c r="N1308">
        <v>38</v>
      </c>
      <c r="O1308" t="b">
        <v>1</v>
      </c>
      <c r="P1308" t="s">
        <v>8269</v>
      </c>
      <c r="Q1308" s="15" t="s">
        <v>8314</v>
      </c>
      <c r="R1308" s="12" t="s">
        <v>8315</v>
      </c>
      <c r="S1308">
        <f t="shared" si="62"/>
        <v>70.760000000000005</v>
      </c>
    </row>
    <row r="1309" spans="1:19" ht="60" x14ac:dyDescent="0.25">
      <c r="A1309" s="10">
        <v>72</v>
      </c>
      <c r="B1309" s="3" t="s">
        <v>74</v>
      </c>
      <c r="C1309" s="3" t="s">
        <v>4183</v>
      </c>
      <c r="D1309" s="6">
        <v>2200</v>
      </c>
      <c r="E1309" s="8">
        <v>2385</v>
      </c>
      <c r="F1309" t="s">
        <v>8218</v>
      </c>
      <c r="G1309" t="s">
        <v>8223</v>
      </c>
      <c r="H1309" t="s">
        <v>8245</v>
      </c>
      <c r="I1309" s="19">
        <f t="shared" si="60"/>
        <v>41228</v>
      </c>
      <c r="J1309">
        <v>1352937600</v>
      </c>
      <c r="K1309" s="19">
        <f t="shared" si="61"/>
        <v>41208.010196759256</v>
      </c>
      <c r="L1309">
        <v>1351210481</v>
      </c>
      <c r="M1309" t="b">
        <v>0</v>
      </c>
      <c r="N1309">
        <v>41</v>
      </c>
      <c r="O1309" t="b">
        <v>1</v>
      </c>
      <c r="P1309" t="s">
        <v>8264</v>
      </c>
      <c r="Q1309" s="15" t="s">
        <v>8317</v>
      </c>
      <c r="R1309" s="12" t="s">
        <v>8318</v>
      </c>
      <c r="S1309">
        <f t="shared" si="62"/>
        <v>58.17</v>
      </c>
    </row>
    <row r="1310" spans="1:19" ht="60" x14ac:dyDescent="0.25">
      <c r="A1310" s="10">
        <v>3697</v>
      </c>
      <c r="B1310" s="3" t="s">
        <v>3694</v>
      </c>
      <c r="C1310" s="3" t="s">
        <v>7807</v>
      </c>
      <c r="D1310" s="6">
        <v>2000</v>
      </c>
      <c r="E1310" s="8">
        <v>2160</v>
      </c>
      <c r="F1310" t="s">
        <v>8218</v>
      </c>
      <c r="G1310" t="s">
        <v>8224</v>
      </c>
      <c r="H1310" t="s">
        <v>8246</v>
      </c>
      <c r="I1310" s="19">
        <f t="shared" si="60"/>
        <v>42500.465833333335</v>
      </c>
      <c r="J1310">
        <v>1462878648</v>
      </c>
      <c r="K1310" s="19">
        <f t="shared" si="61"/>
        <v>42479.465833333335</v>
      </c>
      <c r="L1310">
        <v>1461064248</v>
      </c>
      <c r="M1310" t="b">
        <v>0</v>
      </c>
      <c r="N1310">
        <v>30</v>
      </c>
      <c r="O1310" t="b">
        <v>1</v>
      </c>
      <c r="P1310" t="s">
        <v>8269</v>
      </c>
      <c r="Q1310" s="15" t="s">
        <v>8314</v>
      </c>
      <c r="R1310" s="12" t="s">
        <v>8315</v>
      </c>
      <c r="S1310">
        <f t="shared" si="62"/>
        <v>72</v>
      </c>
    </row>
    <row r="1311" spans="1:19" ht="60" x14ac:dyDescent="0.25">
      <c r="A1311" s="10">
        <v>48</v>
      </c>
      <c r="B1311" s="3" t="s">
        <v>50</v>
      </c>
      <c r="C1311" s="3" t="s">
        <v>4159</v>
      </c>
      <c r="D1311" s="6">
        <v>2000</v>
      </c>
      <c r="E1311" s="8">
        <v>2159</v>
      </c>
      <c r="F1311" t="s">
        <v>8218</v>
      </c>
      <c r="G1311" t="s">
        <v>8224</v>
      </c>
      <c r="H1311" t="s">
        <v>8246</v>
      </c>
      <c r="I1311" s="19">
        <f t="shared" si="60"/>
        <v>42064.5</v>
      </c>
      <c r="J1311">
        <v>1425211200</v>
      </c>
      <c r="K1311" s="19">
        <f t="shared" si="61"/>
        <v>42033.516898148147</v>
      </c>
      <c r="L1311">
        <v>1422534260</v>
      </c>
      <c r="M1311" t="b">
        <v>0</v>
      </c>
      <c r="N1311">
        <v>38</v>
      </c>
      <c r="O1311" t="b">
        <v>1</v>
      </c>
      <c r="P1311" t="s">
        <v>8263</v>
      </c>
      <c r="Q1311" s="15" t="s">
        <v>8317</v>
      </c>
      <c r="R1311" s="12" t="s">
        <v>8331</v>
      </c>
      <c r="S1311">
        <f t="shared" si="62"/>
        <v>56.82</v>
      </c>
    </row>
    <row r="1312" spans="1:19" ht="60" x14ac:dyDescent="0.25">
      <c r="A1312" s="10">
        <v>2826</v>
      </c>
      <c r="B1312" s="3" t="s">
        <v>2826</v>
      </c>
      <c r="C1312" s="3" t="s">
        <v>6936</v>
      </c>
      <c r="D1312" s="6">
        <v>2000</v>
      </c>
      <c r="E1312" s="8">
        <v>2155</v>
      </c>
      <c r="F1312" t="s">
        <v>8218</v>
      </c>
      <c r="G1312" t="s">
        <v>8223</v>
      </c>
      <c r="H1312" t="s">
        <v>8245</v>
      </c>
      <c r="I1312" s="19">
        <f t="shared" si="60"/>
        <v>42195.291666666672</v>
      </c>
      <c r="J1312">
        <v>1436511600</v>
      </c>
      <c r="K1312" s="19">
        <f t="shared" si="61"/>
        <v>42171.034861111111</v>
      </c>
      <c r="L1312">
        <v>1434415812</v>
      </c>
      <c r="M1312" t="b">
        <v>0</v>
      </c>
      <c r="N1312">
        <v>19</v>
      </c>
      <c r="O1312" t="b">
        <v>1</v>
      </c>
      <c r="P1312" t="s">
        <v>8269</v>
      </c>
      <c r="Q1312" s="15" t="s">
        <v>8314</v>
      </c>
      <c r="R1312" s="12" t="s">
        <v>8315</v>
      </c>
      <c r="S1312">
        <f t="shared" si="62"/>
        <v>113.42</v>
      </c>
    </row>
    <row r="1313" spans="1:19" ht="45" x14ac:dyDescent="0.25">
      <c r="A1313" s="10">
        <v>2107</v>
      </c>
      <c r="B1313" s="3" t="s">
        <v>2108</v>
      </c>
      <c r="C1313" s="3" t="s">
        <v>6217</v>
      </c>
      <c r="D1313" s="6">
        <v>2000</v>
      </c>
      <c r="E1313" s="8">
        <v>2154.66</v>
      </c>
      <c r="F1313" t="s">
        <v>8218</v>
      </c>
      <c r="G1313" t="s">
        <v>8223</v>
      </c>
      <c r="H1313" t="s">
        <v>8245</v>
      </c>
      <c r="I1313" s="19">
        <f t="shared" si="60"/>
        <v>41955.752233796295</v>
      </c>
      <c r="J1313">
        <v>1415815393</v>
      </c>
      <c r="K1313" s="19">
        <f t="shared" si="61"/>
        <v>41934.71056712963</v>
      </c>
      <c r="L1313">
        <v>1413997393</v>
      </c>
      <c r="M1313" t="b">
        <v>0</v>
      </c>
      <c r="N1313">
        <v>58</v>
      </c>
      <c r="O1313" t="b">
        <v>1</v>
      </c>
      <c r="P1313" t="s">
        <v>8277</v>
      </c>
      <c r="Q1313" s="15" t="s">
        <v>8311</v>
      </c>
      <c r="R1313" s="12" t="s">
        <v>8328</v>
      </c>
      <c r="S1313">
        <f t="shared" si="62"/>
        <v>37.15</v>
      </c>
    </row>
    <row r="1314" spans="1:19" ht="45" x14ac:dyDescent="0.25">
      <c r="A1314" s="10">
        <v>2792</v>
      </c>
      <c r="B1314" s="3" t="s">
        <v>2792</v>
      </c>
      <c r="C1314" s="3" t="s">
        <v>6902</v>
      </c>
      <c r="D1314" s="6">
        <v>2000</v>
      </c>
      <c r="E1314" s="8">
        <v>2152</v>
      </c>
      <c r="F1314" t="s">
        <v>8218</v>
      </c>
      <c r="G1314" t="s">
        <v>8223</v>
      </c>
      <c r="H1314" t="s">
        <v>8245</v>
      </c>
      <c r="I1314" s="19">
        <f t="shared" si="60"/>
        <v>42228.231006944443</v>
      </c>
      <c r="J1314">
        <v>1439357559</v>
      </c>
      <c r="K1314" s="19">
        <f t="shared" si="61"/>
        <v>42183.231006944443</v>
      </c>
      <c r="L1314">
        <v>1435469559</v>
      </c>
      <c r="M1314" t="b">
        <v>0</v>
      </c>
      <c r="N1314">
        <v>24</v>
      </c>
      <c r="O1314" t="b">
        <v>1</v>
      </c>
      <c r="P1314" t="s">
        <v>8269</v>
      </c>
      <c r="Q1314" s="15" t="s">
        <v>8314</v>
      </c>
      <c r="R1314" s="12" t="s">
        <v>8315</v>
      </c>
      <c r="S1314">
        <f t="shared" si="62"/>
        <v>89.67</v>
      </c>
    </row>
    <row r="1315" spans="1:19" ht="45" x14ac:dyDescent="0.25">
      <c r="A1315" s="10">
        <v>830</v>
      </c>
      <c r="B1315" s="3" t="s">
        <v>831</v>
      </c>
      <c r="C1315" s="3" t="s">
        <v>4940</v>
      </c>
      <c r="D1315" s="6">
        <v>1800</v>
      </c>
      <c r="E1315" s="8">
        <v>1941</v>
      </c>
      <c r="F1315" t="s">
        <v>8218</v>
      </c>
      <c r="G1315" t="s">
        <v>8223</v>
      </c>
      <c r="H1315" t="s">
        <v>8245</v>
      </c>
      <c r="I1315" s="19">
        <f t="shared" si="60"/>
        <v>41355.484085648146</v>
      </c>
      <c r="J1315">
        <v>1363952225</v>
      </c>
      <c r="K1315" s="19">
        <f t="shared" si="61"/>
        <v>41325.525752314818</v>
      </c>
      <c r="L1315">
        <v>1361363825</v>
      </c>
      <c r="M1315" t="b">
        <v>0</v>
      </c>
      <c r="N1315">
        <v>32</v>
      </c>
      <c r="O1315" t="b">
        <v>1</v>
      </c>
      <c r="P1315" t="s">
        <v>8274</v>
      </c>
      <c r="Q1315" s="15" t="s">
        <v>8311</v>
      </c>
      <c r="R1315" s="12" t="s">
        <v>8312</v>
      </c>
      <c r="S1315">
        <f t="shared" si="62"/>
        <v>60.66</v>
      </c>
    </row>
    <row r="1316" spans="1:19" ht="45" x14ac:dyDescent="0.25">
      <c r="A1316" s="10">
        <v>1286</v>
      </c>
      <c r="B1316" s="3" t="s">
        <v>1287</v>
      </c>
      <c r="C1316" s="3" t="s">
        <v>5396</v>
      </c>
      <c r="D1316" s="6">
        <v>1500</v>
      </c>
      <c r="E1316" s="8">
        <v>1625</v>
      </c>
      <c r="F1316" t="s">
        <v>8218</v>
      </c>
      <c r="G1316" t="s">
        <v>8224</v>
      </c>
      <c r="H1316" t="s">
        <v>8246</v>
      </c>
      <c r="I1316" s="19">
        <f t="shared" si="60"/>
        <v>42052.583333333328</v>
      </c>
      <c r="J1316">
        <v>1424181600</v>
      </c>
      <c r="K1316" s="19">
        <f t="shared" si="61"/>
        <v>42039.384571759263</v>
      </c>
      <c r="L1316">
        <v>1423041227</v>
      </c>
      <c r="M1316" t="b">
        <v>0</v>
      </c>
      <c r="N1316">
        <v>20</v>
      </c>
      <c r="O1316" t="b">
        <v>1</v>
      </c>
      <c r="P1316" t="s">
        <v>8269</v>
      </c>
      <c r="Q1316" s="15" t="s">
        <v>8314</v>
      </c>
      <c r="R1316" s="12" t="s">
        <v>8315</v>
      </c>
      <c r="S1316">
        <f t="shared" si="62"/>
        <v>81.25</v>
      </c>
    </row>
    <row r="1317" spans="1:19" ht="45" x14ac:dyDescent="0.25">
      <c r="A1317" s="10">
        <v>2814</v>
      </c>
      <c r="B1317" s="3" t="s">
        <v>2814</v>
      </c>
      <c r="C1317" s="3" t="s">
        <v>6924</v>
      </c>
      <c r="D1317" s="6">
        <v>1500</v>
      </c>
      <c r="E1317" s="8">
        <v>1616</v>
      </c>
      <c r="F1317" t="s">
        <v>8218</v>
      </c>
      <c r="G1317" t="s">
        <v>8224</v>
      </c>
      <c r="H1317" t="s">
        <v>8246</v>
      </c>
      <c r="I1317" s="19">
        <f t="shared" si="60"/>
        <v>42133.399479166663</v>
      </c>
      <c r="J1317">
        <v>1431164115</v>
      </c>
      <c r="K1317" s="19">
        <f t="shared" si="61"/>
        <v>42103.399479166663</v>
      </c>
      <c r="L1317">
        <v>1428572115</v>
      </c>
      <c r="M1317" t="b">
        <v>0</v>
      </c>
      <c r="N1317">
        <v>64</v>
      </c>
      <c r="O1317" t="b">
        <v>1</v>
      </c>
      <c r="P1317" t="s">
        <v>8269</v>
      </c>
      <c r="Q1317" s="15" t="s">
        <v>8314</v>
      </c>
      <c r="R1317" s="12" t="s">
        <v>8315</v>
      </c>
      <c r="S1317">
        <f t="shared" si="62"/>
        <v>25.25</v>
      </c>
    </row>
    <row r="1318" spans="1:19" ht="45" x14ac:dyDescent="0.25">
      <c r="A1318" s="10">
        <v>3596</v>
      </c>
      <c r="B1318" s="3" t="s">
        <v>3595</v>
      </c>
      <c r="C1318" s="3" t="s">
        <v>7706</v>
      </c>
      <c r="D1318" s="6">
        <v>1100</v>
      </c>
      <c r="E1318" s="8">
        <v>1185</v>
      </c>
      <c r="F1318" t="s">
        <v>8218</v>
      </c>
      <c r="G1318" t="s">
        <v>8228</v>
      </c>
      <c r="H1318" t="s">
        <v>8250</v>
      </c>
      <c r="I1318" s="19">
        <f t="shared" si="60"/>
        <v>41877.715069444443</v>
      </c>
      <c r="J1318">
        <v>1409072982</v>
      </c>
      <c r="K1318" s="19">
        <f t="shared" si="61"/>
        <v>41856.715069444443</v>
      </c>
      <c r="L1318">
        <v>1407258582</v>
      </c>
      <c r="M1318" t="b">
        <v>0</v>
      </c>
      <c r="N1318">
        <v>15</v>
      </c>
      <c r="O1318" t="b">
        <v>1</v>
      </c>
      <c r="P1318" t="s">
        <v>8269</v>
      </c>
      <c r="Q1318" s="15" t="s">
        <v>8314</v>
      </c>
      <c r="R1318" s="12" t="s">
        <v>8315</v>
      </c>
      <c r="S1318">
        <f t="shared" si="62"/>
        <v>79</v>
      </c>
    </row>
    <row r="1319" spans="1:19" ht="45" x14ac:dyDescent="0.25">
      <c r="A1319" s="10">
        <v>3709</v>
      </c>
      <c r="B1319" s="3" t="s">
        <v>3706</v>
      </c>
      <c r="C1319" s="3" t="s">
        <v>7819</v>
      </c>
      <c r="D1319" s="6">
        <v>1000</v>
      </c>
      <c r="E1319" s="8">
        <v>1082.5</v>
      </c>
      <c r="F1319" t="s">
        <v>8218</v>
      </c>
      <c r="G1319" t="s">
        <v>8224</v>
      </c>
      <c r="H1319" t="s">
        <v>8246</v>
      </c>
      <c r="I1319" s="19">
        <f t="shared" si="60"/>
        <v>41815.707708333335</v>
      </c>
      <c r="J1319">
        <v>1403715546</v>
      </c>
      <c r="K1319" s="19">
        <f t="shared" si="61"/>
        <v>41785.707708333335</v>
      </c>
      <c r="L1319">
        <v>1401123546</v>
      </c>
      <c r="M1319" t="b">
        <v>0</v>
      </c>
      <c r="N1319">
        <v>35</v>
      </c>
      <c r="O1319" t="b">
        <v>1</v>
      </c>
      <c r="P1319" t="s">
        <v>8269</v>
      </c>
      <c r="Q1319" s="15" t="s">
        <v>8314</v>
      </c>
      <c r="R1319" s="12" t="s">
        <v>8315</v>
      </c>
      <c r="S1319">
        <f t="shared" si="62"/>
        <v>30.93</v>
      </c>
    </row>
    <row r="1320" spans="1:19" ht="60" x14ac:dyDescent="0.25">
      <c r="A1320" s="10">
        <v>3446</v>
      </c>
      <c r="B1320" s="3" t="s">
        <v>3445</v>
      </c>
      <c r="C1320" s="3" t="s">
        <v>7556</v>
      </c>
      <c r="D1320" s="6">
        <v>1000</v>
      </c>
      <c r="E1320" s="8">
        <v>1082</v>
      </c>
      <c r="F1320" t="s">
        <v>8218</v>
      </c>
      <c r="G1320" t="s">
        <v>8224</v>
      </c>
      <c r="H1320" t="s">
        <v>8246</v>
      </c>
      <c r="I1320" s="19">
        <f t="shared" si="60"/>
        <v>42040.513888888891</v>
      </c>
      <c r="J1320">
        <v>1423138800</v>
      </c>
      <c r="K1320" s="19">
        <f t="shared" si="61"/>
        <v>42016.832465277781</v>
      </c>
      <c r="L1320">
        <v>1421092725</v>
      </c>
      <c r="M1320" t="b">
        <v>0</v>
      </c>
      <c r="N1320">
        <v>25</v>
      </c>
      <c r="O1320" t="b">
        <v>1</v>
      </c>
      <c r="P1320" t="s">
        <v>8269</v>
      </c>
      <c r="Q1320" s="15" t="s">
        <v>8314</v>
      </c>
      <c r="R1320" s="12" t="s">
        <v>8315</v>
      </c>
      <c r="S1320">
        <f t="shared" si="62"/>
        <v>43.28</v>
      </c>
    </row>
    <row r="1321" spans="1:19" ht="45" x14ac:dyDescent="0.25">
      <c r="A1321" s="10">
        <v>1663</v>
      </c>
      <c r="B1321" s="3" t="s">
        <v>1664</v>
      </c>
      <c r="C1321" s="3" t="s">
        <v>5773</v>
      </c>
      <c r="D1321" s="6">
        <v>1000</v>
      </c>
      <c r="E1321" s="8">
        <v>1080</v>
      </c>
      <c r="F1321" t="s">
        <v>8218</v>
      </c>
      <c r="G1321" t="s">
        <v>8223</v>
      </c>
      <c r="H1321" t="s">
        <v>8245</v>
      </c>
      <c r="I1321" s="19">
        <f t="shared" si="60"/>
        <v>42036.02207175926</v>
      </c>
      <c r="J1321">
        <v>1422750707</v>
      </c>
      <c r="K1321" s="19">
        <f t="shared" si="61"/>
        <v>42006.02207175926</v>
      </c>
      <c r="L1321">
        <v>1420158707</v>
      </c>
      <c r="M1321" t="b">
        <v>0</v>
      </c>
      <c r="N1321">
        <v>32</v>
      </c>
      <c r="O1321" t="b">
        <v>1</v>
      </c>
      <c r="P1321" t="s">
        <v>8290</v>
      </c>
      <c r="Q1321" s="15" t="s">
        <v>8311</v>
      </c>
      <c r="R1321" s="12" t="s">
        <v>8319</v>
      </c>
      <c r="S1321">
        <f t="shared" si="62"/>
        <v>33.75</v>
      </c>
    </row>
    <row r="1322" spans="1:19" ht="30" x14ac:dyDescent="0.25">
      <c r="A1322" s="10">
        <v>3447</v>
      </c>
      <c r="B1322" s="3" t="s">
        <v>3446</v>
      </c>
      <c r="C1322" s="3" t="s">
        <v>7557</v>
      </c>
      <c r="D1322" s="6">
        <v>1000</v>
      </c>
      <c r="E1322" s="8">
        <v>1078</v>
      </c>
      <c r="F1322" t="s">
        <v>8218</v>
      </c>
      <c r="G1322" t="s">
        <v>8223</v>
      </c>
      <c r="H1322" t="s">
        <v>8245</v>
      </c>
      <c r="I1322" s="19">
        <f t="shared" si="60"/>
        <v>42447.847361111111</v>
      </c>
      <c r="J1322">
        <v>1458332412</v>
      </c>
      <c r="K1322" s="19">
        <f t="shared" si="61"/>
        <v>42402.889027777783</v>
      </c>
      <c r="L1322">
        <v>1454448012</v>
      </c>
      <c r="M1322" t="b">
        <v>0</v>
      </c>
      <c r="N1322">
        <v>14</v>
      </c>
      <c r="O1322" t="b">
        <v>1</v>
      </c>
      <c r="P1322" t="s">
        <v>8269</v>
      </c>
      <c r="Q1322" s="15" t="s">
        <v>8314</v>
      </c>
      <c r="R1322" s="12" t="s">
        <v>8315</v>
      </c>
      <c r="S1322">
        <f t="shared" si="62"/>
        <v>77</v>
      </c>
    </row>
    <row r="1323" spans="1:19" ht="30" x14ac:dyDescent="0.25">
      <c r="A1323" s="10">
        <v>2293</v>
      </c>
      <c r="B1323" s="3" t="s">
        <v>2294</v>
      </c>
      <c r="C1323" s="3" t="s">
        <v>6403</v>
      </c>
      <c r="D1323" s="6">
        <v>850</v>
      </c>
      <c r="E1323" s="8">
        <v>920</v>
      </c>
      <c r="F1323" t="s">
        <v>8218</v>
      </c>
      <c r="G1323" t="s">
        <v>8223</v>
      </c>
      <c r="H1323" t="s">
        <v>8245</v>
      </c>
      <c r="I1323" s="19">
        <f t="shared" si="60"/>
        <v>41177.165972222225</v>
      </c>
      <c r="J1323">
        <v>1348545540</v>
      </c>
      <c r="K1323" s="19">
        <f t="shared" si="61"/>
        <v>41151.708321759259</v>
      </c>
      <c r="L1323">
        <v>1346345999</v>
      </c>
      <c r="M1323" t="b">
        <v>0</v>
      </c>
      <c r="N1323">
        <v>27</v>
      </c>
      <c r="O1323" t="b">
        <v>1</v>
      </c>
      <c r="P1323" t="s">
        <v>8274</v>
      </c>
      <c r="Q1323" s="15" t="s">
        <v>8311</v>
      </c>
      <c r="R1323" s="12" t="s">
        <v>8312</v>
      </c>
      <c r="S1323">
        <f t="shared" si="62"/>
        <v>34.07</v>
      </c>
    </row>
    <row r="1324" spans="1:19" ht="60" x14ac:dyDescent="0.25">
      <c r="A1324" s="10">
        <v>3378</v>
      </c>
      <c r="B1324" s="3" t="s">
        <v>3377</v>
      </c>
      <c r="C1324" s="3" t="s">
        <v>7488</v>
      </c>
      <c r="D1324" s="6">
        <v>550</v>
      </c>
      <c r="E1324" s="8">
        <v>592</v>
      </c>
      <c r="F1324" t="s">
        <v>8218</v>
      </c>
      <c r="G1324" t="s">
        <v>8224</v>
      </c>
      <c r="H1324" t="s">
        <v>8246</v>
      </c>
      <c r="I1324" s="19">
        <f t="shared" si="60"/>
        <v>41882.547222222223</v>
      </c>
      <c r="J1324">
        <v>1409490480</v>
      </c>
      <c r="K1324" s="19">
        <f t="shared" si="61"/>
        <v>41858.355393518519</v>
      </c>
      <c r="L1324">
        <v>1407400306</v>
      </c>
      <c r="M1324" t="b">
        <v>0</v>
      </c>
      <c r="N1324">
        <v>21</v>
      </c>
      <c r="O1324" t="b">
        <v>1</v>
      </c>
      <c r="P1324" t="s">
        <v>8269</v>
      </c>
      <c r="Q1324" s="15" t="s">
        <v>8314</v>
      </c>
      <c r="R1324" s="12" t="s">
        <v>8315</v>
      </c>
      <c r="S1324">
        <f t="shared" si="62"/>
        <v>28.19</v>
      </c>
    </row>
    <row r="1325" spans="1:19" ht="60" x14ac:dyDescent="0.25">
      <c r="A1325" s="10">
        <v>3133</v>
      </c>
      <c r="B1325" s="3" t="s">
        <v>3133</v>
      </c>
      <c r="C1325" s="3" t="s">
        <v>7243</v>
      </c>
      <c r="D1325" s="6">
        <v>500</v>
      </c>
      <c r="E1325" s="8">
        <v>540</v>
      </c>
      <c r="F1325" t="s">
        <v>8221</v>
      </c>
      <c r="G1325" t="s">
        <v>8224</v>
      </c>
      <c r="H1325" t="s">
        <v>8246</v>
      </c>
      <c r="I1325" s="19">
        <f t="shared" si="60"/>
        <v>42818.523541666669</v>
      </c>
      <c r="J1325">
        <v>1490358834</v>
      </c>
      <c r="K1325" s="19">
        <f t="shared" si="61"/>
        <v>42788.565208333333</v>
      </c>
      <c r="L1325">
        <v>1487770434</v>
      </c>
      <c r="M1325" t="b">
        <v>0</v>
      </c>
      <c r="N1325">
        <v>16</v>
      </c>
      <c r="O1325" t="b">
        <v>0</v>
      </c>
      <c r="P1325" t="s">
        <v>8269</v>
      </c>
      <c r="Q1325" s="15" t="s">
        <v>8314</v>
      </c>
      <c r="R1325" s="12" t="s">
        <v>8315</v>
      </c>
      <c r="S1325">
        <f t="shared" si="62"/>
        <v>33.75</v>
      </c>
    </row>
    <row r="1326" spans="1:19" ht="60" x14ac:dyDescent="0.25">
      <c r="A1326" s="10">
        <v>3319</v>
      </c>
      <c r="B1326" s="3" t="s">
        <v>3319</v>
      </c>
      <c r="C1326" s="3" t="s">
        <v>7429</v>
      </c>
      <c r="D1326" s="6">
        <v>500</v>
      </c>
      <c r="E1326" s="8">
        <v>540</v>
      </c>
      <c r="F1326" t="s">
        <v>8218</v>
      </c>
      <c r="G1326" t="s">
        <v>8224</v>
      </c>
      <c r="H1326" t="s">
        <v>8246</v>
      </c>
      <c r="I1326" s="19">
        <f t="shared" si="60"/>
        <v>42035.585486111115</v>
      </c>
      <c r="J1326">
        <v>1422712986</v>
      </c>
      <c r="K1326" s="19">
        <f t="shared" si="61"/>
        <v>41990.585486111115</v>
      </c>
      <c r="L1326">
        <v>1418824986</v>
      </c>
      <c r="M1326" t="b">
        <v>0</v>
      </c>
      <c r="N1326">
        <v>16</v>
      </c>
      <c r="O1326" t="b">
        <v>1</v>
      </c>
      <c r="P1326" t="s">
        <v>8269</v>
      </c>
      <c r="Q1326" s="15" t="s">
        <v>8314</v>
      </c>
      <c r="R1326" s="12" t="s">
        <v>8315</v>
      </c>
      <c r="S1326">
        <f t="shared" si="62"/>
        <v>33.75</v>
      </c>
    </row>
    <row r="1327" spans="1:19" ht="60" x14ac:dyDescent="0.25">
      <c r="A1327" s="10">
        <v>2836</v>
      </c>
      <c r="B1327" s="3" t="s">
        <v>2836</v>
      </c>
      <c r="C1327" s="3" t="s">
        <v>6946</v>
      </c>
      <c r="D1327" s="6">
        <v>450</v>
      </c>
      <c r="E1327" s="8">
        <v>485</v>
      </c>
      <c r="F1327" t="s">
        <v>8218</v>
      </c>
      <c r="G1327" t="s">
        <v>8223</v>
      </c>
      <c r="H1327" t="s">
        <v>8245</v>
      </c>
      <c r="I1327" s="19">
        <f t="shared" si="60"/>
        <v>42784.207638888889</v>
      </c>
      <c r="J1327">
        <v>1487393940</v>
      </c>
      <c r="K1327" s="19">
        <f t="shared" si="61"/>
        <v>42746.261782407411</v>
      </c>
      <c r="L1327">
        <v>1484115418</v>
      </c>
      <c r="M1327" t="b">
        <v>0</v>
      </c>
      <c r="N1327">
        <v>11</v>
      </c>
      <c r="O1327" t="b">
        <v>1</v>
      </c>
      <c r="P1327" t="s">
        <v>8269</v>
      </c>
      <c r="Q1327" s="15" t="s">
        <v>8314</v>
      </c>
      <c r="R1327" s="12" t="s">
        <v>8315</v>
      </c>
      <c r="S1327">
        <f t="shared" si="62"/>
        <v>44.09</v>
      </c>
    </row>
    <row r="1328" spans="1:19" ht="60" x14ac:dyDescent="0.25">
      <c r="A1328" s="10">
        <v>2448</v>
      </c>
      <c r="B1328" s="3" t="s">
        <v>2449</v>
      </c>
      <c r="C1328" s="3" t="s">
        <v>6558</v>
      </c>
      <c r="D1328" s="6">
        <v>400</v>
      </c>
      <c r="E1328" s="8">
        <v>430</v>
      </c>
      <c r="F1328" t="s">
        <v>8218</v>
      </c>
      <c r="G1328" t="s">
        <v>8223</v>
      </c>
      <c r="H1328" t="s">
        <v>8245</v>
      </c>
      <c r="I1328" s="19">
        <f t="shared" si="60"/>
        <v>42613.233333333337</v>
      </c>
      <c r="J1328">
        <v>1472621760</v>
      </c>
      <c r="K1328" s="19">
        <f t="shared" si="61"/>
        <v>42607.316122685181</v>
      </c>
      <c r="L1328">
        <v>1472110513</v>
      </c>
      <c r="M1328" t="b">
        <v>0</v>
      </c>
      <c r="N1328">
        <v>9</v>
      </c>
      <c r="O1328" t="b">
        <v>1</v>
      </c>
      <c r="P1328" t="s">
        <v>8296</v>
      </c>
      <c r="Q1328" s="15" t="s">
        <v>8325</v>
      </c>
      <c r="R1328" s="12" t="s">
        <v>8326</v>
      </c>
      <c r="S1328">
        <f t="shared" si="62"/>
        <v>47.78</v>
      </c>
    </row>
    <row r="1329" spans="1:19" ht="60" x14ac:dyDescent="0.25">
      <c r="A1329" s="10">
        <v>3824</v>
      </c>
      <c r="B1329" s="3" t="s">
        <v>3821</v>
      </c>
      <c r="C1329" s="3" t="s">
        <v>7933</v>
      </c>
      <c r="D1329" s="6">
        <v>250</v>
      </c>
      <c r="E1329" s="8">
        <v>270</v>
      </c>
      <c r="F1329" t="s">
        <v>8218</v>
      </c>
      <c r="G1329" t="s">
        <v>8224</v>
      </c>
      <c r="H1329" t="s">
        <v>8246</v>
      </c>
      <c r="I1329" s="19">
        <f t="shared" si="60"/>
        <v>42583.570138888885</v>
      </c>
      <c r="J1329">
        <v>1470058860</v>
      </c>
      <c r="K1329" s="19">
        <f t="shared" si="61"/>
        <v>42571.626192129625</v>
      </c>
      <c r="L1329">
        <v>1469026903</v>
      </c>
      <c r="M1329" t="b">
        <v>0</v>
      </c>
      <c r="N1329">
        <v>7</v>
      </c>
      <c r="O1329" t="b">
        <v>1</v>
      </c>
      <c r="P1329" t="s">
        <v>8269</v>
      </c>
      <c r="Q1329" s="15" t="s">
        <v>8314</v>
      </c>
      <c r="R1329" s="12" t="s">
        <v>8315</v>
      </c>
      <c r="S1329">
        <f t="shared" si="62"/>
        <v>38.57</v>
      </c>
    </row>
    <row r="1330" spans="1:19" ht="60" x14ac:dyDescent="0.25">
      <c r="A1330" s="10">
        <v>2605</v>
      </c>
      <c r="B1330" s="3" t="s">
        <v>2605</v>
      </c>
      <c r="C1330" s="3" t="s">
        <v>6715</v>
      </c>
      <c r="D1330" s="6">
        <v>100000</v>
      </c>
      <c r="E1330" s="8">
        <v>107421.57</v>
      </c>
      <c r="F1330" t="s">
        <v>8218</v>
      </c>
      <c r="G1330" t="s">
        <v>8223</v>
      </c>
      <c r="H1330" t="s">
        <v>8245</v>
      </c>
      <c r="I1330" s="19">
        <f t="shared" si="60"/>
        <v>42538.541550925926</v>
      </c>
      <c r="J1330">
        <v>1466168390</v>
      </c>
      <c r="K1330" s="19">
        <f t="shared" si="61"/>
        <v>42508.541550925926</v>
      </c>
      <c r="L1330">
        <v>1463576390</v>
      </c>
      <c r="M1330" t="b">
        <v>1</v>
      </c>
      <c r="N1330">
        <v>1762</v>
      </c>
      <c r="O1330" t="b">
        <v>1</v>
      </c>
      <c r="P1330" t="s">
        <v>8299</v>
      </c>
      <c r="Q1330" s="15" t="s">
        <v>8307</v>
      </c>
      <c r="R1330" s="12" t="s">
        <v>8316</v>
      </c>
      <c r="S1330">
        <f t="shared" si="62"/>
        <v>60.97</v>
      </c>
    </row>
    <row r="1331" spans="1:19" ht="45" x14ac:dyDescent="0.25">
      <c r="A1331" s="10">
        <v>331</v>
      </c>
      <c r="B1331" s="3" t="s">
        <v>332</v>
      </c>
      <c r="C1331" s="3" t="s">
        <v>4441</v>
      </c>
      <c r="D1331" s="6">
        <v>40000</v>
      </c>
      <c r="E1331" s="8">
        <v>42642</v>
      </c>
      <c r="F1331" t="s">
        <v>8218</v>
      </c>
      <c r="G1331" t="s">
        <v>8223</v>
      </c>
      <c r="H1331" t="s">
        <v>8245</v>
      </c>
      <c r="I1331" s="19">
        <f t="shared" si="60"/>
        <v>42538.581412037034</v>
      </c>
      <c r="J1331">
        <v>1466171834</v>
      </c>
      <c r="K1331" s="19">
        <f t="shared" si="61"/>
        <v>42507.581412037034</v>
      </c>
      <c r="L1331">
        <v>1463493434</v>
      </c>
      <c r="M1331" t="b">
        <v>1</v>
      </c>
      <c r="N1331">
        <v>438</v>
      </c>
      <c r="O1331" t="b">
        <v>1</v>
      </c>
      <c r="P1331" t="s">
        <v>8267</v>
      </c>
      <c r="Q1331" s="15" t="s">
        <v>8317</v>
      </c>
      <c r="R1331" s="12" t="s">
        <v>8329</v>
      </c>
      <c r="S1331">
        <f t="shared" si="62"/>
        <v>97.36</v>
      </c>
    </row>
    <row r="1332" spans="1:19" ht="45" x14ac:dyDescent="0.25">
      <c r="A1332" s="10">
        <v>1521</v>
      </c>
      <c r="B1332" s="3" t="s">
        <v>1522</v>
      </c>
      <c r="C1332" s="3" t="s">
        <v>5631</v>
      </c>
      <c r="D1332" s="6">
        <v>37500</v>
      </c>
      <c r="E1332" s="8">
        <v>40055</v>
      </c>
      <c r="F1332" t="s">
        <v>8218</v>
      </c>
      <c r="G1332" t="s">
        <v>8223</v>
      </c>
      <c r="H1332" t="s">
        <v>8245</v>
      </c>
      <c r="I1332" s="19">
        <f t="shared" si="60"/>
        <v>42528.167719907404</v>
      </c>
      <c r="J1332">
        <v>1465272091</v>
      </c>
      <c r="K1332" s="19">
        <f t="shared" si="61"/>
        <v>42493.167719907404</v>
      </c>
      <c r="L1332">
        <v>1462248091</v>
      </c>
      <c r="M1332" t="b">
        <v>1</v>
      </c>
      <c r="N1332">
        <v>235</v>
      </c>
      <c r="O1332" t="b">
        <v>1</v>
      </c>
      <c r="P1332" t="s">
        <v>8283</v>
      </c>
      <c r="Q1332" s="15" t="s">
        <v>8322</v>
      </c>
      <c r="R1332" s="12" t="s">
        <v>8323</v>
      </c>
      <c r="S1332">
        <f t="shared" si="62"/>
        <v>170.45</v>
      </c>
    </row>
    <row r="1333" spans="1:19" ht="60" x14ac:dyDescent="0.25">
      <c r="A1333" s="10">
        <v>257</v>
      </c>
      <c r="B1333" s="3" t="s">
        <v>258</v>
      </c>
      <c r="C1333" s="3" t="s">
        <v>4367</v>
      </c>
      <c r="D1333" s="6">
        <v>35000</v>
      </c>
      <c r="E1333" s="8">
        <v>37354.269999999997</v>
      </c>
      <c r="F1333" t="s">
        <v>8218</v>
      </c>
      <c r="G1333" t="s">
        <v>8223</v>
      </c>
      <c r="H1333" t="s">
        <v>8245</v>
      </c>
      <c r="I1333" s="19">
        <f t="shared" si="60"/>
        <v>42509.626875000002</v>
      </c>
      <c r="J1333">
        <v>1463670162</v>
      </c>
      <c r="K1333" s="19">
        <f t="shared" si="61"/>
        <v>42479.626875000002</v>
      </c>
      <c r="L1333">
        <v>1461078162</v>
      </c>
      <c r="M1333" t="b">
        <v>1</v>
      </c>
      <c r="N1333">
        <v>560</v>
      </c>
      <c r="O1333" t="b">
        <v>1</v>
      </c>
      <c r="P1333" t="s">
        <v>8267</v>
      </c>
      <c r="Q1333" s="15" t="s">
        <v>8317</v>
      </c>
      <c r="R1333" s="12" t="s">
        <v>8329</v>
      </c>
      <c r="S1333">
        <f t="shared" si="62"/>
        <v>66.7</v>
      </c>
    </row>
    <row r="1334" spans="1:19" ht="45" x14ac:dyDescent="0.25">
      <c r="A1334" s="10">
        <v>261</v>
      </c>
      <c r="B1334" s="3" t="s">
        <v>262</v>
      </c>
      <c r="C1334" s="3" t="s">
        <v>4371</v>
      </c>
      <c r="D1334" s="6">
        <v>20000</v>
      </c>
      <c r="E1334" s="8">
        <v>21480</v>
      </c>
      <c r="F1334" t="s">
        <v>8218</v>
      </c>
      <c r="G1334" t="s">
        <v>8223</v>
      </c>
      <c r="H1334" t="s">
        <v>8245</v>
      </c>
      <c r="I1334" s="19">
        <f t="shared" si="60"/>
        <v>41067.621527777781</v>
      </c>
      <c r="J1334">
        <v>1339080900</v>
      </c>
      <c r="K1334" s="19">
        <f t="shared" si="61"/>
        <v>41017.885462962964</v>
      </c>
      <c r="L1334">
        <v>1334783704</v>
      </c>
      <c r="M1334" t="b">
        <v>1</v>
      </c>
      <c r="N1334">
        <v>220</v>
      </c>
      <c r="O1334" t="b">
        <v>1</v>
      </c>
      <c r="P1334" t="s">
        <v>8267</v>
      </c>
      <c r="Q1334" s="15" t="s">
        <v>8317</v>
      </c>
      <c r="R1334" s="12" t="s">
        <v>8329</v>
      </c>
      <c r="S1334">
        <f t="shared" si="62"/>
        <v>97.64</v>
      </c>
    </row>
    <row r="1335" spans="1:19" ht="60" x14ac:dyDescent="0.25">
      <c r="A1335" s="10">
        <v>399</v>
      </c>
      <c r="B1335" s="3" t="s">
        <v>400</v>
      </c>
      <c r="C1335" s="3" t="s">
        <v>4509</v>
      </c>
      <c r="D1335" s="6">
        <v>20000</v>
      </c>
      <c r="E1335" s="8">
        <v>21361</v>
      </c>
      <c r="F1335" t="s">
        <v>8218</v>
      </c>
      <c r="G1335" t="s">
        <v>8224</v>
      </c>
      <c r="H1335" t="s">
        <v>8246</v>
      </c>
      <c r="I1335" s="19">
        <f t="shared" si="60"/>
        <v>42718.5</v>
      </c>
      <c r="J1335">
        <v>1481716800</v>
      </c>
      <c r="K1335" s="19">
        <f t="shared" si="61"/>
        <v>42687.875775462962</v>
      </c>
      <c r="L1335">
        <v>1479070867</v>
      </c>
      <c r="M1335" t="b">
        <v>0</v>
      </c>
      <c r="N1335">
        <v>95</v>
      </c>
      <c r="O1335" t="b">
        <v>1</v>
      </c>
      <c r="P1335" t="s">
        <v>8267</v>
      </c>
      <c r="Q1335" s="15" t="s">
        <v>8317</v>
      </c>
      <c r="R1335" s="12" t="s">
        <v>8329</v>
      </c>
      <c r="S1335">
        <f t="shared" si="62"/>
        <v>224.85</v>
      </c>
    </row>
    <row r="1336" spans="1:19" ht="45" x14ac:dyDescent="0.25">
      <c r="A1336" s="10">
        <v>2662</v>
      </c>
      <c r="B1336" s="3" t="s">
        <v>2662</v>
      </c>
      <c r="C1336" s="3" t="s">
        <v>6772</v>
      </c>
      <c r="D1336" s="6">
        <v>20000</v>
      </c>
      <c r="E1336" s="8">
        <v>21360</v>
      </c>
      <c r="F1336" t="s">
        <v>8218</v>
      </c>
      <c r="G1336" t="s">
        <v>8223</v>
      </c>
      <c r="H1336" t="s">
        <v>8245</v>
      </c>
      <c r="I1336" s="19">
        <f t="shared" si="60"/>
        <v>42237.746678240743</v>
      </c>
      <c r="J1336">
        <v>1440179713</v>
      </c>
      <c r="K1336" s="19">
        <f t="shared" si="61"/>
        <v>42207.746678240743</v>
      </c>
      <c r="L1336">
        <v>1437587713</v>
      </c>
      <c r="M1336" t="b">
        <v>0</v>
      </c>
      <c r="N1336">
        <v>80</v>
      </c>
      <c r="O1336" t="b">
        <v>1</v>
      </c>
      <c r="P1336" t="s">
        <v>8300</v>
      </c>
      <c r="Q1336" s="15" t="s">
        <v>8307</v>
      </c>
      <c r="R1336" s="12" t="s">
        <v>8334</v>
      </c>
      <c r="S1336">
        <f t="shared" si="62"/>
        <v>267</v>
      </c>
    </row>
    <row r="1337" spans="1:19" ht="60" x14ac:dyDescent="0.25">
      <c r="A1337" s="10">
        <v>320</v>
      </c>
      <c r="B1337" s="3" t="s">
        <v>321</v>
      </c>
      <c r="C1337" s="3" t="s">
        <v>4430</v>
      </c>
      <c r="D1337" s="6">
        <v>20000</v>
      </c>
      <c r="E1337" s="8">
        <v>21316</v>
      </c>
      <c r="F1337" t="s">
        <v>8218</v>
      </c>
      <c r="G1337" t="s">
        <v>8224</v>
      </c>
      <c r="H1337" t="s">
        <v>8246</v>
      </c>
      <c r="I1337" s="19">
        <f t="shared" si="60"/>
        <v>42360.958333333328</v>
      </c>
      <c r="J1337">
        <v>1450825200</v>
      </c>
      <c r="K1337" s="19">
        <f t="shared" si="61"/>
        <v>42331.551307870366</v>
      </c>
      <c r="L1337">
        <v>1448284433</v>
      </c>
      <c r="M1337" t="b">
        <v>1</v>
      </c>
      <c r="N1337">
        <v>158</v>
      </c>
      <c r="O1337" t="b">
        <v>1</v>
      </c>
      <c r="P1337" t="s">
        <v>8267</v>
      </c>
      <c r="Q1337" s="15" t="s">
        <v>8317</v>
      </c>
      <c r="R1337" s="12" t="s">
        <v>8329</v>
      </c>
      <c r="S1337">
        <f t="shared" si="62"/>
        <v>134.91</v>
      </c>
    </row>
    <row r="1338" spans="1:19" ht="60" x14ac:dyDescent="0.25">
      <c r="A1338" s="10">
        <v>2108</v>
      </c>
      <c r="B1338" s="3" t="s">
        <v>2109</v>
      </c>
      <c r="C1338" s="3" t="s">
        <v>6218</v>
      </c>
      <c r="D1338" s="6">
        <v>16000</v>
      </c>
      <c r="E1338" s="8">
        <v>17170</v>
      </c>
      <c r="F1338" t="s">
        <v>8218</v>
      </c>
      <c r="G1338" t="s">
        <v>8223</v>
      </c>
      <c r="H1338" t="s">
        <v>8245</v>
      </c>
      <c r="I1338" s="19">
        <f t="shared" si="60"/>
        <v>41162.163194444445</v>
      </c>
      <c r="J1338">
        <v>1347249300</v>
      </c>
      <c r="K1338" s="19">
        <f t="shared" si="61"/>
        <v>41135.175694444442</v>
      </c>
      <c r="L1338">
        <v>1344917580</v>
      </c>
      <c r="M1338" t="b">
        <v>0</v>
      </c>
      <c r="N1338">
        <v>191</v>
      </c>
      <c r="O1338" t="b">
        <v>1</v>
      </c>
      <c r="P1338" t="s">
        <v>8277</v>
      </c>
      <c r="Q1338" s="15" t="s">
        <v>8311</v>
      </c>
      <c r="R1338" s="12" t="s">
        <v>8328</v>
      </c>
      <c r="S1338">
        <f t="shared" si="62"/>
        <v>89.9</v>
      </c>
    </row>
    <row r="1339" spans="1:19" ht="45" x14ac:dyDescent="0.25">
      <c r="A1339" s="10">
        <v>396</v>
      </c>
      <c r="B1339" s="3" t="s">
        <v>397</v>
      </c>
      <c r="C1339" s="3" t="s">
        <v>4506</v>
      </c>
      <c r="D1339" s="6">
        <v>15000</v>
      </c>
      <c r="E1339" s="8">
        <v>16000</v>
      </c>
      <c r="F1339" t="s">
        <v>8218</v>
      </c>
      <c r="G1339" t="s">
        <v>8223</v>
      </c>
      <c r="H1339" t="s">
        <v>8245</v>
      </c>
      <c r="I1339" s="19">
        <f t="shared" si="60"/>
        <v>41097.564884259256</v>
      </c>
      <c r="J1339">
        <v>1341668006</v>
      </c>
      <c r="K1339" s="19">
        <f t="shared" si="61"/>
        <v>41082.564884259256</v>
      </c>
      <c r="L1339">
        <v>1340372006</v>
      </c>
      <c r="M1339" t="b">
        <v>0</v>
      </c>
      <c r="N1339">
        <v>196</v>
      </c>
      <c r="O1339" t="b">
        <v>1</v>
      </c>
      <c r="P1339" t="s">
        <v>8267</v>
      </c>
      <c r="Q1339" s="15" t="s">
        <v>8317</v>
      </c>
      <c r="R1339" s="12" t="s">
        <v>8329</v>
      </c>
      <c r="S1339">
        <f t="shared" si="62"/>
        <v>81.63</v>
      </c>
    </row>
    <row r="1340" spans="1:19" ht="45" x14ac:dyDescent="0.25">
      <c r="A1340" s="10">
        <v>80</v>
      </c>
      <c r="B1340" s="3" t="s">
        <v>82</v>
      </c>
      <c r="C1340" s="3" t="s">
        <v>4191</v>
      </c>
      <c r="D1340" s="6">
        <v>12000</v>
      </c>
      <c r="E1340" s="8">
        <v>12870</v>
      </c>
      <c r="F1340" t="s">
        <v>8218</v>
      </c>
      <c r="G1340" t="s">
        <v>8223</v>
      </c>
      <c r="H1340" t="s">
        <v>8245</v>
      </c>
      <c r="I1340" s="19">
        <f t="shared" si="60"/>
        <v>41618.083981481483</v>
      </c>
      <c r="J1340">
        <v>1386640856</v>
      </c>
      <c r="K1340" s="19">
        <f t="shared" si="61"/>
        <v>41583.083981481483</v>
      </c>
      <c r="L1340">
        <v>1383616856</v>
      </c>
      <c r="M1340" t="b">
        <v>0</v>
      </c>
      <c r="N1340">
        <v>47</v>
      </c>
      <c r="O1340" t="b">
        <v>1</v>
      </c>
      <c r="P1340" t="s">
        <v>8264</v>
      </c>
      <c r="Q1340" s="15" t="s">
        <v>8317</v>
      </c>
      <c r="R1340" s="12" t="s">
        <v>8318</v>
      </c>
      <c r="S1340">
        <f t="shared" si="62"/>
        <v>273.83</v>
      </c>
    </row>
    <row r="1341" spans="1:19" ht="45" x14ac:dyDescent="0.25">
      <c r="A1341" s="10">
        <v>349</v>
      </c>
      <c r="B1341" s="3" t="s">
        <v>350</v>
      </c>
      <c r="C1341" s="3" t="s">
        <v>4459</v>
      </c>
      <c r="D1341" s="6">
        <v>11260</v>
      </c>
      <c r="E1341" s="8">
        <v>12007.18</v>
      </c>
      <c r="F1341" t="s">
        <v>8218</v>
      </c>
      <c r="G1341" t="s">
        <v>8223</v>
      </c>
      <c r="H1341" t="s">
        <v>8245</v>
      </c>
      <c r="I1341" s="19">
        <f t="shared" si="60"/>
        <v>42790.498935185184</v>
      </c>
      <c r="J1341">
        <v>1487937508</v>
      </c>
      <c r="K1341" s="19">
        <f t="shared" si="61"/>
        <v>42760.498935185184</v>
      </c>
      <c r="L1341">
        <v>1485345508</v>
      </c>
      <c r="M1341" t="b">
        <v>1</v>
      </c>
      <c r="N1341">
        <v>167</v>
      </c>
      <c r="O1341" t="b">
        <v>1</v>
      </c>
      <c r="P1341" t="s">
        <v>8267</v>
      </c>
      <c r="Q1341" s="15" t="s">
        <v>8317</v>
      </c>
      <c r="R1341" s="12" t="s">
        <v>8329</v>
      </c>
      <c r="S1341">
        <f t="shared" si="62"/>
        <v>71.900000000000006</v>
      </c>
    </row>
    <row r="1342" spans="1:19" ht="60" x14ac:dyDescent="0.25">
      <c r="A1342" s="10">
        <v>1031</v>
      </c>
      <c r="B1342" s="3" t="s">
        <v>1032</v>
      </c>
      <c r="C1342" s="3" t="s">
        <v>5141</v>
      </c>
      <c r="D1342" s="6">
        <v>10000</v>
      </c>
      <c r="E1342" s="8">
        <v>10740</v>
      </c>
      <c r="F1342" t="s">
        <v>8218</v>
      </c>
      <c r="G1342" t="s">
        <v>8223</v>
      </c>
      <c r="H1342" t="s">
        <v>8245</v>
      </c>
      <c r="I1342" s="19">
        <f t="shared" si="60"/>
        <v>42354.764004629629</v>
      </c>
      <c r="J1342">
        <v>1450290010</v>
      </c>
      <c r="K1342" s="19">
        <f t="shared" si="61"/>
        <v>42324.764004629629</v>
      </c>
      <c r="L1342">
        <v>1447698010</v>
      </c>
      <c r="M1342" t="b">
        <v>0</v>
      </c>
      <c r="N1342">
        <v>99</v>
      </c>
      <c r="O1342" t="b">
        <v>1</v>
      </c>
      <c r="P1342" t="s">
        <v>8278</v>
      </c>
      <c r="Q1342" s="15" t="s">
        <v>8311</v>
      </c>
      <c r="R1342" s="12" t="s">
        <v>8324</v>
      </c>
      <c r="S1342">
        <f t="shared" si="62"/>
        <v>108.48</v>
      </c>
    </row>
    <row r="1343" spans="1:19" ht="60" x14ac:dyDescent="0.25">
      <c r="A1343" s="10">
        <v>2963</v>
      </c>
      <c r="B1343" s="3" t="s">
        <v>2963</v>
      </c>
      <c r="C1343" s="3" t="s">
        <v>7073</v>
      </c>
      <c r="D1343" s="6">
        <v>10000</v>
      </c>
      <c r="E1343" s="8">
        <v>10685</v>
      </c>
      <c r="F1343" t="s">
        <v>8218</v>
      </c>
      <c r="G1343" t="s">
        <v>8223</v>
      </c>
      <c r="H1343" t="s">
        <v>8245</v>
      </c>
      <c r="I1343" s="19">
        <f t="shared" si="60"/>
        <v>42187.470185185186</v>
      </c>
      <c r="J1343">
        <v>1435835824</v>
      </c>
      <c r="K1343" s="19">
        <f t="shared" si="61"/>
        <v>42157.470185185186</v>
      </c>
      <c r="L1343">
        <v>1433243824</v>
      </c>
      <c r="M1343" t="b">
        <v>0</v>
      </c>
      <c r="N1343">
        <v>98</v>
      </c>
      <c r="O1343" t="b">
        <v>1</v>
      </c>
      <c r="P1343" t="s">
        <v>8269</v>
      </c>
      <c r="Q1343" s="15" t="s">
        <v>8314</v>
      </c>
      <c r="R1343" s="12" t="s">
        <v>8315</v>
      </c>
      <c r="S1343">
        <f t="shared" si="62"/>
        <v>109.03</v>
      </c>
    </row>
    <row r="1344" spans="1:19" ht="45" x14ac:dyDescent="0.25">
      <c r="A1344" s="10">
        <v>56</v>
      </c>
      <c r="B1344" s="3" t="s">
        <v>58</v>
      </c>
      <c r="C1344" s="3" t="s">
        <v>4167</v>
      </c>
      <c r="D1344" s="6">
        <v>8000</v>
      </c>
      <c r="E1344" s="8">
        <v>8581</v>
      </c>
      <c r="F1344" t="s">
        <v>8218</v>
      </c>
      <c r="G1344" t="s">
        <v>8224</v>
      </c>
      <c r="H1344" t="s">
        <v>8246</v>
      </c>
      <c r="I1344" s="19">
        <f t="shared" si="60"/>
        <v>42163.666666666672</v>
      </c>
      <c r="J1344">
        <v>1433779200</v>
      </c>
      <c r="K1344" s="19">
        <f t="shared" si="61"/>
        <v>42149.548888888887</v>
      </c>
      <c r="L1344">
        <v>1432559424</v>
      </c>
      <c r="M1344" t="b">
        <v>0</v>
      </c>
      <c r="N1344">
        <v>174</v>
      </c>
      <c r="O1344" t="b">
        <v>1</v>
      </c>
      <c r="P1344" t="s">
        <v>8263</v>
      </c>
      <c r="Q1344" s="15" t="s">
        <v>8317</v>
      </c>
      <c r="R1344" s="12" t="s">
        <v>8331</v>
      </c>
      <c r="S1344">
        <f t="shared" si="62"/>
        <v>49.32</v>
      </c>
    </row>
    <row r="1345" spans="1:19" ht="30" x14ac:dyDescent="0.25">
      <c r="A1345" s="10">
        <v>255</v>
      </c>
      <c r="B1345" s="3" t="s">
        <v>256</v>
      </c>
      <c r="C1345" s="3" t="s">
        <v>4365</v>
      </c>
      <c r="D1345" s="6">
        <v>8000</v>
      </c>
      <c r="E1345" s="8">
        <v>8538.66</v>
      </c>
      <c r="F1345" t="s">
        <v>8218</v>
      </c>
      <c r="G1345" t="s">
        <v>8223</v>
      </c>
      <c r="H1345" t="s">
        <v>8245</v>
      </c>
      <c r="I1345" s="19">
        <f t="shared" si="60"/>
        <v>40618.48474537037</v>
      </c>
      <c r="J1345">
        <v>1300275482</v>
      </c>
      <c r="K1345" s="19">
        <f t="shared" si="61"/>
        <v>40588.526412037041</v>
      </c>
      <c r="L1345">
        <v>1297687082</v>
      </c>
      <c r="M1345" t="b">
        <v>1</v>
      </c>
      <c r="N1345">
        <v>188</v>
      </c>
      <c r="O1345" t="b">
        <v>1</v>
      </c>
      <c r="P1345" t="s">
        <v>8267</v>
      </c>
      <c r="Q1345" s="15" t="s">
        <v>8317</v>
      </c>
      <c r="R1345" s="12" t="s">
        <v>8329</v>
      </c>
      <c r="S1345">
        <f t="shared" si="62"/>
        <v>45.42</v>
      </c>
    </row>
    <row r="1346" spans="1:19" ht="60" x14ac:dyDescent="0.25">
      <c r="A1346" s="10">
        <v>3776</v>
      </c>
      <c r="B1346" s="3" t="s">
        <v>3773</v>
      </c>
      <c r="C1346" s="3" t="s">
        <v>7886</v>
      </c>
      <c r="D1346" s="6">
        <v>8000</v>
      </c>
      <c r="E1346" s="8">
        <v>8537</v>
      </c>
      <c r="F1346" t="s">
        <v>8218</v>
      </c>
      <c r="G1346" t="s">
        <v>8223</v>
      </c>
      <c r="H1346" t="s">
        <v>8245</v>
      </c>
      <c r="I1346" s="19">
        <f t="shared" si="60"/>
        <v>41852.041666666664</v>
      </c>
      <c r="J1346">
        <v>1406854800</v>
      </c>
      <c r="K1346" s="19">
        <f t="shared" si="61"/>
        <v>41814.367800925924</v>
      </c>
      <c r="L1346">
        <v>1403599778</v>
      </c>
      <c r="M1346" t="b">
        <v>0</v>
      </c>
      <c r="N1346">
        <v>94</v>
      </c>
      <c r="O1346" t="b">
        <v>1</v>
      </c>
      <c r="P1346" t="s">
        <v>8303</v>
      </c>
      <c r="Q1346" s="15" t="s">
        <v>8314</v>
      </c>
      <c r="R1346" s="12" t="s">
        <v>8335</v>
      </c>
      <c r="S1346">
        <f t="shared" si="62"/>
        <v>90.82</v>
      </c>
    </row>
    <row r="1347" spans="1:19" ht="60" x14ac:dyDescent="0.25">
      <c r="A1347" s="10">
        <v>1186</v>
      </c>
      <c r="B1347" s="3" t="s">
        <v>1187</v>
      </c>
      <c r="C1347" s="3" t="s">
        <v>5296</v>
      </c>
      <c r="D1347" s="6">
        <v>7500</v>
      </c>
      <c r="E1347" s="8">
        <v>8005</v>
      </c>
      <c r="F1347" t="s">
        <v>8218</v>
      </c>
      <c r="G1347" t="s">
        <v>8224</v>
      </c>
      <c r="H1347" t="s">
        <v>8246</v>
      </c>
      <c r="I1347" s="19">
        <f t="shared" ref="I1347:I1410" si="63">(((J1347/60)/60)/24)+DATE(1970,1,1)</f>
        <v>42156.945833333331</v>
      </c>
      <c r="J1347">
        <v>1433198520</v>
      </c>
      <c r="K1347" s="19">
        <f t="shared" ref="K1347:K1410" si="64">(((L1347/60)/60)/24)+DATE(1970,1,1)</f>
        <v>42123.86336805555</v>
      </c>
      <c r="L1347">
        <v>1430340195</v>
      </c>
      <c r="M1347" t="b">
        <v>0</v>
      </c>
      <c r="N1347">
        <v>123</v>
      </c>
      <c r="O1347" t="b">
        <v>1</v>
      </c>
      <c r="P1347" t="s">
        <v>8283</v>
      </c>
      <c r="Q1347" s="15" t="s">
        <v>8322</v>
      </c>
      <c r="R1347" s="12" t="s">
        <v>8323</v>
      </c>
      <c r="S1347">
        <f t="shared" ref="S1347:S1410" si="65">IFERROR(ROUND(E1347/N1347,2),0)</f>
        <v>65.08</v>
      </c>
    </row>
    <row r="1348" spans="1:19" ht="45" x14ac:dyDescent="0.25">
      <c r="A1348" s="10">
        <v>373</v>
      </c>
      <c r="B1348" s="3" t="s">
        <v>374</v>
      </c>
      <c r="C1348" s="3" t="s">
        <v>4483</v>
      </c>
      <c r="D1348" s="6">
        <v>7500</v>
      </c>
      <c r="E1348" s="8">
        <v>8000</v>
      </c>
      <c r="F1348" t="s">
        <v>8218</v>
      </c>
      <c r="G1348" t="s">
        <v>8223</v>
      </c>
      <c r="H1348" t="s">
        <v>8245</v>
      </c>
      <c r="I1348" s="19">
        <f t="shared" si="63"/>
        <v>41108.91201388889</v>
      </c>
      <c r="J1348">
        <v>1342648398</v>
      </c>
      <c r="K1348" s="19">
        <f t="shared" si="64"/>
        <v>41078.91201388889</v>
      </c>
      <c r="L1348">
        <v>1340056398</v>
      </c>
      <c r="M1348" t="b">
        <v>0</v>
      </c>
      <c r="N1348">
        <v>89</v>
      </c>
      <c r="O1348" t="b">
        <v>1</v>
      </c>
      <c r="P1348" t="s">
        <v>8267</v>
      </c>
      <c r="Q1348" s="15" t="s">
        <v>8317</v>
      </c>
      <c r="R1348" s="12" t="s">
        <v>8329</v>
      </c>
      <c r="S1348">
        <f t="shared" si="65"/>
        <v>89.89</v>
      </c>
    </row>
    <row r="1349" spans="1:19" ht="60" x14ac:dyDescent="0.25">
      <c r="A1349" s="10">
        <v>2248</v>
      </c>
      <c r="B1349" s="3" t="s">
        <v>2249</v>
      </c>
      <c r="C1349" s="3" t="s">
        <v>6358</v>
      </c>
      <c r="D1349" s="6">
        <v>7000</v>
      </c>
      <c r="E1349" s="8">
        <v>7505</v>
      </c>
      <c r="F1349" t="s">
        <v>8218</v>
      </c>
      <c r="G1349" t="s">
        <v>8224</v>
      </c>
      <c r="H1349" t="s">
        <v>8246</v>
      </c>
      <c r="I1349" s="19">
        <f t="shared" si="63"/>
        <v>42718.875902777778</v>
      </c>
      <c r="J1349">
        <v>1481749278</v>
      </c>
      <c r="K1349" s="19">
        <f t="shared" si="64"/>
        <v>42688.875902777778</v>
      </c>
      <c r="L1349">
        <v>1479157278</v>
      </c>
      <c r="M1349" t="b">
        <v>0</v>
      </c>
      <c r="N1349">
        <v>128</v>
      </c>
      <c r="O1349" t="b">
        <v>1</v>
      </c>
      <c r="P1349" t="s">
        <v>8295</v>
      </c>
      <c r="Q1349" s="15" t="s">
        <v>8309</v>
      </c>
      <c r="R1349" s="12" t="s">
        <v>8310</v>
      </c>
      <c r="S1349">
        <f t="shared" si="65"/>
        <v>58.63</v>
      </c>
    </row>
    <row r="1350" spans="1:19" ht="60" x14ac:dyDescent="0.25">
      <c r="A1350" s="10">
        <v>1371</v>
      </c>
      <c r="B1350" s="3" t="s">
        <v>1372</v>
      </c>
      <c r="C1350" s="3" t="s">
        <v>5481</v>
      </c>
      <c r="D1350" s="6">
        <v>6999</v>
      </c>
      <c r="E1350" s="8">
        <v>7495</v>
      </c>
      <c r="F1350" t="s">
        <v>8218</v>
      </c>
      <c r="G1350" t="s">
        <v>8223</v>
      </c>
      <c r="H1350" t="s">
        <v>8245</v>
      </c>
      <c r="I1350" s="19">
        <f t="shared" si="63"/>
        <v>42131.758587962962</v>
      </c>
      <c r="J1350">
        <v>1431022342</v>
      </c>
      <c r="K1350" s="19">
        <f t="shared" si="64"/>
        <v>42101.758587962962</v>
      </c>
      <c r="L1350">
        <v>1428430342</v>
      </c>
      <c r="M1350" t="b">
        <v>0</v>
      </c>
      <c r="N1350">
        <v>70</v>
      </c>
      <c r="O1350" t="b">
        <v>1</v>
      </c>
      <c r="P1350" t="s">
        <v>8274</v>
      </c>
      <c r="Q1350" s="15" t="s">
        <v>8311</v>
      </c>
      <c r="R1350" s="12" t="s">
        <v>8312</v>
      </c>
      <c r="S1350">
        <f t="shared" si="65"/>
        <v>107.07</v>
      </c>
    </row>
    <row r="1351" spans="1:19" ht="60" x14ac:dyDescent="0.25">
      <c r="A1351" s="10">
        <v>1396</v>
      </c>
      <c r="B1351" s="3" t="s">
        <v>1397</v>
      </c>
      <c r="C1351" s="3" t="s">
        <v>5506</v>
      </c>
      <c r="D1351" s="6">
        <v>6000</v>
      </c>
      <c r="E1351" s="8">
        <v>6438</v>
      </c>
      <c r="F1351" t="s">
        <v>8218</v>
      </c>
      <c r="G1351" t="s">
        <v>8223</v>
      </c>
      <c r="H1351" t="s">
        <v>8245</v>
      </c>
      <c r="I1351" s="19">
        <f t="shared" si="63"/>
        <v>42048.99863425926</v>
      </c>
      <c r="J1351">
        <v>1423871882</v>
      </c>
      <c r="K1351" s="19">
        <f t="shared" si="64"/>
        <v>42018.99863425926</v>
      </c>
      <c r="L1351">
        <v>1421279882</v>
      </c>
      <c r="M1351" t="b">
        <v>0</v>
      </c>
      <c r="N1351">
        <v>73</v>
      </c>
      <c r="O1351" t="b">
        <v>1</v>
      </c>
      <c r="P1351" t="s">
        <v>8274</v>
      </c>
      <c r="Q1351" s="15" t="s">
        <v>8311</v>
      </c>
      <c r="R1351" s="12" t="s">
        <v>8312</v>
      </c>
      <c r="S1351">
        <f t="shared" si="65"/>
        <v>88.19</v>
      </c>
    </row>
    <row r="1352" spans="1:19" ht="45" x14ac:dyDescent="0.25">
      <c r="A1352" s="10">
        <v>2309</v>
      </c>
      <c r="B1352" s="3" t="s">
        <v>2310</v>
      </c>
      <c r="C1352" s="3" t="s">
        <v>6419</v>
      </c>
      <c r="D1352" s="6">
        <v>6000</v>
      </c>
      <c r="E1352" s="8">
        <v>6400.47</v>
      </c>
      <c r="F1352" t="s">
        <v>8218</v>
      </c>
      <c r="G1352" t="s">
        <v>8223</v>
      </c>
      <c r="H1352" t="s">
        <v>8245</v>
      </c>
      <c r="I1352" s="19">
        <f t="shared" si="63"/>
        <v>41342.987696759257</v>
      </c>
      <c r="J1352">
        <v>1362872537</v>
      </c>
      <c r="K1352" s="19">
        <f t="shared" si="64"/>
        <v>41307.987696759257</v>
      </c>
      <c r="L1352">
        <v>1359848537</v>
      </c>
      <c r="M1352" t="b">
        <v>1</v>
      </c>
      <c r="N1352">
        <v>107</v>
      </c>
      <c r="O1352" t="b">
        <v>1</v>
      </c>
      <c r="P1352" t="s">
        <v>8277</v>
      </c>
      <c r="Q1352" s="15" t="s">
        <v>8311</v>
      </c>
      <c r="R1352" s="12" t="s">
        <v>8328</v>
      </c>
      <c r="S1352">
        <f t="shared" si="65"/>
        <v>59.82</v>
      </c>
    </row>
    <row r="1353" spans="1:19" ht="60" x14ac:dyDescent="0.25">
      <c r="A1353" s="10">
        <v>1932</v>
      </c>
      <c r="B1353" s="3" t="s">
        <v>1933</v>
      </c>
      <c r="C1353" s="3" t="s">
        <v>6042</v>
      </c>
      <c r="D1353" s="6">
        <v>5250</v>
      </c>
      <c r="E1353" s="8">
        <v>5617</v>
      </c>
      <c r="F1353" t="s">
        <v>8218</v>
      </c>
      <c r="G1353" t="s">
        <v>8223</v>
      </c>
      <c r="H1353" t="s">
        <v>8245</v>
      </c>
      <c r="I1353" s="19">
        <f t="shared" si="63"/>
        <v>40932.809872685182</v>
      </c>
      <c r="J1353">
        <v>1327433173</v>
      </c>
      <c r="K1353" s="19">
        <f t="shared" si="64"/>
        <v>40911.809872685182</v>
      </c>
      <c r="L1353">
        <v>1325618773</v>
      </c>
      <c r="M1353" t="b">
        <v>0</v>
      </c>
      <c r="N1353">
        <v>80</v>
      </c>
      <c r="O1353" t="b">
        <v>1</v>
      </c>
      <c r="P1353" t="s">
        <v>8277</v>
      </c>
      <c r="Q1353" s="15" t="s">
        <v>8311</v>
      </c>
      <c r="R1353" s="12" t="s">
        <v>8328</v>
      </c>
      <c r="S1353">
        <f t="shared" si="65"/>
        <v>70.209999999999994</v>
      </c>
    </row>
    <row r="1354" spans="1:19" ht="45" x14ac:dyDescent="0.25">
      <c r="A1354" s="10">
        <v>2180</v>
      </c>
      <c r="B1354" s="3" t="s">
        <v>2181</v>
      </c>
      <c r="C1354" s="3" t="s">
        <v>6290</v>
      </c>
      <c r="D1354" s="6">
        <v>5000</v>
      </c>
      <c r="E1354" s="8">
        <v>5359.21</v>
      </c>
      <c r="F1354" t="s">
        <v>8218</v>
      </c>
      <c r="G1354" t="s">
        <v>8223</v>
      </c>
      <c r="H1354" t="s">
        <v>8245</v>
      </c>
      <c r="I1354" s="19">
        <f t="shared" si="63"/>
        <v>42321.711435185185</v>
      </c>
      <c r="J1354">
        <v>1447434268</v>
      </c>
      <c r="K1354" s="19">
        <f t="shared" si="64"/>
        <v>42279.669768518521</v>
      </c>
      <c r="L1354">
        <v>1443801868</v>
      </c>
      <c r="M1354" t="b">
        <v>0</v>
      </c>
      <c r="N1354">
        <v>78</v>
      </c>
      <c r="O1354" t="b">
        <v>1</v>
      </c>
      <c r="P1354" t="s">
        <v>8274</v>
      </c>
      <c r="Q1354" s="15" t="s">
        <v>8311</v>
      </c>
      <c r="R1354" s="12" t="s">
        <v>8312</v>
      </c>
      <c r="S1354">
        <f t="shared" si="65"/>
        <v>68.709999999999994</v>
      </c>
    </row>
    <row r="1355" spans="1:19" ht="60" x14ac:dyDescent="0.25">
      <c r="A1355" s="10">
        <v>1381</v>
      </c>
      <c r="B1355" s="3" t="s">
        <v>1382</v>
      </c>
      <c r="C1355" s="3" t="s">
        <v>5491</v>
      </c>
      <c r="D1355" s="6">
        <v>5000</v>
      </c>
      <c r="E1355" s="8">
        <v>5355</v>
      </c>
      <c r="F1355" t="s">
        <v>8218</v>
      </c>
      <c r="G1355" t="s">
        <v>8223</v>
      </c>
      <c r="H1355" t="s">
        <v>8245</v>
      </c>
      <c r="I1355" s="19">
        <f t="shared" si="63"/>
        <v>42733.214409722219</v>
      </c>
      <c r="J1355">
        <v>1482988125</v>
      </c>
      <c r="K1355" s="19">
        <f t="shared" si="64"/>
        <v>42703.214409722219</v>
      </c>
      <c r="L1355">
        <v>1480396125</v>
      </c>
      <c r="M1355" t="b">
        <v>0</v>
      </c>
      <c r="N1355">
        <v>73</v>
      </c>
      <c r="O1355" t="b">
        <v>1</v>
      </c>
      <c r="P1355" t="s">
        <v>8274</v>
      </c>
      <c r="Q1355" s="15" t="s">
        <v>8311</v>
      </c>
      <c r="R1355" s="12" t="s">
        <v>8312</v>
      </c>
      <c r="S1355">
        <f t="shared" si="65"/>
        <v>73.36</v>
      </c>
    </row>
    <row r="1356" spans="1:19" ht="60" x14ac:dyDescent="0.25">
      <c r="A1356" s="10">
        <v>3495</v>
      </c>
      <c r="B1356" s="3" t="s">
        <v>3494</v>
      </c>
      <c r="C1356" s="3" t="s">
        <v>7605</v>
      </c>
      <c r="D1356" s="6">
        <v>5000</v>
      </c>
      <c r="E1356" s="8">
        <v>5343</v>
      </c>
      <c r="F1356" t="s">
        <v>8218</v>
      </c>
      <c r="G1356" t="s">
        <v>8228</v>
      </c>
      <c r="H1356" t="s">
        <v>8250</v>
      </c>
      <c r="I1356" s="19">
        <f t="shared" si="63"/>
        <v>41944.720833333333</v>
      </c>
      <c r="J1356">
        <v>1414862280</v>
      </c>
      <c r="K1356" s="19">
        <f t="shared" si="64"/>
        <v>41915.762835648151</v>
      </c>
      <c r="L1356">
        <v>1412360309</v>
      </c>
      <c r="M1356" t="b">
        <v>0</v>
      </c>
      <c r="N1356">
        <v>72</v>
      </c>
      <c r="O1356" t="b">
        <v>1</v>
      </c>
      <c r="P1356" t="s">
        <v>8269</v>
      </c>
      <c r="Q1356" s="15" t="s">
        <v>8314</v>
      </c>
      <c r="R1356" s="12" t="s">
        <v>8315</v>
      </c>
      <c r="S1356">
        <f t="shared" si="65"/>
        <v>74.209999999999994</v>
      </c>
    </row>
    <row r="1357" spans="1:19" ht="30" x14ac:dyDescent="0.25">
      <c r="A1357" s="10">
        <v>1759</v>
      </c>
      <c r="B1357" s="3" t="s">
        <v>1760</v>
      </c>
      <c r="C1357" s="3" t="s">
        <v>5869</v>
      </c>
      <c r="D1357" s="6">
        <v>5000</v>
      </c>
      <c r="E1357" s="8">
        <v>5330</v>
      </c>
      <c r="F1357" t="s">
        <v>8218</v>
      </c>
      <c r="G1357" t="s">
        <v>8223</v>
      </c>
      <c r="H1357" t="s">
        <v>8245</v>
      </c>
      <c r="I1357" s="19">
        <f t="shared" si="63"/>
        <v>42088.787372685183</v>
      </c>
      <c r="J1357">
        <v>1427309629</v>
      </c>
      <c r="K1357" s="19">
        <f t="shared" si="64"/>
        <v>42068.829039351855</v>
      </c>
      <c r="L1357">
        <v>1425585229</v>
      </c>
      <c r="M1357" t="b">
        <v>0</v>
      </c>
      <c r="N1357">
        <v>49</v>
      </c>
      <c r="O1357" t="b">
        <v>1</v>
      </c>
      <c r="P1357" t="s">
        <v>8283</v>
      </c>
      <c r="Q1357" s="15" t="s">
        <v>8322</v>
      </c>
      <c r="R1357" s="12" t="s">
        <v>8323</v>
      </c>
      <c r="S1357">
        <f t="shared" si="65"/>
        <v>108.78</v>
      </c>
    </row>
    <row r="1358" spans="1:19" ht="45" x14ac:dyDescent="0.25">
      <c r="A1358" s="10">
        <v>290</v>
      </c>
      <c r="B1358" s="3" t="s">
        <v>291</v>
      </c>
      <c r="C1358" s="3" t="s">
        <v>4400</v>
      </c>
      <c r="D1358" s="6">
        <v>4500</v>
      </c>
      <c r="E1358" s="8">
        <v>4800.8</v>
      </c>
      <c r="F1358" t="s">
        <v>8218</v>
      </c>
      <c r="G1358" t="s">
        <v>8223</v>
      </c>
      <c r="H1358" t="s">
        <v>8245</v>
      </c>
      <c r="I1358" s="19">
        <f t="shared" si="63"/>
        <v>40576.332638888889</v>
      </c>
      <c r="J1358">
        <v>1296633540</v>
      </c>
      <c r="K1358" s="19">
        <f t="shared" si="64"/>
        <v>40526.36917824074</v>
      </c>
      <c r="L1358">
        <v>1292316697</v>
      </c>
      <c r="M1358" t="b">
        <v>1</v>
      </c>
      <c r="N1358">
        <v>168</v>
      </c>
      <c r="O1358" t="b">
        <v>1</v>
      </c>
      <c r="P1358" t="s">
        <v>8267</v>
      </c>
      <c r="Q1358" s="15" t="s">
        <v>8317</v>
      </c>
      <c r="R1358" s="12" t="s">
        <v>8329</v>
      </c>
      <c r="S1358">
        <f t="shared" si="65"/>
        <v>28.58</v>
      </c>
    </row>
    <row r="1359" spans="1:19" ht="45" x14ac:dyDescent="0.25">
      <c r="A1359" s="10">
        <v>3184</v>
      </c>
      <c r="B1359" s="3" t="s">
        <v>3184</v>
      </c>
      <c r="C1359" s="3" t="s">
        <v>7294</v>
      </c>
      <c r="D1359" s="6">
        <v>4300</v>
      </c>
      <c r="E1359" s="8">
        <v>4610</v>
      </c>
      <c r="F1359" t="s">
        <v>8218</v>
      </c>
      <c r="G1359" t="s">
        <v>8223</v>
      </c>
      <c r="H1359" t="s">
        <v>8245</v>
      </c>
      <c r="I1359" s="19">
        <f t="shared" si="63"/>
        <v>41821.993414351848</v>
      </c>
      <c r="J1359">
        <v>1404258631</v>
      </c>
      <c r="K1359" s="19">
        <f t="shared" si="64"/>
        <v>41791.993414351848</v>
      </c>
      <c r="L1359">
        <v>1401666631</v>
      </c>
      <c r="M1359" t="b">
        <v>1</v>
      </c>
      <c r="N1359">
        <v>46</v>
      </c>
      <c r="O1359" t="b">
        <v>1</v>
      </c>
      <c r="P1359" t="s">
        <v>8269</v>
      </c>
      <c r="Q1359" s="15" t="s">
        <v>8314</v>
      </c>
      <c r="R1359" s="12" t="s">
        <v>8315</v>
      </c>
      <c r="S1359">
        <f t="shared" si="65"/>
        <v>100.22</v>
      </c>
    </row>
    <row r="1360" spans="1:19" ht="60" x14ac:dyDescent="0.25">
      <c r="A1360" s="10">
        <v>3273</v>
      </c>
      <c r="B1360" s="3" t="s">
        <v>3273</v>
      </c>
      <c r="C1360" s="3" t="s">
        <v>7383</v>
      </c>
      <c r="D1360" s="6">
        <v>4000</v>
      </c>
      <c r="E1360" s="8">
        <v>4296</v>
      </c>
      <c r="F1360" t="s">
        <v>8218</v>
      </c>
      <c r="G1360" t="s">
        <v>8223</v>
      </c>
      <c r="H1360" t="s">
        <v>8245</v>
      </c>
      <c r="I1360" s="19">
        <f t="shared" si="63"/>
        <v>42627.791666666672</v>
      </c>
      <c r="J1360">
        <v>1473879600</v>
      </c>
      <c r="K1360" s="19">
        <f t="shared" si="64"/>
        <v>42611.801412037035</v>
      </c>
      <c r="L1360">
        <v>1472498042</v>
      </c>
      <c r="M1360" t="b">
        <v>1</v>
      </c>
      <c r="N1360">
        <v>21</v>
      </c>
      <c r="O1360" t="b">
        <v>1</v>
      </c>
      <c r="P1360" t="s">
        <v>8269</v>
      </c>
      <c r="Q1360" s="15" t="s">
        <v>8314</v>
      </c>
      <c r="R1360" s="12" t="s">
        <v>8315</v>
      </c>
      <c r="S1360">
        <f t="shared" si="65"/>
        <v>204.57</v>
      </c>
    </row>
    <row r="1361" spans="1:19" ht="60" x14ac:dyDescent="0.25">
      <c r="A1361" s="10">
        <v>2528</v>
      </c>
      <c r="B1361" s="3" t="s">
        <v>2528</v>
      </c>
      <c r="C1361" s="3" t="s">
        <v>6638</v>
      </c>
      <c r="D1361" s="6">
        <v>4000</v>
      </c>
      <c r="E1361" s="8">
        <v>4289.99</v>
      </c>
      <c r="F1361" t="s">
        <v>8218</v>
      </c>
      <c r="G1361" t="s">
        <v>8224</v>
      </c>
      <c r="H1361" t="s">
        <v>8246</v>
      </c>
      <c r="I1361" s="19">
        <f t="shared" si="63"/>
        <v>42236.458333333328</v>
      </c>
      <c r="J1361">
        <v>1440068400</v>
      </c>
      <c r="K1361" s="19">
        <f t="shared" si="64"/>
        <v>42217.834525462968</v>
      </c>
      <c r="L1361">
        <v>1438459303</v>
      </c>
      <c r="M1361" t="b">
        <v>0</v>
      </c>
      <c r="N1361">
        <v>81</v>
      </c>
      <c r="O1361" t="b">
        <v>1</v>
      </c>
      <c r="P1361" t="s">
        <v>8298</v>
      </c>
      <c r="Q1361" s="15" t="s">
        <v>8311</v>
      </c>
      <c r="R1361" s="12" t="s">
        <v>8333</v>
      </c>
      <c r="S1361">
        <f t="shared" si="65"/>
        <v>52.96</v>
      </c>
    </row>
    <row r="1362" spans="1:19" ht="30" x14ac:dyDescent="0.25">
      <c r="A1362" s="10">
        <v>815</v>
      </c>
      <c r="B1362" s="3" t="s">
        <v>816</v>
      </c>
      <c r="C1362" s="3" t="s">
        <v>4925</v>
      </c>
      <c r="D1362" s="6">
        <v>4000</v>
      </c>
      <c r="E1362" s="8">
        <v>4280</v>
      </c>
      <c r="F1362" t="s">
        <v>8218</v>
      </c>
      <c r="G1362" t="s">
        <v>8223</v>
      </c>
      <c r="H1362" t="s">
        <v>8245</v>
      </c>
      <c r="I1362" s="19">
        <f t="shared" si="63"/>
        <v>41944.917858796296</v>
      </c>
      <c r="J1362">
        <v>1414879303</v>
      </c>
      <c r="K1362" s="19">
        <f t="shared" si="64"/>
        <v>41914.917858796296</v>
      </c>
      <c r="L1362">
        <v>1412287303</v>
      </c>
      <c r="M1362" t="b">
        <v>0</v>
      </c>
      <c r="N1362">
        <v>43</v>
      </c>
      <c r="O1362" t="b">
        <v>1</v>
      </c>
      <c r="P1362" t="s">
        <v>8274</v>
      </c>
      <c r="Q1362" s="15" t="s">
        <v>8311</v>
      </c>
      <c r="R1362" s="12" t="s">
        <v>8312</v>
      </c>
      <c r="S1362">
        <f t="shared" si="65"/>
        <v>99.53</v>
      </c>
    </row>
    <row r="1363" spans="1:19" ht="45" x14ac:dyDescent="0.25">
      <c r="A1363" s="10">
        <v>2109</v>
      </c>
      <c r="B1363" s="3" t="s">
        <v>2110</v>
      </c>
      <c r="C1363" s="3" t="s">
        <v>6219</v>
      </c>
      <c r="D1363" s="6">
        <v>4000</v>
      </c>
      <c r="E1363" s="8">
        <v>4261</v>
      </c>
      <c r="F1363" t="s">
        <v>8218</v>
      </c>
      <c r="G1363" t="s">
        <v>8223</v>
      </c>
      <c r="H1363" t="s">
        <v>8245</v>
      </c>
      <c r="I1363" s="19">
        <f t="shared" si="63"/>
        <v>42190.708530092597</v>
      </c>
      <c r="J1363">
        <v>1436115617</v>
      </c>
      <c r="K1363" s="19">
        <f t="shared" si="64"/>
        <v>42160.708530092597</v>
      </c>
      <c r="L1363">
        <v>1433523617</v>
      </c>
      <c r="M1363" t="b">
        <v>0</v>
      </c>
      <c r="N1363">
        <v>40</v>
      </c>
      <c r="O1363" t="b">
        <v>1</v>
      </c>
      <c r="P1363" t="s">
        <v>8277</v>
      </c>
      <c r="Q1363" s="15" t="s">
        <v>8311</v>
      </c>
      <c r="R1363" s="12" t="s">
        <v>8328</v>
      </c>
      <c r="S1363">
        <f t="shared" si="65"/>
        <v>106.53</v>
      </c>
    </row>
    <row r="1364" spans="1:19" ht="60" x14ac:dyDescent="0.25">
      <c r="A1364" s="10">
        <v>3049</v>
      </c>
      <c r="B1364" s="3" t="s">
        <v>3049</v>
      </c>
      <c r="C1364" s="3" t="s">
        <v>7159</v>
      </c>
      <c r="D1364" s="6">
        <v>3750</v>
      </c>
      <c r="E1364" s="8">
        <v>4000</v>
      </c>
      <c r="F1364" t="s">
        <v>8218</v>
      </c>
      <c r="G1364" t="s">
        <v>8223</v>
      </c>
      <c r="H1364" t="s">
        <v>8245</v>
      </c>
      <c r="I1364" s="19">
        <f t="shared" si="63"/>
        <v>42169.014525462961</v>
      </c>
      <c r="J1364">
        <v>1434241255</v>
      </c>
      <c r="K1364" s="19">
        <f t="shared" si="64"/>
        <v>42139.014525462961</v>
      </c>
      <c r="L1364">
        <v>1431649255</v>
      </c>
      <c r="M1364" t="b">
        <v>0</v>
      </c>
      <c r="N1364">
        <v>54</v>
      </c>
      <c r="O1364" t="b">
        <v>1</v>
      </c>
      <c r="P1364" t="s">
        <v>8301</v>
      </c>
      <c r="Q1364" s="15" t="s">
        <v>8314</v>
      </c>
      <c r="R1364" s="12" t="s">
        <v>8327</v>
      </c>
      <c r="S1364">
        <f t="shared" si="65"/>
        <v>74.069999999999993</v>
      </c>
    </row>
    <row r="1365" spans="1:19" ht="60" x14ac:dyDescent="0.25">
      <c r="A1365" s="10">
        <v>3694</v>
      </c>
      <c r="B1365" s="3" t="s">
        <v>3691</v>
      </c>
      <c r="C1365" s="3" t="s">
        <v>7804</v>
      </c>
      <c r="D1365" s="6">
        <v>3500</v>
      </c>
      <c r="E1365" s="8">
        <v>3760</v>
      </c>
      <c r="F1365" t="s">
        <v>8218</v>
      </c>
      <c r="G1365" t="s">
        <v>8223</v>
      </c>
      <c r="H1365" t="s">
        <v>8245</v>
      </c>
      <c r="I1365" s="19">
        <f t="shared" si="63"/>
        <v>42527.083333333328</v>
      </c>
      <c r="J1365">
        <v>1465178400</v>
      </c>
      <c r="K1365" s="19">
        <f t="shared" si="64"/>
        <v>42490.133877314816</v>
      </c>
      <c r="L1365">
        <v>1461985967</v>
      </c>
      <c r="M1365" t="b">
        <v>0</v>
      </c>
      <c r="N1365">
        <v>60</v>
      </c>
      <c r="O1365" t="b">
        <v>1</v>
      </c>
      <c r="P1365" t="s">
        <v>8269</v>
      </c>
      <c r="Q1365" s="15" t="s">
        <v>8314</v>
      </c>
      <c r="R1365" s="12" t="s">
        <v>8315</v>
      </c>
      <c r="S1365">
        <f t="shared" si="65"/>
        <v>62.67</v>
      </c>
    </row>
    <row r="1366" spans="1:19" ht="60" x14ac:dyDescent="0.25">
      <c r="A1366" s="10">
        <v>2541</v>
      </c>
      <c r="B1366" s="3" t="s">
        <v>2541</v>
      </c>
      <c r="C1366" s="3" t="s">
        <v>6651</v>
      </c>
      <c r="D1366" s="6">
        <v>3500</v>
      </c>
      <c r="E1366" s="8">
        <v>3746</v>
      </c>
      <c r="F1366" t="s">
        <v>8218</v>
      </c>
      <c r="G1366" t="s">
        <v>8224</v>
      </c>
      <c r="H1366" t="s">
        <v>8246</v>
      </c>
      <c r="I1366" s="19">
        <f t="shared" si="63"/>
        <v>41543.449282407404</v>
      </c>
      <c r="J1366">
        <v>1380192418</v>
      </c>
      <c r="K1366" s="19">
        <f t="shared" si="64"/>
        <v>41483.449282407404</v>
      </c>
      <c r="L1366">
        <v>1375008418</v>
      </c>
      <c r="M1366" t="b">
        <v>0</v>
      </c>
      <c r="N1366">
        <v>63</v>
      </c>
      <c r="O1366" t="b">
        <v>1</v>
      </c>
      <c r="P1366" t="s">
        <v>8298</v>
      </c>
      <c r="Q1366" s="15" t="s">
        <v>8311</v>
      </c>
      <c r="R1366" s="12" t="s">
        <v>8333</v>
      </c>
      <c r="S1366">
        <f t="shared" si="65"/>
        <v>59.46</v>
      </c>
    </row>
    <row r="1367" spans="1:19" ht="45" x14ac:dyDescent="0.25">
      <c r="A1367" s="10">
        <v>2306</v>
      </c>
      <c r="B1367" s="3" t="s">
        <v>2307</v>
      </c>
      <c r="C1367" s="3" t="s">
        <v>6416</v>
      </c>
      <c r="D1367" s="6">
        <v>3500</v>
      </c>
      <c r="E1367" s="8">
        <v>3736.55</v>
      </c>
      <c r="F1367" t="s">
        <v>8218</v>
      </c>
      <c r="G1367" t="s">
        <v>8223</v>
      </c>
      <c r="H1367" t="s">
        <v>8245</v>
      </c>
      <c r="I1367" s="19">
        <f t="shared" si="63"/>
        <v>40978.16815972222</v>
      </c>
      <c r="J1367">
        <v>1331352129</v>
      </c>
      <c r="K1367" s="19">
        <f t="shared" si="64"/>
        <v>40948.16815972222</v>
      </c>
      <c r="L1367">
        <v>1328760129</v>
      </c>
      <c r="M1367" t="b">
        <v>1</v>
      </c>
      <c r="N1367">
        <v>73</v>
      </c>
      <c r="O1367" t="b">
        <v>1</v>
      </c>
      <c r="P1367" t="s">
        <v>8277</v>
      </c>
      <c r="Q1367" s="15" t="s">
        <v>8311</v>
      </c>
      <c r="R1367" s="12" t="s">
        <v>8328</v>
      </c>
      <c r="S1367">
        <f t="shared" si="65"/>
        <v>51.19</v>
      </c>
    </row>
    <row r="1368" spans="1:19" ht="60" x14ac:dyDescent="0.25">
      <c r="A1368" s="10">
        <v>341</v>
      </c>
      <c r="B1368" s="3" t="s">
        <v>342</v>
      </c>
      <c r="C1368" s="3" t="s">
        <v>4451</v>
      </c>
      <c r="D1368" s="6">
        <v>3500</v>
      </c>
      <c r="E1368" s="8">
        <v>3735</v>
      </c>
      <c r="F1368" t="s">
        <v>8218</v>
      </c>
      <c r="G1368" t="s">
        <v>8223</v>
      </c>
      <c r="H1368" t="s">
        <v>8245</v>
      </c>
      <c r="I1368" s="19">
        <f t="shared" si="63"/>
        <v>41913.165972222225</v>
      </c>
      <c r="J1368">
        <v>1412135940</v>
      </c>
      <c r="K1368" s="19">
        <f t="shared" si="64"/>
        <v>41894.879606481481</v>
      </c>
      <c r="L1368">
        <v>1410555998</v>
      </c>
      <c r="M1368" t="b">
        <v>1</v>
      </c>
      <c r="N1368">
        <v>55</v>
      </c>
      <c r="O1368" t="b">
        <v>1</v>
      </c>
      <c r="P1368" t="s">
        <v>8267</v>
      </c>
      <c r="Q1368" s="15" t="s">
        <v>8317</v>
      </c>
      <c r="R1368" s="12" t="s">
        <v>8329</v>
      </c>
      <c r="S1368">
        <f t="shared" si="65"/>
        <v>67.91</v>
      </c>
    </row>
    <row r="1369" spans="1:19" ht="45" x14ac:dyDescent="0.25">
      <c r="A1369" s="10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 s="19">
        <f t="shared" si="63"/>
        <v>42305.731666666667</v>
      </c>
      <c r="J1369">
        <v>1446053616</v>
      </c>
      <c r="K1369" s="19">
        <f t="shared" si="64"/>
        <v>42275.731666666667</v>
      </c>
      <c r="L1369">
        <v>1443461616</v>
      </c>
      <c r="M1369" t="b">
        <v>0</v>
      </c>
      <c r="N1369">
        <v>52</v>
      </c>
      <c r="O1369" t="b">
        <v>1</v>
      </c>
      <c r="P1369" t="s">
        <v>8269</v>
      </c>
      <c r="Q1369" s="15" t="s">
        <v>8314</v>
      </c>
      <c r="R1369" s="12" t="s">
        <v>8315</v>
      </c>
      <c r="S1369">
        <f t="shared" si="65"/>
        <v>71.73</v>
      </c>
    </row>
    <row r="1370" spans="1:19" ht="60" x14ac:dyDescent="0.25">
      <c r="A1370" s="10">
        <v>740</v>
      </c>
      <c r="B1370" s="3" t="s">
        <v>741</v>
      </c>
      <c r="C1370" s="3" t="s">
        <v>4850</v>
      </c>
      <c r="D1370" s="6">
        <v>3000</v>
      </c>
      <c r="E1370" s="8">
        <v>3222</v>
      </c>
      <c r="F1370" t="s">
        <v>8218</v>
      </c>
      <c r="G1370" t="s">
        <v>8223</v>
      </c>
      <c r="H1370" t="s">
        <v>8245</v>
      </c>
      <c r="I1370" s="19">
        <f t="shared" si="63"/>
        <v>42176.146782407406</v>
      </c>
      <c r="J1370">
        <v>1434857482</v>
      </c>
      <c r="K1370" s="19">
        <f t="shared" si="64"/>
        <v>42162.146782407406</v>
      </c>
      <c r="L1370">
        <v>1433647882</v>
      </c>
      <c r="M1370" t="b">
        <v>0</v>
      </c>
      <c r="N1370">
        <v>19</v>
      </c>
      <c r="O1370" t="b">
        <v>1</v>
      </c>
      <c r="P1370" t="s">
        <v>8272</v>
      </c>
      <c r="Q1370" s="15" t="s">
        <v>8320</v>
      </c>
      <c r="R1370" s="12" t="s">
        <v>8330</v>
      </c>
      <c r="S1370">
        <f t="shared" si="65"/>
        <v>169.58</v>
      </c>
    </row>
    <row r="1371" spans="1:19" ht="45" x14ac:dyDescent="0.25">
      <c r="A1371" s="10">
        <v>1848</v>
      </c>
      <c r="B1371" s="3" t="s">
        <v>1849</v>
      </c>
      <c r="C1371" s="3" t="s">
        <v>5958</v>
      </c>
      <c r="D1371" s="6">
        <v>3000</v>
      </c>
      <c r="E1371" s="8">
        <v>3221</v>
      </c>
      <c r="F1371" t="s">
        <v>8218</v>
      </c>
      <c r="G1371" t="s">
        <v>8223</v>
      </c>
      <c r="H1371" t="s">
        <v>8245</v>
      </c>
      <c r="I1371" s="19">
        <f t="shared" si="63"/>
        <v>40755.290972222225</v>
      </c>
      <c r="J1371">
        <v>1312095540</v>
      </c>
      <c r="K1371" s="19">
        <f t="shared" si="64"/>
        <v>40691.788055555553</v>
      </c>
      <c r="L1371">
        <v>1306608888</v>
      </c>
      <c r="M1371" t="b">
        <v>0</v>
      </c>
      <c r="N1371">
        <v>24</v>
      </c>
      <c r="O1371" t="b">
        <v>1</v>
      </c>
      <c r="P1371" t="s">
        <v>8274</v>
      </c>
      <c r="Q1371" s="15" t="s">
        <v>8311</v>
      </c>
      <c r="R1371" s="12" t="s">
        <v>8312</v>
      </c>
      <c r="S1371">
        <f t="shared" si="65"/>
        <v>134.21</v>
      </c>
    </row>
    <row r="1372" spans="1:19" ht="60" x14ac:dyDescent="0.25">
      <c r="A1372" s="10">
        <v>2488</v>
      </c>
      <c r="B1372" s="3" t="s">
        <v>2488</v>
      </c>
      <c r="C1372" s="3" t="s">
        <v>6598</v>
      </c>
      <c r="D1372" s="6">
        <v>3000</v>
      </c>
      <c r="E1372" s="8">
        <v>3201</v>
      </c>
      <c r="F1372" t="s">
        <v>8218</v>
      </c>
      <c r="G1372" t="s">
        <v>8223</v>
      </c>
      <c r="H1372" t="s">
        <v>8245</v>
      </c>
      <c r="I1372" s="19">
        <f t="shared" si="63"/>
        <v>40863.674861111111</v>
      </c>
      <c r="J1372">
        <v>1321459908</v>
      </c>
      <c r="K1372" s="19">
        <f t="shared" si="64"/>
        <v>40833.633194444446</v>
      </c>
      <c r="L1372">
        <v>1318864308</v>
      </c>
      <c r="M1372" t="b">
        <v>0</v>
      </c>
      <c r="N1372">
        <v>65</v>
      </c>
      <c r="O1372" t="b">
        <v>1</v>
      </c>
      <c r="P1372" t="s">
        <v>8277</v>
      </c>
      <c r="Q1372" s="15" t="s">
        <v>8311</v>
      </c>
      <c r="R1372" s="12" t="s">
        <v>8328</v>
      </c>
      <c r="S1372">
        <f t="shared" si="65"/>
        <v>49.25</v>
      </c>
    </row>
    <row r="1373" spans="1:19" ht="60" x14ac:dyDescent="0.25">
      <c r="A1373" s="10">
        <v>2552</v>
      </c>
      <c r="B1373" s="3" t="s">
        <v>2552</v>
      </c>
      <c r="C1373" s="3" t="s">
        <v>6662</v>
      </c>
      <c r="D1373" s="6">
        <v>3000</v>
      </c>
      <c r="E1373" s="8">
        <v>3195</v>
      </c>
      <c r="F1373" t="s">
        <v>8218</v>
      </c>
      <c r="G1373" t="s">
        <v>8223</v>
      </c>
      <c r="H1373" t="s">
        <v>8245</v>
      </c>
      <c r="I1373" s="19">
        <f t="shared" si="63"/>
        <v>42799.809965277775</v>
      </c>
      <c r="J1373">
        <v>1488741981</v>
      </c>
      <c r="K1373" s="19">
        <f t="shared" si="64"/>
        <v>42769.809965277775</v>
      </c>
      <c r="L1373">
        <v>1486149981</v>
      </c>
      <c r="M1373" t="b">
        <v>0</v>
      </c>
      <c r="N1373">
        <v>18</v>
      </c>
      <c r="O1373" t="b">
        <v>1</v>
      </c>
      <c r="P1373" t="s">
        <v>8298</v>
      </c>
      <c r="Q1373" s="15" t="s">
        <v>8311</v>
      </c>
      <c r="R1373" s="12" t="s">
        <v>8333</v>
      </c>
      <c r="S1373">
        <f t="shared" si="65"/>
        <v>177.5</v>
      </c>
    </row>
    <row r="1374" spans="1:19" ht="60" x14ac:dyDescent="0.25">
      <c r="A1374" s="10">
        <v>3419</v>
      </c>
      <c r="B1374" s="3" t="s">
        <v>3418</v>
      </c>
      <c r="C1374" s="3" t="s">
        <v>7529</v>
      </c>
      <c r="D1374" s="6">
        <v>2750</v>
      </c>
      <c r="E1374" s="8">
        <v>2930</v>
      </c>
      <c r="F1374" t="s">
        <v>8218</v>
      </c>
      <c r="G1374" t="s">
        <v>8240</v>
      </c>
      <c r="H1374" t="s">
        <v>8248</v>
      </c>
      <c r="I1374" s="19">
        <f t="shared" si="63"/>
        <v>42466.895833333328</v>
      </c>
      <c r="J1374">
        <v>1459978200</v>
      </c>
      <c r="K1374" s="19">
        <f t="shared" si="64"/>
        <v>42448.821585648147</v>
      </c>
      <c r="L1374">
        <v>1458416585</v>
      </c>
      <c r="M1374" t="b">
        <v>0</v>
      </c>
      <c r="N1374">
        <v>46</v>
      </c>
      <c r="O1374" t="b">
        <v>1</v>
      </c>
      <c r="P1374" t="s">
        <v>8269</v>
      </c>
      <c r="Q1374" s="15" t="s">
        <v>8314</v>
      </c>
      <c r="R1374" s="12" t="s">
        <v>8315</v>
      </c>
      <c r="S1374">
        <f t="shared" si="65"/>
        <v>63.7</v>
      </c>
    </row>
    <row r="1375" spans="1:19" ht="45" x14ac:dyDescent="0.25">
      <c r="A1375" s="10">
        <v>2940</v>
      </c>
      <c r="B1375" s="3" t="s">
        <v>2940</v>
      </c>
      <c r="C1375" s="3" t="s">
        <v>7050</v>
      </c>
      <c r="D1375" s="6">
        <v>2500</v>
      </c>
      <c r="E1375" s="8">
        <v>2681</v>
      </c>
      <c r="F1375" t="s">
        <v>8218</v>
      </c>
      <c r="G1375" t="s">
        <v>8223</v>
      </c>
      <c r="H1375" t="s">
        <v>8245</v>
      </c>
      <c r="I1375" s="19">
        <f t="shared" si="63"/>
        <v>42022.773356481484</v>
      </c>
      <c r="J1375">
        <v>1421606018</v>
      </c>
      <c r="K1375" s="19">
        <f t="shared" si="64"/>
        <v>41982.773356481484</v>
      </c>
      <c r="L1375">
        <v>1418150018</v>
      </c>
      <c r="M1375" t="b">
        <v>0</v>
      </c>
      <c r="N1375">
        <v>33</v>
      </c>
      <c r="O1375" t="b">
        <v>1</v>
      </c>
      <c r="P1375" t="s">
        <v>8303</v>
      </c>
      <c r="Q1375" s="15" t="s">
        <v>8314</v>
      </c>
      <c r="R1375" s="12" t="s">
        <v>8335</v>
      </c>
      <c r="S1375">
        <f t="shared" si="65"/>
        <v>81.239999999999995</v>
      </c>
    </row>
    <row r="1376" spans="1:19" ht="60" x14ac:dyDescent="0.25">
      <c r="A1376" s="10">
        <v>3615</v>
      </c>
      <c r="B1376" s="3" t="s">
        <v>3613</v>
      </c>
      <c r="C1376" s="3" t="s">
        <v>7725</v>
      </c>
      <c r="D1376" s="6">
        <v>2500</v>
      </c>
      <c r="E1376" s="8">
        <v>2670</v>
      </c>
      <c r="F1376" t="s">
        <v>8218</v>
      </c>
      <c r="G1376" t="s">
        <v>8224</v>
      </c>
      <c r="H1376" t="s">
        <v>8246</v>
      </c>
      <c r="I1376" s="19">
        <f t="shared" si="63"/>
        <v>42348.593703703707</v>
      </c>
      <c r="J1376">
        <v>1449756896</v>
      </c>
      <c r="K1376" s="19">
        <f t="shared" si="64"/>
        <v>42318.593703703707</v>
      </c>
      <c r="L1376">
        <v>1447164896</v>
      </c>
      <c r="M1376" t="b">
        <v>0</v>
      </c>
      <c r="N1376">
        <v>72</v>
      </c>
      <c r="O1376" t="b">
        <v>1</v>
      </c>
      <c r="P1376" t="s">
        <v>8269</v>
      </c>
      <c r="Q1376" s="15" t="s">
        <v>8314</v>
      </c>
      <c r="R1376" s="12" t="s">
        <v>8315</v>
      </c>
      <c r="S1376">
        <f t="shared" si="65"/>
        <v>37.08</v>
      </c>
    </row>
    <row r="1377" spans="1:19" ht="60" x14ac:dyDescent="0.25">
      <c r="A1377" s="10">
        <v>3164</v>
      </c>
      <c r="B1377" s="3" t="s">
        <v>3164</v>
      </c>
      <c r="C1377" s="3" t="s">
        <v>7274</v>
      </c>
      <c r="D1377" s="6">
        <v>2500</v>
      </c>
      <c r="E1377" s="8">
        <v>2669</v>
      </c>
      <c r="F1377" t="s">
        <v>8218</v>
      </c>
      <c r="G1377" t="s">
        <v>8223</v>
      </c>
      <c r="H1377" t="s">
        <v>8245</v>
      </c>
      <c r="I1377" s="19">
        <f t="shared" si="63"/>
        <v>41799.80572916667</v>
      </c>
      <c r="J1377">
        <v>1402341615</v>
      </c>
      <c r="K1377" s="19">
        <f t="shared" si="64"/>
        <v>41766.80572916667</v>
      </c>
      <c r="L1377">
        <v>1399490415</v>
      </c>
      <c r="M1377" t="b">
        <v>1</v>
      </c>
      <c r="N1377">
        <v>71</v>
      </c>
      <c r="O1377" t="b">
        <v>1</v>
      </c>
      <c r="P1377" t="s">
        <v>8269</v>
      </c>
      <c r="Q1377" s="15" t="s">
        <v>8314</v>
      </c>
      <c r="R1377" s="12" t="s">
        <v>8315</v>
      </c>
      <c r="S1377">
        <f t="shared" si="65"/>
        <v>37.590000000000003</v>
      </c>
    </row>
    <row r="1378" spans="1:19" ht="60" x14ac:dyDescent="0.25">
      <c r="A1378" s="10">
        <v>2829</v>
      </c>
      <c r="B1378" s="3" t="s">
        <v>2829</v>
      </c>
      <c r="C1378" s="3" t="s">
        <v>6939</v>
      </c>
      <c r="D1378" s="6">
        <v>2500</v>
      </c>
      <c r="E1378" s="8">
        <v>2663</v>
      </c>
      <c r="F1378" t="s">
        <v>8218</v>
      </c>
      <c r="G1378" t="s">
        <v>8224</v>
      </c>
      <c r="H1378" t="s">
        <v>8246</v>
      </c>
      <c r="I1378" s="19">
        <f t="shared" si="63"/>
        <v>42523.434236111112</v>
      </c>
      <c r="J1378">
        <v>1464863118</v>
      </c>
      <c r="K1378" s="19">
        <f t="shared" si="64"/>
        <v>42495.434236111112</v>
      </c>
      <c r="L1378">
        <v>1462443918</v>
      </c>
      <c r="M1378" t="b">
        <v>0</v>
      </c>
      <c r="N1378">
        <v>76</v>
      </c>
      <c r="O1378" t="b">
        <v>1</v>
      </c>
      <c r="P1378" t="s">
        <v>8269</v>
      </c>
      <c r="Q1378" s="15" t="s">
        <v>8314</v>
      </c>
      <c r="R1378" s="12" t="s">
        <v>8315</v>
      </c>
      <c r="S1378">
        <f t="shared" si="65"/>
        <v>35.04</v>
      </c>
    </row>
    <row r="1379" spans="1:19" ht="45" x14ac:dyDescent="0.25">
      <c r="A1379" s="10">
        <v>105</v>
      </c>
      <c r="B1379" s="3" t="s">
        <v>107</v>
      </c>
      <c r="C1379" s="3" t="s">
        <v>4216</v>
      </c>
      <c r="D1379" s="6">
        <v>2200</v>
      </c>
      <c r="E1379" s="8">
        <v>2363</v>
      </c>
      <c r="F1379" t="s">
        <v>8218</v>
      </c>
      <c r="G1379" t="s">
        <v>8223</v>
      </c>
      <c r="H1379" t="s">
        <v>8245</v>
      </c>
      <c r="I1379" s="19">
        <f t="shared" si="63"/>
        <v>42504</v>
      </c>
      <c r="J1379">
        <v>1463184000</v>
      </c>
      <c r="K1379" s="19">
        <f t="shared" si="64"/>
        <v>42485.724768518514</v>
      </c>
      <c r="L1379">
        <v>1461605020</v>
      </c>
      <c r="M1379" t="b">
        <v>0</v>
      </c>
      <c r="N1379">
        <v>60</v>
      </c>
      <c r="O1379" t="b">
        <v>1</v>
      </c>
      <c r="P1379" t="s">
        <v>8264</v>
      </c>
      <c r="Q1379" s="15" t="s">
        <v>8317</v>
      </c>
      <c r="R1379" s="12" t="s">
        <v>8318</v>
      </c>
      <c r="S1379">
        <f t="shared" si="65"/>
        <v>39.380000000000003</v>
      </c>
    </row>
    <row r="1380" spans="1:19" ht="60" x14ac:dyDescent="0.25">
      <c r="A1380" s="10">
        <v>2106</v>
      </c>
      <c r="B1380" s="3" t="s">
        <v>2107</v>
      </c>
      <c r="C1380" s="3" t="s">
        <v>6216</v>
      </c>
      <c r="D1380" s="6">
        <v>2200</v>
      </c>
      <c r="E1380" s="8">
        <v>2355</v>
      </c>
      <c r="F1380" t="s">
        <v>8218</v>
      </c>
      <c r="G1380" t="s">
        <v>8223</v>
      </c>
      <c r="H1380" t="s">
        <v>8245</v>
      </c>
      <c r="I1380" s="19">
        <f t="shared" si="63"/>
        <v>41300.21497685185</v>
      </c>
      <c r="J1380">
        <v>1359176974</v>
      </c>
      <c r="K1380" s="19">
        <f t="shared" si="64"/>
        <v>41270.21497685185</v>
      </c>
      <c r="L1380">
        <v>1356584974</v>
      </c>
      <c r="M1380" t="b">
        <v>0</v>
      </c>
      <c r="N1380">
        <v>44</v>
      </c>
      <c r="O1380" t="b">
        <v>1</v>
      </c>
      <c r="P1380" t="s">
        <v>8277</v>
      </c>
      <c r="Q1380" s="15" t="s">
        <v>8311</v>
      </c>
      <c r="R1380" s="12" t="s">
        <v>8328</v>
      </c>
      <c r="S1380">
        <f t="shared" si="65"/>
        <v>53.52</v>
      </c>
    </row>
    <row r="1381" spans="1:19" ht="60" x14ac:dyDescent="0.25">
      <c r="A1381" s="10">
        <v>2555</v>
      </c>
      <c r="B1381" s="3" t="s">
        <v>2555</v>
      </c>
      <c r="C1381" s="3" t="s">
        <v>6665</v>
      </c>
      <c r="D1381" s="6">
        <v>2000</v>
      </c>
      <c r="E1381" s="8">
        <v>2147</v>
      </c>
      <c r="F1381" t="s">
        <v>8218</v>
      </c>
      <c r="G1381" t="s">
        <v>8223</v>
      </c>
      <c r="H1381" t="s">
        <v>8245</v>
      </c>
      <c r="I1381" s="19">
        <f t="shared" si="63"/>
        <v>41057.655011574076</v>
      </c>
      <c r="J1381">
        <v>1338219793</v>
      </c>
      <c r="K1381" s="19">
        <f t="shared" si="64"/>
        <v>41026.655011574076</v>
      </c>
      <c r="L1381">
        <v>1335541393</v>
      </c>
      <c r="M1381" t="b">
        <v>0</v>
      </c>
      <c r="N1381">
        <v>35</v>
      </c>
      <c r="O1381" t="b">
        <v>1</v>
      </c>
      <c r="P1381" t="s">
        <v>8298</v>
      </c>
      <c r="Q1381" s="15" t="s">
        <v>8311</v>
      </c>
      <c r="R1381" s="12" t="s">
        <v>8333</v>
      </c>
      <c r="S1381">
        <f t="shared" si="65"/>
        <v>61.34</v>
      </c>
    </row>
    <row r="1382" spans="1:19" ht="60" x14ac:dyDescent="0.25">
      <c r="A1382" s="10">
        <v>2292</v>
      </c>
      <c r="B1382" s="3" t="s">
        <v>2293</v>
      </c>
      <c r="C1382" s="3" t="s">
        <v>6402</v>
      </c>
      <c r="D1382" s="6">
        <v>2000</v>
      </c>
      <c r="E1382" s="8">
        <v>2145.0100000000002</v>
      </c>
      <c r="F1382" t="s">
        <v>8218</v>
      </c>
      <c r="G1382" t="s">
        <v>8223</v>
      </c>
      <c r="H1382" t="s">
        <v>8245</v>
      </c>
      <c r="I1382" s="19">
        <f t="shared" si="63"/>
        <v>41017.697638888887</v>
      </c>
      <c r="J1382">
        <v>1334767476</v>
      </c>
      <c r="K1382" s="19">
        <f t="shared" si="64"/>
        <v>40987.697638888887</v>
      </c>
      <c r="L1382">
        <v>1332175476</v>
      </c>
      <c r="M1382" t="b">
        <v>0</v>
      </c>
      <c r="N1382">
        <v>46</v>
      </c>
      <c r="O1382" t="b">
        <v>1</v>
      </c>
      <c r="P1382" t="s">
        <v>8274</v>
      </c>
      <c r="Q1382" s="15" t="s">
        <v>8311</v>
      </c>
      <c r="R1382" s="12" t="s">
        <v>8312</v>
      </c>
      <c r="S1382">
        <f t="shared" si="65"/>
        <v>46.63</v>
      </c>
    </row>
    <row r="1383" spans="1:19" ht="60" x14ac:dyDescent="0.25">
      <c r="A1383" s="10">
        <v>3817</v>
      </c>
      <c r="B1383" s="3" t="s">
        <v>3814</v>
      </c>
      <c r="C1383" s="3" t="s">
        <v>7927</v>
      </c>
      <c r="D1383" s="6">
        <v>2000</v>
      </c>
      <c r="E1383" s="8">
        <v>2145</v>
      </c>
      <c r="F1383" t="s">
        <v>8218</v>
      </c>
      <c r="G1383" t="s">
        <v>8223</v>
      </c>
      <c r="H1383" t="s">
        <v>8245</v>
      </c>
      <c r="I1383" s="19">
        <f t="shared" si="63"/>
        <v>42301.165972222225</v>
      </c>
      <c r="J1383">
        <v>1445659140</v>
      </c>
      <c r="K1383" s="19">
        <f t="shared" si="64"/>
        <v>42284.69694444444</v>
      </c>
      <c r="L1383">
        <v>1444236216</v>
      </c>
      <c r="M1383" t="b">
        <v>0</v>
      </c>
      <c r="N1383">
        <v>20</v>
      </c>
      <c r="O1383" t="b">
        <v>1</v>
      </c>
      <c r="P1383" t="s">
        <v>8269</v>
      </c>
      <c r="Q1383" s="15" t="s">
        <v>8314</v>
      </c>
      <c r="R1383" s="12" t="s">
        <v>8315</v>
      </c>
      <c r="S1383">
        <f t="shared" si="65"/>
        <v>107.25</v>
      </c>
    </row>
    <row r="1384" spans="1:19" ht="45" x14ac:dyDescent="0.25">
      <c r="A1384" s="10">
        <v>2468</v>
      </c>
      <c r="B1384" s="3" t="s">
        <v>2469</v>
      </c>
      <c r="C1384" s="3" t="s">
        <v>6578</v>
      </c>
      <c r="D1384" s="6">
        <v>2000</v>
      </c>
      <c r="E1384" s="8">
        <v>2144.34</v>
      </c>
      <c r="F1384" t="s">
        <v>8218</v>
      </c>
      <c r="G1384" t="s">
        <v>8223</v>
      </c>
      <c r="H1384" t="s">
        <v>8245</v>
      </c>
      <c r="I1384" s="19">
        <f t="shared" si="63"/>
        <v>41210.208333333336</v>
      </c>
      <c r="J1384">
        <v>1351400400</v>
      </c>
      <c r="K1384" s="19">
        <f t="shared" si="64"/>
        <v>41174.154178240737</v>
      </c>
      <c r="L1384">
        <v>1348285321</v>
      </c>
      <c r="M1384" t="b">
        <v>0</v>
      </c>
      <c r="N1384">
        <v>58</v>
      </c>
      <c r="O1384" t="b">
        <v>1</v>
      </c>
      <c r="P1384" t="s">
        <v>8277</v>
      </c>
      <c r="Q1384" s="15" t="s">
        <v>8311</v>
      </c>
      <c r="R1384" s="12" t="s">
        <v>8328</v>
      </c>
      <c r="S1384">
        <f t="shared" si="65"/>
        <v>36.97</v>
      </c>
    </row>
    <row r="1385" spans="1:19" ht="60" x14ac:dyDescent="0.25">
      <c r="A1385" s="10">
        <v>3407</v>
      </c>
      <c r="B1385" s="3" t="s">
        <v>3406</v>
      </c>
      <c r="C1385" s="3" t="s">
        <v>7517</v>
      </c>
      <c r="D1385" s="6">
        <v>2000</v>
      </c>
      <c r="E1385" s="8">
        <v>2142</v>
      </c>
      <c r="F1385" t="s">
        <v>8218</v>
      </c>
      <c r="G1385" t="s">
        <v>8224</v>
      </c>
      <c r="H1385" t="s">
        <v>8246</v>
      </c>
      <c r="I1385" s="19">
        <f t="shared" si="63"/>
        <v>41826.422326388885</v>
      </c>
      <c r="J1385">
        <v>1404641289</v>
      </c>
      <c r="K1385" s="19">
        <f t="shared" si="64"/>
        <v>41796.422326388885</v>
      </c>
      <c r="L1385">
        <v>1402049289</v>
      </c>
      <c r="M1385" t="b">
        <v>0</v>
      </c>
      <c r="N1385">
        <v>67</v>
      </c>
      <c r="O1385" t="b">
        <v>1</v>
      </c>
      <c r="P1385" t="s">
        <v>8269</v>
      </c>
      <c r="Q1385" s="15" t="s">
        <v>8314</v>
      </c>
      <c r="R1385" s="12" t="s">
        <v>8315</v>
      </c>
      <c r="S1385">
        <f t="shared" si="65"/>
        <v>31.97</v>
      </c>
    </row>
    <row r="1386" spans="1:19" ht="60" x14ac:dyDescent="0.25">
      <c r="A1386" s="10">
        <v>647</v>
      </c>
      <c r="B1386" s="3" t="s">
        <v>648</v>
      </c>
      <c r="C1386" s="3" t="s">
        <v>4757</v>
      </c>
      <c r="D1386" s="6">
        <v>2000</v>
      </c>
      <c r="E1386" s="8">
        <v>2141</v>
      </c>
      <c r="F1386" t="s">
        <v>8218</v>
      </c>
      <c r="G1386" t="s">
        <v>8228</v>
      </c>
      <c r="H1386" t="s">
        <v>8250</v>
      </c>
      <c r="I1386" s="19">
        <f t="shared" si="63"/>
        <v>42446.726261574076</v>
      </c>
      <c r="J1386">
        <v>1458235549</v>
      </c>
      <c r="K1386" s="19">
        <f t="shared" si="64"/>
        <v>42416.767928240741</v>
      </c>
      <c r="L1386">
        <v>1455647149</v>
      </c>
      <c r="M1386" t="b">
        <v>0</v>
      </c>
      <c r="N1386">
        <v>17</v>
      </c>
      <c r="O1386" t="b">
        <v>1</v>
      </c>
      <c r="P1386" t="s">
        <v>8271</v>
      </c>
      <c r="Q1386" s="15" t="s">
        <v>8307</v>
      </c>
      <c r="R1386" s="12" t="s">
        <v>8313</v>
      </c>
      <c r="S1386">
        <f t="shared" si="65"/>
        <v>125.94</v>
      </c>
    </row>
    <row r="1387" spans="1:19" ht="45" x14ac:dyDescent="0.25">
      <c r="A1387" s="10">
        <v>15</v>
      </c>
      <c r="B1387" s="3" t="s">
        <v>17</v>
      </c>
      <c r="C1387" s="3" t="s">
        <v>4126</v>
      </c>
      <c r="D1387" s="6">
        <v>2000</v>
      </c>
      <c r="E1387" s="8">
        <v>2132</v>
      </c>
      <c r="F1387" t="s">
        <v>8218</v>
      </c>
      <c r="G1387" t="s">
        <v>8226</v>
      </c>
      <c r="H1387" t="s">
        <v>8248</v>
      </c>
      <c r="I1387" s="19">
        <f t="shared" si="63"/>
        <v>42274.843055555553</v>
      </c>
      <c r="J1387">
        <v>1443384840</v>
      </c>
      <c r="K1387" s="19">
        <f t="shared" si="64"/>
        <v>42256.391875000001</v>
      </c>
      <c r="L1387">
        <v>1441790658</v>
      </c>
      <c r="M1387" t="b">
        <v>0</v>
      </c>
      <c r="N1387">
        <v>98</v>
      </c>
      <c r="O1387" t="b">
        <v>1</v>
      </c>
      <c r="P1387" t="s">
        <v>8263</v>
      </c>
      <c r="Q1387" s="15" t="s">
        <v>8317</v>
      </c>
      <c r="R1387" s="12" t="s">
        <v>8331</v>
      </c>
      <c r="S1387">
        <f t="shared" si="65"/>
        <v>21.76</v>
      </c>
    </row>
    <row r="1388" spans="1:19" ht="60" x14ac:dyDescent="0.25">
      <c r="A1388" s="10">
        <v>1889</v>
      </c>
      <c r="B1388" s="3" t="s">
        <v>1890</v>
      </c>
      <c r="C1388" s="3" t="s">
        <v>5999</v>
      </c>
      <c r="D1388" s="6">
        <v>2000</v>
      </c>
      <c r="E1388" s="8">
        <v>2132</v>
      </c>
      <c r="F1388" t="s">
        <v>8218</v>
      </c>
      <c r="G1388" t="s">
        <v>8223</v>
      </c>
      <c r="H1388" t="s">
        <v>8245</v>
      </c>
      <c r="I1388" s="19">
        <f t="shared" si="63"/>
        <v>41344.751689814817</v>
      </c>
      <c r="J1388">
        <v>1363024946</v>
      </c>
      <c r="K1388" s="19">
        <f t="shared" si="64"/>
        <v>41299.793356481481</v>
      </c>
      <c r="L1388">
        <v>1359140546</v>
      </c>
      <c r="M1388" t="b">
        <v>0</v>
      </c>
      <c r="N1388">
        <v>44</v>
      </c>
      <c r="O1388" t="b">
        <v>1</v>
      </c>
      <c r="P1388" t="s">
        <v>8277</v>
      </c>
      <c r="Q1388" s="15" t="s">
        <v>8311</v>
      </c>
      <c r="R1388" s="12" t="s">
        <v>8328</v>
      </c>
      <c r="S1388">
        <f t="shared" si="65"/>
        <v>48.45</v>
      </c>
    </row>
    <row r="1389" spans="1:19" ht="60" x14ac:dyDescent="0.25">
      <c r="A1389" s="10">
        <v>2111</v>
      </c>
      <c r="B1389" s="3" t="s">
        <v>2112</v>
      </c>
      <c r="C1389" s="3" t="s">
        <v>6221</v>
      </c>
      <c r="D1389" s="6">
        <v>2000</v>
      </c>
      <c r="E1389" s="8">
        <v>2130</v>
      </c>
      <c r="F1389" t="s">
        <v>8218</v>
      </c>
      <c r="G1389" t="s">
        <v>8223</v>
      </c>
      <c r="H1389" t="s">
        <v>8245</v>
      </c>
      <c r="I1389" s="19">
        <f t="shared" si="63"/>
        <v>40770.041666666664</v>
      </c>
      <c r="J1389">
        <v>1313370000</v>
      </c>
      <c r="K1389" s="19">
        <f t="shared" si="64"/>
        <v>40703.197048611109</v>
      </c>
      <c r="L1389">
        <v>1307594625</v>
      </c>
      <c r="M1389" t="b">
        <v>0</v>
      </c>
      <c r="N1389">
        <v>39</v>
      </c>
      <c r="O1389" t="b">
        <v>1</v>
      </c>
      <c r="P1389" t="s">
        <v>8277</v>
      </c>
      <c r="Q1389" s="15" t="s">
        <v>8311</v>
      </c>
      <c r="R1389" s="12" t="s">
        <v>8328</v>
      </c>
      <c r="S1389">
        <f t="shared" si="65"/>
        <v>54.62</v>
      </c>
    </row>
    <row r="1390" spans="1:19" ht="45" x14ac:dyDescent="0.25">
      <c r="A1390" s="10">
        <v>2307</v>
      </c>
      <c r="B1390" s="3" t="s">
        <v>2308</v>
      </c>
      <c r="C1390" s="3" t="s">
        <v>6417</v>
      </c>
      <c r="D1390" s="6">
        <v>1964.47</v>
      </c>
      <c r="E1390" s="8">
        <v>2095.2600000000002</v>
      </c>
      <c r="F1390" t="s">
        <v>8218</v>
      </c>
      <c r="G1390" t="s">
        <v>8223</v>
      </c>
      <c r="H1390" t="s">
        <v>8245</v>
      </c>
      <c r="I1390" s="19">
        <f t="shared" si="63"/>
        <v>41034.802407407406</v>
      </c>
      <c r="J1390">
        <v>1336245328</v>
      </c>
      <c r="K1390" s="19">
        <f t="shared" si="64"/>
        <v>41004.802465277775</v>
      </c>
      <c r="L1390">
        <v>1333653333</v>
      </c>
      <c r="M1390" t="b">
        <v>1</v>
      </c>
      <c r="N1390">
        <v>75</v>
      </c>
      <c r="O1390" t="b">
        <v>1</v>
      </c>
      <c r="P1390" t="s">
        <v>8277</v>
      </c>
      <c r="Q1390" s="15" t="s">
        <v>8311</v>
      </c>
      <c r="R1390" s="12" t="s">
        <v>8328</v>
      </c>
      <c r="S1390">
        <f t="shared" si="65"/>
        <v>27.94</v>
      </c>
    </row>
    <row r="1391" spans="1:19" ht="60" x14ac:dyDescent="0.25">
      <c r="A1391" s="10">
        <v>3030</v>
      </c>
      <c r="B1391" s="3" t="s">
        <v>3030</v>
      </c>
      <c r="C1391" s="3" t="s">
        <v>7140</v>
      </c>
      <c r="D1391" s="6">
        <v>1750</v>
      </c>
      <c r="E1391" s="8">
        <v>1867</v>
      </c>
      <c r="F1391" t="s">
        <v>8218</v>
      </c>
      <c r="G1391" t="s">
        <v>8223</v>
      </c>
      <c r="H1391" t="s">
        <v>8245</v>
      </c>
      <c r="I1391" s="19">
        <f t="shared" si="63"/>
        <v>42263.747349537036</v>
      </c>
      <c r="J1391">
        <v>1442426171</v>
      </c>
      <c r="K1391" s="19">
        <f t="shared" si="64"/>
        <v>42233.747349537036</v>
      </c>
      <c r="L1391">
        <v>1439834171</v>
      </c>
      <c r="M1391" t="b">
        <v>0</v>
      </c>
      <c r="N1391">
        <v>41</v>
      </c>
      <c r="O1391" t="b">
        <v>1</v>
      </c>
      <c r="P1391" t="s">
        <v>8301</v>
      </c>
      <c r="Q1391" s="15" t="s">
        <v>8314</v>
      </c>
      <c r="R1391" s="12" t="s">
        <v>8327</v>
      </c>
      <c r="S1391">
        <f t="shared" si="65"/>
        <v>45.54</v>
      </c>
    </row>
    <row r="1392" spans="1:19" ht="60" x14ac:dyDescent="0.25">
      <c r="A1392" s="10">
        <v>2289</v>
      </c>
      <c r="B1392" s="3" t="s">
        <v>2290</v>
      </c>
      <c r="C1392" s="3" t="s">
        <v>6399</v>
      </c>
      <c r="D1392" s="6">
        <v>1500</v>
      </c>
      <c r="E1392" s="8">
        <v>1611</v>
      </c>
      <c r="F1392" t="s">
        <v>8218</v>
      </c>
      <c r="G1392" t="s">
        <v>8223</v>
      </c>
      <c r="H1392" t="s">
        <v>8245</v>
      </c>
      <c r="I1392" s="19">
        <f t="shared" si="63"/>
        <v>41614.973611111112</v>
      </c>
      <c r="J1392">
        <v>1386372120</v>
      </c>
      <c r="K1392" s="19">
        <f t="shared" si="64"/>
        <v>41571.998379629629</v>
      </c>
      <c r="L1392">
        <v>1382659060</v>
      </c>
      <c r="M1392" t="b">
        <v>0</v>
      </c>
      <c r="N1392">
        <v>25</v>
      </c>
      <c r="O1392" t="b">
        <v>1</v>
      </c>
      <c r="P1392" t="s">
        <v>8274</v>
      </c>
      <c r="Q1392" s="15" t="s">
        <v>8311</v>
      </c>
      <c r="R1392" s="12" t="s">
        <v>8312</v>
      </c>
      <c r="S1392">
        <f t="shared" si="65"/>
        <v>64.44</v>
      </c>
    </row>
    <row r="1393" spans="1:19" ht="30" x14ac:dyDescent="0.25">
      <c r="A1393" s="10">
        <v>738</v>
      </c>
      <c r="B1393" s="3" t="s">
        <v>739</v>
      </c>
      <c r="C1393" s="3" t="s">
        <v>4848</v>
      </c>
      <c r="D1393" s="6">
        <v>1500</v>
      </c>
      <c r="E1393" s="8">
        <v>1601</v>
      </c>
      <c r="F1393" t="s">
        <v>8218</v>
      </c>
      <c r="G1393" t="s">
        <v>8223</v>
      </c>
      <c r="H1393" t="s">
        <v>8245</v>
      </c>
      <c r="I1393" s="19">
        <f t="shared" si="63"/>
        <v>41974.207638888889</v>
      </c>
      <c r="J1393">
        <v>1417409940</v>
      </c>
      <c r="K1393" s="19">
        <f t="shared" si="64"/>
        <v>41943.604097222218</v>
      </c>
      <c r="L1393">
        <v>1414765794</v>
      </c>
      <c r="M1393" t="b">
        <v>0</v>
      </c>
      <c r="N1393">
        <v>41</v>
      </c>
      <c r="O1393" t="b">
        <v>1</v>
      </c>
      <c r="P1393" t="s">
        <v>8272</v>
      </c>
      <c r="Q1393" s="15" t="s">
        <v>8320</v>
      </c>
      <c r="R1393" s="12" t="s">
        <v>8330</v>
      </c>
      <c r="S1393">
        <f t="shared" si="65"/>
        <v>39.049999999999997</v>
      </c>
    </row>
    <row r="1394" spans="1:19" ht="60" x14ac:dyDescent="0.25">
      <c r="A1394" s="10">
        <v>828</v>
      </c>
      <c r="B1394" s="3" t="s">
        <v>829</v>
      </c>
      <c r="C1394" s="3" t="s">
        <v>4938</v>
      </c>
      <c r="D1394" s="6">
        <v>1300</v>
      </c>
      <c r="E1394" s="8">
        <v>1391</v>
      </c>
      <c r="F1394" t="s">
        <v>8218</v>
      </c>
      <c r="G1394" t="s">
        <v>8223</v>
      </c>
      <c r="H1394" t="s">
        <v>8245</v>
      </c>
      <c r="I1394" s="19">
        <f t="shared" si="63"/>
        <v>41085.683333333334</v>
      </c>
      <c r="J1394">
        <v>1340641440</v>
      </c>
      <c r="K1394" s="19">
        <f t="shared" si="64"/>
        <v>41073.050717592596</v>
      </c>
      <c r="L1394">
        <v>1339549982</v>
      </c>
      <c r="M1394" t="b">
        <v>0</v>
      </c>
      <c r="N1394">
        <v>38</v>
      </c>
      <c r="O1394" t="b">
        <v>1</v>
      </c>
      <c r="P1394" t="s">
        <v>8274</v>
      </c>
      <c r="Q1394" s="15" t="s">
        <v>8311</v>
      </c>
      <c r="R1394" s="12" t="s">
        <v>8312</v>
      </c>
      <c r="S1394">
        <f t="shared" si="65"/>
        <v>36.61</v>
      </c>
    </row>
    <row r="1395" spans="1:19" ht="60" x14ac:dyDescent="0.25">
      <c r="A1395" s="10">
        <v>3307</v>
      </c>
      <c r="B1395" s="3" t="s">
        <v>3307</v>
      </c>
      <c r="C1395" s="3" t="s">
        <v>7417</v>
      </c>
      <c r="D1395" s="6">
        <v>1000</v>
      </c>
      <c r="E1395" s="8">
        <v>1066.8</v>
      </c>
      <c r="F1395" t="s">
        <v>8218</v>
      </c>
      <c r="G1395" t="s">
        <v>8223</v>
      </c>
      <c r="H1395" t="s">
        <v>8245</v>
      </c>
      <c r="I1395" s="19">
        <f t="shared" si="63"/>
        <v>42505.057164351849</v>
      </c>
      <c r="J1395">
        <v>1463275339</v>
      </c>
      <c r="K1395" s="19">
        <f t="shared" si="64"/>
        <v>42475.057164351849</v>
      </c>
      <c r="L1395">
        <v>1460683339</v>
      </c>
      <c r="M1395" t="b">
        <v>0</v>
      </c>
      <c r="N1395">
        <v>20</v>
      </c>
      <c r="O1395" t="b">
        <v>1</v>
      </c>
      <c r="P1395" t="s">
        <v>8269</v>
      </c>
      <c r="Q1395" s="15" t="s">
        <v>8314</v>
      </c>
      <c r="R1395" s="12" t="s">
        <v>8315</v>
      </c>
      <c r="S1395">
        <f t="shared" si="65"/>
        <v>53.34</v>
      </c>
    </row>
    <row r="1396" spans="1:19" ht="60" x14ac:dyDescent="0.25">
      <c r="A1396" s="10">
        <v>3321</v>
      </c>
      <c r="B1396" s="3" t="s">
        <v>3321</v>
      </c>
      <c r="C1396" s="3" t="s">
        <v>7431</v>
      </c>
      <c r="D1396" s="6">
        <v>500</v>
      </c>
      <c r="E1396" s="8">
        <v>537</v>
      </c>
      <c r="F1396" t="s">
        <v>8218</v>
      </c>
      <c r="G1396" t="s">
        <v>8223</v>
      </c>
      <c r="H1396" t="s">
        <v>8245</v>
      </c>
      <c r="I1396" s="19">
        <f t="shared" si="63"/>
        <v>41928.165972222225</v>
      </c>
      <c r="J1396">
        <v>1413431940</v>
      </c>
      <c r="K1396" s="19">
        <f t="shared" si="64"/>
        <v>41914.100289351853</v>
      </c>
      <c r="L1396">
        <v>1412216665</v>
      </c>
      <c r="M1396" t="b">
        <v>0</v>
      </c>
      <c r="N1396">
        <v>15</v>
      </c>
      <c r="O1396" t="b">
        <v>1</v>
      </c>
      <c r="P1396" t="s">
        <v>8269</v>
      </c>
      <c r="Q1396" s="15" t="s">
        <v>8314</v>
      </c>
      <c r="R1396" s="12" t="s">
        <v>8315</v>
      </c>
      <c r="S1396">
        <f t="shared" si="65"/>
        <v>35.799999999999997</v>
      </c>
    </row>
    <row r="1397" spans="1:19" x14ac:dyDescent="0.25">
      <c r="A1397" s="10">
        <v>2726</v>
      </c>
      <c r="B1397" s="3" t="s">
        <v>2726</v>
      </c>
      <c r="C1397" s="3" t="s">
        <v>6836</v>
      </c>
      <c r="D1397" s="6">
        <v>100000</v>
      </c>
      <c r="E1397" s="8">
        <v>105745</v>
      </c>
      <c r="F1397" t="s">
        <v>8218</v>
      </c>
      <c r="G1397" t="s">
        <v>8223</v>
      </c>
      <c r="H1397" t="s">
        <v>8245</v>
      </c>
      <c r="I1397" s="19">
        <f t="shared" si="63"/>
        <v>42482.579988425925</v>
      </c>
      <c r="J1397">
        <v>1461333311</v>
      </c>
      <c r="K1397" s="19">
        <f t="shared" si="64"/>
        <v>42452.579988425925</v>
      </c>
      <c r="L1397">
        <v>1458741311</v>
      </c>
      <c r="M1397" t="b">
        <v>0</v>
      </c>
      <c r="N1397">
        <v>404</v>
      </c>
      <c r="O1397" t="b">
        <v>1</v>
      </c>
      <c r="P1397" t="s">
        <v>8293</v>
      </c>
      <c r="Q1397" s="15" t="s">
        <v>8307</v>
      </c>
      <c r="R1397" s="12" t="s">
        <v>8308</v>
      </c>
      <c r="S1397">
        <f t="shared" si="65"/>
        <v>261.75</v>
      </c>
    </row>
    <row r="1398" spans="1:19" ht="45" x14ac:dyDescent="0.25">
      <c r="A1398" s="10">
        <v>1949</v>
      </c>
      <c r="B1398" s="3" t="s">
        <v>1950</v>
      </c>
      <c r="C1398" s="3" t="s">
        <v>6059</v>
      </c>
      <c r="D1398" s="6">
        <v>50000</v>
      </c>
      <c r="E1398" s="8">
        <v>53001.3</v>
      </c>
      <c r="F1398" t="s">
        <v>8218</v>
      </c>
      <c r="G1398" t="s">
        <v>8224</v>
      </c>
      <c r="H1398" t="s">
        <v>8246</v>
      </c>
      <c r="I1398" s="19">
        <f t="shared" si="63"/>
        <v>41830.423043981478</v>
      </c>
      <c r="J1398">
        <v>1404986951</v>
      </c>
      <c r="K1398" s="19">
        <f t="shared" si="64"/>
        <v>41800.423043981478</v>
      </c>
      <c r="L1398">
        <v>1402394951</v>
      </c>
      <c r="M1398" t="b">
        <v>1</v>
      </c>
      <c r="N1398">
        <v>943</v>
      </c>
      <c r="O1398" t="b">
        <v>1</v>
      </c>
      <c r="P1398" t="s">
        <v>8293</v>
      </c>
      <c r="Q1398" s="15" t="s">
        <v>8307</v>
      </c>
      <c r="R1398" s="12" t="s">
        <v>8308</v>
      </c>
      <c r="S1398">
        <f t="shared" si="65"/>
        <v>56.2</v>
      </c>
    </row>
    <row r="1399" spans="1:19" ht="45" x14ac:dyDescent="0.25">
      <c r="A1399" s="10">
        <v>2340</v>
      </c>
      <c r="B1399" s="3" t="s">
        <v>2341</v>
      </c>
      <c r="C1399" s="3" t="s">
        <v>6450</v>
      </c>
      <c r="D1399" s="6">
        <v>40000</v>
      </c>
      <c r="E1399" s="8">
        <v>42311</v>
      </c>
      <c r="F1399" t="s">
        <v>8218</v>
      </c>
      <c r="G1399" t="s">
        <v>8223</v>
      </c>
      <c r="H1399" t="s">
        <v>8245</v>
      </c>
      <c r="I1399" s="19">
        <f t="shared" si="63"/>
        <v>42673.642800925925</v>
      </c>
      <c r="J1399">
        <v>1477841138</v>
      </c>
      <c r="K1399" s="19">
        <f t="shared" si="64"/>
        <v>42643.642800925925</v>
      </c>
      <c r="L1399">
        <v>1475249138</v>
      </c>
      <c r="M1399" t="b">
        <v>1</v>
      </c>
      <c r="N1399">
        <v>403</v>
      </c>
      <c r="O1399" t="b">
        <v>1</v>
      </c>
      <c r="P1399" t="s">
        <v>8296</v>
      </c>
      <c r="Q1399" s="15" t="s">
        <v>8325</v>
      </c>
      <c r="R1399" s="12" t="s">
        <v>8326</v>
      </c>
      <c r="S1399">
        <f t="shared" si="65"/>
        <v>104.99</v>
      </c>
    </row>
    <row r="1400" spans="1:19" ht="45" x14ac:dyDescent="0.25">
      <c r="A1400" s="10">
        <v>18</v>
      </c>
      <c r="B1400" s="3" t="s">
        <v>20</v>
      </c>
      <c r="C1400" s="3" t="s">
        <v>4129</v>
      </c>
      <c r="D1400" s="6">
        <v>30000</v>
      </c>
      <c r="E1400" s="8">
        <v>31896.33</v>
      </c>
      <c r="F1400" t="s">
        <v>8218</v>
      </c>
      <c r="G1400" t="s">
        <v>8223</v>
      </c>
      <c r="H1400" t="s">
        <v>8245</v>
      </c>
      <c r="I1400" s="19">
        <f t="shared" si="63"/>
        <v>41899.542314814818</v>
      </c>
      <c r="J1400">
        <v>1410958856</v>
      </c>
      <c r="K1400" s="19">
        <f t="shared" si="64"/>
        <v>41869.542314814818</v>
      </c>
      <c r="L1400">
        <v>1408366856</v>
      </c>
      <c r="M1400" t="b">
        <v>0</v>
      </c>
      <c r="N1400">
        <v>342</v>
      </c>
      <c r="O1400" t="b">
        <v>1</v>
      </c>
      <c r="P1400" t="s">
        <v>8263</v>
      </c>
      <c r="Q1400" s="15" t="s">
        <v>8317</v>
      </c>
      <c r="R1400" s="12" t="s">
        <v>8331</v>
      </c>
      <c r="S1400">
        <f t="shared" si="65"/>
        <v>93.26</v>
      </c>
    </row>
    <row r="1401" spans="1:19" ht="60" x14ac:dyDescent="0.25">
      <c r="A1401" s="10">
        <v>250</v>
      </c>
      <c r="B1401" s="3" t="s">
        <v>251</v>
      </c>
      <c r="C1401" s="3" t="s">
        <v>4360</v>
      </c>
      <c r="D1401" s="6">
        <v>30000</v>
      </c>
      <c r="E1401" s="8">
        <v>31675</v>
      </c>
      <c r="F1401" t="s">
        <v>8218</v>
      </c>
      <c r="G1401" t="s">
        <v>8223</v>
      </c>
      <c r="H1401" t="s">
        <v>8245</v>
      </c>
      <c r="I1401" s="19">
        <f t="shared" si="63"/>
        <v>41431.565868055557</v>
      </c>
      <c r="J1401">
        <v>1370525691</v>
      </c>
      <c r="K1401" s="19">
        <f t="shared" si="64"/>
        <v>41401.565868055557</v>
      </c>
      <c r="L1401">
        <v>1367933691</v>
      </c>
      <c r="M1401" t="b">
        <v>1</v>
      </c>
      <c r="N1401">
        <v>437</v>
      </c>
      <c r="O1401" t="b">
        <v>1</v>
      </c>
      <c r="P1401" t="s">
        <v>8267</v>
      </c>
      <c r="Q1401" s="15" t="s">
        <v>8317</v>
      </c>
      <c r="R1401" s="12" t="s">
        <v>8329</v>
      </c>
      <c r="S1401">
        <f t="shared" si="65"/>
        <v>72.48</v>
      </c>
    </row>
    <row r="1402" spans="1:19" ht="45" x14ac:dyDescent="0.25">
      <c r="A1402" s="10">
        <v>1514</v>
      </c>
      <c r="B1402" s="3" t="s">
        <v>1515</v>
      </c>
      <c r="C1402" s="3" t="s">
        <v>5624</v>
      </c>
      <c r="D1402" s="6">
        <v>25000</v>
      </c>
      <c r="E1402" s="8">
        <v>26619</v>
      </c>
      <c r="F1402" t="s">
        <v>8218</v>
      </c>
      <c r="G1402" t="s">
        <v>8223</v>
      </c>
      <c r="H1402" t="s">
        <v>8245</v>
      </c>
      <c r="I1402" s="19">
        <f t="shared" si="63"/>
        <v>42274.597685185188</v>
      </c>
      <c r="J1402">
        <v>1443363640</v>
      </c>
      <c r="K1402" s="19">
        <f t="shared" si="64"/>
        <v>42234.597685185188</v>
      </c>
      <c r="L1402">
        <v>1439907640</v>
      </c>
      <c r="M1402" t="b">
        <v>1</v>
      </c>
      <c r="N1402">
        <v>176</v>
      </c>
      <c r="O1402" t="b">
        <v>1</v>
      </c>
      <c r="P1402" t="s">
        <v>8283</v>
      </c>
      <c r="Q1402" s="15" t="s">
        <v>8322</v>
      </c>
      <c r="R1402" s="12" t="s">
        <v>8323</v>
      </c>
      <c r="S1402">
        <f t="shared" si="65"/>
        <v>151.24</v>
      </c>
    </row>
    <row r="1403" spans="1:19" ht="60" x14ac:dyDescent="0.25">
      <c r="A1403" s="10">
        <v>2332</v>
      </c>
      <c r="B1403" s="3" t="s">
        <v>2333</v>
      </c>
      <c r="C1403" s="3" t="s">
        <v>6442</v>
      </c>
      <c r="D1403" s="6">
        <v>25000</v>
      </c>
      <c r="E1403" s="8">
        <v>26577</v>
      </c>
      <c r="F1403" t="s">
        <v>8218</v>
      </c>
      <c r="G1403" t="s">
        <v>8223</v>
      </c>
      <c r="H1403" t="s">
        <v>8245</v>
      </c>
      <c r="I1403" s="19">
        <f t="shared" si="63"/>
        <v>42041.628136574072</v>
      </c>
      <c r="J1403">
        <v>1423235071</v>
      </c>
      <c r="K1403" s="19">
        <f t="shared" si="64"/>
        <v>42011.628136574072</v>
      </c>
      <c r="L1403">
        <v>1420643071</v>
      </c>
      <c r="M1403" t="b">
        <v>1</v>
      </c>
      <c r="N1403">
        <v>352</v>
      </c>
      <c r="O1403" t="b">
        <v>1</v>
      </c>
      <c r="P1403" t="s">
        <v>8296</v>
      </c>
      <c r="Q1403" s="15" t="s">
        <v>8325</v>
      </c>
      <c r="R1403" s="12" t="s">
        <v>8326</v>
      </c>
      <c r="S1403">
        <f t="shared" si="65"/>
        <v>75.5</v>
      </c>
    </row>
    <row r="1404" spans="1:19" ht="60" x14ac:dyDescent="0.25">
      <c r="A1404" s="10">
        <v>385</v>
      </c>
      <c r="B1404" s="3" t="s">
        <v>386</v>
      </c>
      <c r="C1404" s="3" t="s">
        <v>4495</v>
      </c>
      <c r="D1404" s="6">
        <v>25000</v>
      </c>
      <c r="E1404" s="8">
        <v>26495.5</v>
      </c>
      <c r="F1404" t="s">
        <v>8218</v>
      </c>
      <c r="G1404" t="s">
        <v>8223</v>
      </c>
      <c r="H1404" t="s">
        <v>8245</v>
      </c>
      <c r="I1404" s="19">
        <f t="shared" si="63"/>
        <v>41964.626168981486</v>
      </c>
      <c r="J1404">
        <v>1416582101</v>
      </c>
      <c r="K1404" s="19">
        <f t="shared" si="64"/>
        <v>41934.584502314814</v>
      </c>
      <c r="L1404">
        <v>1413986501</v>
      </c>
      <c r="M1404" t="b">
        <v>0</v>
      </c>
      <c r="N1404">
        <v>237</v>
      </c>
      <c r="O1404" t="b">
        <v>1</v>
      </c>
      <c r="P1404" t="s">
        <v>8267</v>
      </c>
      <c r="Q1404" s="15" t="s">
        <v>8317</v>
      </c>
      <c r="R1404" s="12" t="s">
        <v>8329</v>
      </c>
      <c r="S1404">
        <f t="shared" si="65"/>
        <v>111.8</v>
      </c>
    </row>
    <row r="1405" spans="1:19" ht="45" x14ac:dyDescent="0.25">
      <c r="A1405" s="10">
        <v>2329</v>
      </c>
      <c r="B1405" s="3" t="s">
        <v>2330</v>
      </c>
      <c r="C1405" s="3" t="s">
        <v>6439</v>
      </c>
      <c r="D1405" s="6">
        <v>25000</v>
      </c>
      <c r="E1405" s="8">
        <v>26480</v>
      </c>
      <c r="F1405" t="s">
        <v>8218</v>
      </c>
      <c r="G1405" t="s">
        <v>8223</v>
      </c>
      <c r="H1405" t="s">
        <v>8245</v>
      </c>
      <c r="I1405" s="19">
        <f t="shared" si="63"/>
        <v>41837.624374999999</v>
      </c>
      <c r="J1405">
        <v>1405609146</v>
      </c>
      <c r="K1405" s="19">
        <f t="shared" si="64"/>
        <v>41807.624374999999</v>
      </c>
      <c r="L1405">
        <v>1403017146</v>
      </c>
      <c r="M1405" t="b">
        <v>1</v>
      </c>
      <c r="N1405">
        <v>125</v>
      </c>
      <c r="O1405" t="b">
        <v>1</v>
      </c>
      <c r="P1405" t="s">
        <v>8296</v>
      </c>
      <c r="Q1405" s="15" t="s">
        <v>8325</v>
      </c>
      <c r="R1405" s="12" t="s">
        <v>8326</v>
      </c>
      <c r="S1405">
        <f t="shared" si="65"/>
        <v>211.84</v>
      </c>
    </row>
    <row r="1406" spans="1:19" ht="45" x14ac:dyDescent="0.25">
      <c r="A1406" s="10">
        <v>643</v>
      </c>
      <c r="B1406" s="3" t="s">
        <v>644</v>
      </c>
      <c r="C1406" s="3" t="s">
        <v>4753</v>
      </c>
      <c r="D1406" s="6">
        <v>25000</v>
      </c>
      <c r="E1406" s="8">
        <v>26452</v>
      </c>
      <c r="F1406" t="s">
        <v>8218</v>
      </c>
      <c r="G1406" t="s">
        <v>8223</v>
      </c>
      <c r="H1406" t="s">
        <v>8245</v>
      </c>
      <c r="I1406" s="19">
        <f t="shared" si="63"/>
        <v>42155.642071759255</v>
      </c>
      <c r="J1406">
        <v>1433085875</v>
      </c>
      <c r="K1406" s="19">
        <f t="shared" si="64"/>
        <v>42100.642071759255</v>
      </c>
      <c r="L1406">
        <v>1428333875</v>
      </c>
      <c r="M1406" t="b">
        <v>0</v>
      </c>
      <c r="N1406">
        <v>152</v>
      </c>
      <c r="O1406" t="b">
        <v>1</v>
      </c>
      <c r="P1406" t="s">
        <v>8271</v>
      </c>
      <c r="Q1406" s="15" t="s">
        <v>8307</v>
      </c>
      <c r="R1406" s="12" t="s">
        <v>8313</v>
      </c>
      <c r="S1406">
        <f t="shared" si="65"/>
        <v>174.03</v>
      </c>
    </row>
    <row r="1407" spans="1:19" ht="60" x14ac:dyDescent="0.25">
      <c r="A1407" s="10">
        <v>3259</v>
      </c>
      <c r="B1407" s="3" t="s">
        <v>3259</v>
      </c>
      <c r="C1407" s="3" t="s">
        <v>7369</v>
      </c>
      <c r="D1407" s="6">
        <v>23000</v>
      </c>
      <c r="E1407" s="8">
        <v>24418.6</v>
      </c>
      <c r="F1407" t="s">
        <v>8218</v>
      </c>
      <c r="G1407" t="s">
        <v>8223</v>
      </c>
      <c r="H1407" t="s">
        <v>8245</v>
      </c>
      <c r="I1407" s="19">
        <f t="shared" si="63"/>
        <v>42644.165972222225</v>
      </c>
      <c r="J1407">
        <v>1475294340</v>
      </c>
      <c r="K1407" s="19">
        <f t="shared" si="64"/>
        <v>42614.760937500003</v>
      </c>
      <c r="L1407">
        <v>1472753745</v>
      </c>
      <c r="M1407" t="b">
        <v>1</v>
      </c>
      <c r="N1407">
        <v>97</v>
      </c>
      <c r="O1407" t="b">
        <v>1</v>
      </c>
      <c r="P1407" t="s">
        <v>8269</v>
      </c>
      <c r="Q1407" s="15" t="s">
        <v>8314</v>
      </c>
      <c r="R1407" s="12" t="s">
        <v>8315</v>
      </c>
      <c r="S1407">
        <f t="shared" si="65"/>
        <v>251.74</v>
      </c>
    </row>
    <row r="1408" spans="1:19" ht="60" x14ac:dyDescent="0.25">
      <c r="A1408" s="10">
        <v>3017</v>
      </c>
      <c r="B1408" s="3" t="s">
        <v>3017</v>
      </c>
      <c r="C1408" s="3" t="s">
        <v>7127</v>
      </c>
      <c r="D1408" s="6">
        <v>22000</v>
      </c>
      <c r="E1408" s="8">
        <v>23285</v>
      </c>
      <c r="F1408" t="s">
        <v>8218</v>
      </c>
      <c r="G1408" t="s">
        <v>8223</v>
      </c>
      <c r="H1408" t="s">
        <v>8245</v>
      </c>
      <c r="I1408" s="19">
        <f t="shared" si="63"/>
        <v>41871.850034722222</v>
      </c>
      <c r="J1408">
        <v>1408566243</v>
      </c>
      <c r="K1408" s="19">
        <f t="shared" si="64"/>
        <v>41841.850034722222</v>
      </c>
      <c r="L1408">
        <v>1405974243</v>
      </c>
      <c r="M1408" t="b">
        <v>0</v>
      </c>
      <c r="N1408">
        <v>159</v>
      </c>
      <c r="O1408" t="b">
        <v>1</v>
      </c>
      <c r="P1408" t="s">
        <v>8301</v>
      </c>
      <c r="Q1408" s="15" t="s">
        <v>8314</v>
      </c>
      <c r="R1408" s="12" t="s">
        <v>8327</v>
      </c>
      <c r="S1408">
        <f t="shared" si="65"/>
        <v>146.44999999999999</v>
      </c>
    </row>
    <row r="1409" spans="1:19" ht="60" x14ac:dyDescent="0.25">
      <c r="A1409" s="10">
        <v>2223</v>
      </c>
      <c r="B1409" s="3" t="s">
        <v>2224</v>
      </c>
      <c r="C1409" s="3" t="s">
        <v>6333</v>
      </c>
      <c r="D1409" s="6">
        <v>19500</v>
      </c>
      <c r="E1409" s="8">
        <v>20631</v>
      </c>
      <c r="F1409" t="s">
        <v>8218</v>
      </c>
      <c r="G1409" t="s">
        <v>8228</v>
      </c>
      <c r="H1409" t="s">
        <v>8250</v>
      </c>
      <c r="I1409" s="19">
        <f t="shared" si="63"/>
        <v>42182.640833333338</v>
      </c>
      <c r="J1409">
        <v>1435418568</v>
      </c>
      <c r="K1409" s="19">
        <f t="shared" si="64"/>
        <v>42152.640833333338</v>
      </c>
      <c r="L1409">
        <v>1432826568</v>
      </c>
      <c r="M1409" t="b">
        <v>0</v>
      </c>
      <c r="N1409">
        <v>100</v>
      </c>
      <c r="O1409" t="b">
        <v>1</v>
      </c>
      <c r="P1409" t="s">
        <v>8295</v>
      </c>
      <c r="Q1409" s="15" t="s">
        <v>8309</v>
      </c>
      <c r="R1409" s="12" t="s">
        <v>8310</v>
      </c>
      <c r="S1409">
        <f t="shared" si="65"/>
        <v>206.31</v>
      </c>
    </row>
    <row r="1410" spans="1:19" ht="60" x14ac:dyDescent="0.25">
      <c r="A1410" s="10">
        <v>1277</v>
      </c>
      <c r="B1410" s="3" t="s">
        <v>1278</v>
      </c>
      <c r="C1410" s="3" t="s">
        <v>5387</v>
      </c>
      <c r="D1410" s="6">
        <v>15000</v>
      </c>
      <c r="E1410" s="8">
        <v>15918.65</v>
      </c>
      <c r="F1410" t="s">
        <v>8218</v>
      </c>
      <c r="G1410" t="s">
        <v>8223</v>
      </c>
      <c r="H1410" t="s">
        <v>8245</v>
      </c>
      <c r="I1410" s="19">
        <f t="shared" si="63"/>
        <v>41156.561886574076</v>
      </c>
      <c r="J1410">
        <v>1346765347</v>
      </c>
      <c r="K1410" s="19">
        <f t="shared" si="64"/>
        <v>41121.561886574076</v>
      </c>
      <c r="L1410">
        <v>1343741347</v>
      </c>
      <c r="M1410" t="b">
        <v>1</v>
      </c>
      <c r="N1410">
        <v>413</v>
      </c>
      <c r="O1410" t="b">
        <v>1</v>
      </c>
      <c r="P1410" t="s">
        <v>8274</v>
      </c>
      <c r="Q1410" s="15" t="s">
        <v>8311</v>
      </c>
      <c r="R1410" s="12" t="s">
        <v>8312</v>
      </c>
      <c r="S1410">
        <f t="shared" si="65"/>
        <v>38.54</v>
      </c>
    </row>
    <row r="1411" spans="1:19" ht="60" x14ac:dyDescent="0.25">
      <c r="A1411" s="10">
        <v>308</v>
      </c>
      <c r="B1411" s="3" t="s">
        <v>309</v>
      </c>
      <c r="C1411" s="3" t="s">
        <v>4418</v>
      </c>
      <c r="D1411" s="6">
        <v>12000</v>
      </c>
      <c r="E1411" s="8">
        <v>12668</v>
      </c>
      <c r="F1411" t="s">
        <v>8218</v>
      </c>
      <c r="G1411" t="s">
        <v>8223</v>
      </c>
      <c r="H1411" t="s">
        <v>8245</v>
      </c>
      <c r="I1411" s="19">
        <f t="shared" ref="I1411:I1474" si="66">(((J1411/60)/60)/24)+DATE(1970,1,1)</f>
        <v>40612.694560185184</v>
      </c>
      <c r="J1411">
        <v>1299775210</v>
      </c>
      <c r="K1411" s="19">
        <f t="shared" ref="K1411:K1474" si="67">(((L1411/60)/60)/24)+DATE(1970,1,1)</f>
        <v>40567.694560185184</v>
      </c>
      <c r="L1411">
        <v>1295887210</v>
      </c>
      <c r="M1411" t="b">
        <v>1</v>
      </c>
      <c r="N1411">
        <v>202</v>
      </c>
      <c r="O1411" t="b">
        <v>1</v>
      </c>
      <c r="P1411" t="s">
        <v>8267</v>
      </c>
      <c r="Q1411" s="15" t="s">
        <v>8317</v>
      </c>
      <c r="R1411" s="12" t="s">
        <v>8329</v>
      </c>
      <c r="S1411">
        <f t="shared" ref="S1411:S1474" si="68">IFERROR(ROUND(E1411/N1411,2),0)</f>
        <v>62.71</v>
      </c>
    </row>
    <row r="1412" spans="1:19" ht="45" x14ac:dyDescent="0.25">
      <c r="A1412" s="10">
        <v>260</v>
      </c>
      <c r="B1412" s="3" t="s">
        <v>261</v>
      </c>
      <c r="C1412" s="3" t="s">
        <v>4370</v>
      </c>
      <c r="D1412" s="6">
        <v>10000</v>
      </c>
      <c r="E1412" s="8">
        <v>10640</v>
      </c>
      <c r="F1412" t="s">
        <v>8218</v>
      </c>
      <c r="G1412" t="s">
        <v>8223</v>
      </c>
      <c r="H1412" t="s">
        <v>8245</v>
      </c>
      <c r="I1412" s="19">
        <f t="shared" si="66"/>
        <v>40376.415972222225</v>
      </c>
      <c r="J1412">
        <v>1279360740</v>
      </c>
      <c r="K1412" s="19">
        <f t="shared" si="67"/>
        <v>40330.755543981482</v>
      </c>
      <c r="L1412">
        <v>1275415679</v>
      </c>
      <c r="M1412" t="b">
        <v>1</v>
      </c>
      <c r="N1412">
        <v>88</v>
      </c>
      <c r="O1412" t="b">
        <v>1</v>
      </c>
      <c r="P1412" t="s">
        <v>8267</v>
      </c>
      <c r="Q1412" s="15" t="s">
        <v>8317</v>
      </c>
      <c r="R1412" s="12" t="s">
        <v>8329</v>
      </c>
      <c r="S1412">
        <f t="shared" si="68"/>
        <v>120.91</v>
      </c>
    </row>
    <row r="1413" spans="1:19" ht="45" x14ac:dyDescent="0.25">
      <c r="A1413" s="10">
        <v>2818</v>
      </c>
      <c r="B1413" s="3" t="s">
        <v>2818</v>
      </c>
      <c r="C1413" s="3" t="s">
        <v>6928</v>
      </c>
      <c r="D1413" s="6">
        <v>10000</v>
      </c>
      <c r="E1413" s="8">
        <v>10603</v>
      </c>
      <c r="F1413" t="s">
        <v>8218</v>
      </c>
      <c r="G1413" t="s">
        <v>8223</v>
      </c>
      <c r="H1413" t="s">
        <v>8245</v>
      </c>
      <c r="I1413" s="19">
        <f t="shared" si="66"/>
        <v>42270.598217592589</v>
      </c>
      <c r="J1413">
        <v>1443018086</v>
      </c>
      <c r="K1413" s="19">
        <f t="shared" si="67"/>
        <v>42250.598217592589</v>
      </c>
      <c r="L1413">
        <v>1441290086</v>
      </c>
      <c r="M1413" t="b">
        <v>0</v>
      </c>
      <c r="N1413">
        <v>102</v>
      </c>
      <c r="O1413" t="b">
        <v>1</v>
      </c>
      <c r="P1413" t="s">
        <v>8269</v>
      </c>
      <c r="Q1413" s="15" t="s">
        <v>8314</v>
      </c>
      <c r="R1413" s="12" t="s">
        <v>8315</v>
      </c>
      <c r="S1413">
        <f t="shared" si="68"/>
        <v>103.95</v>
      </c>
    </row>
    <row r="1414" spans="1:19" ht="60" x14ac:dyDescent="0.25">
      <c r="A1414" s="10">
        <v>749</v>
      </c>
      <c r="B1414" s="3" t="s">
        <v>750</v>
      </c>
      <c r="C1414" s="3" t="s">
        <v>4859</v>
      </c>
      <c r="D1414" s="6">
        <v>10000</v>
      </c>
      <c r="E1414" s="8">
        <v>10556</v>
      </c>
      <c r="F1414" t="s">
        <v>8218</v>
      </c>
      <c r="G1414" t="s">
        <v>8223</v>
      </c>
      <c r="H1414" t="s">
        <v>8245</v>
      </c>
      <c r="I1414" s="19">
        <f t="shared" si="66"/>
        <v>42763.94131944445</v>
      </c>
      <c r="J1414">
        <v>1485642930</v>
      </c>
      <c r="K1414" s="19">
        <f t="shared" si="67"/>
        <v>42733.94131944445</v>
      </c>
      <c r="L1414">
        <v>1483050930</v>
      </c>
      <c r="M1414" t="b">
        <v>0</v>
      </c>
      <c r="N1414">
        <v>110</v>
      </c>
      <c r="O1414" t="b">
        <v>1</v>
      </c>
      <c r="P1414" t="s">
        <v>8272</v>
      </c>
      <c r="Q1414" s="15" t="s">
        <v>8320</v>
      </c>
      <c r="R1414" s="12" t="s">
        <v>8330</v>
      </c>
      <c r="S1414">
        <f t="shared" si="68"/>
        <v>95.96</v>
      </c>
    </row>
    <row r="1415" spans="1:19" ht="60" x14ac:dyDescent="0.25">
      <c r="A1415" s="10">
        <v>1891</v>
      </c>
      <c r="B1415" s="3" t="s">
        <v>1892</v>
      </c>
      <c r="C1415" s="3" t="s">
        <v>6001</v>
      </c>
      <c r="D1415" s="6">
        <v>10000</v>
      </c>
      <c r="E1415" s="8">
        <v>10555</v>
      </c>
      <c r="F1415" t="s">
        <v>8218</v>
      </c>
      <c r="G1415" t="s">
        <v>8223</v>
      </c>
      <c r="H1415" t="s">
        <v>8245</v>
      </c>
      <c r="I1415" s="19">
        <f t="shared" si="66"/>
        <v>40381.25</v>
      </c>
      <c r="J1415">
        <v>1279778400</v>
      </c>
      <c r="K1415" s="19">
        <f t="shared" si="67"/>
        <v>40335.798078703701</v>
      </c>
      <c r="L1415">
        <v>1275851354</v>
      </c>
      <c r="M1415" t="b">
        <v>0</v>
      </c>
      <c r="N1415">
        <v>120</v>
      </c>
      <c r="O1415" t="b">
        <v>1</v>
      </c>
      <c r="P1415" t="s">
        <v>8277</v>
      </c>
      <c r="Q1415" s="15" t="s">
        <v>8311</v>
      </c>
      <c r="R1415" s="12" t="s">
        <v>8328</v>
      </c>
      <c r="S1415">
        <f t="shared" si="68"/>
        <v>87.96</v>
      </c>
    </row>
    <row r="1416" spans="1:19" ht="60" x14ac:dyDescent="0.25">
      <c r="A1416" s="10">
        <v>3434</v>
      </c>
      <c r="B1416" s="3" t="s">
        <v>3433</v>
      </c>
      <c r="C1416" s="3" t="s">
        <v>7544</v>
      </c>
      <c r="D1416" s="6">
        <v>10000</v>
      </c>
      <c r="E1416" s="8">
        <v>10555</v>
      </c>
      <c r="F1416" t="s">
        <v>8218</v>
      </c>
      <c r="G1416" t="s">
        <v>8223</v>
      </c>
      <c r="H1416" t="s">
        <v>8245</v>
      </c>
      <c r="I1416" s="19">
        <f t="shared" si="66"/>
        <v>41830.380428240744</v>
      </c>
      <c r="J1416">
        <v>1404983269</v>
      </c>
      <c r="K1416" s="19">
        <f t="shared" si="67"/>
        <v>41800.380428240744</v>
      </c>
      <c r="L1416">
        <v>1402391269</v>
      </c>
      <c r="M1416" t="b">
        <v>0</v>
      </c>
      <c r="N1416">
        <v>168</v>
      </c>
      <c r="O1416" t="b">
        <v>1</v>
      </c>
      <c r="P1416" t="s">
        <v>8269</v>
      </c>
      <c r="Q1416" s="15" t="s">
        <v>8314</v>
      </c>
      <c r="R1416" s="12" t="s">
        <v>8315</v>
      </c>
      <c r="S1416">
        <f t="shared" si="68"/>
        <v>62.83</v>
      </c>
    </row>
    <row r="1417" spans="1:19" ht="45" x14ac:dyDescent="0.25">
      <c r="A1417" s="10">
        <v>329</v>
      </c>
      <c r="B1417" s="3" t="s">
        <v>330</v>
      </c>
      <c r="C1417" s="3" t="s">
        <v>4439</v>
      </c>
      <c r="D1417" s="6">
        <v>10000</v>
      </c>
      <c r="E1417" s="8">
        <v>10550</v>
      </c>
      <c r="F1417" t="s">
        <v>8218</v>
      </c>
      <c r="G1417" t="s">
        <v>8223</v>
      </c>
      <c r="H1417" t="s">
        <v>8245</v>
      </c>
      <c r="I1417" s="19">
        <f t="shared" si="66"/>
        <v>42315.166666666672</v>
      </c>
      <c r="J1417">
        <v>1446868800</v>
      </c>
      <c r="K1417" s="19">
        <f t="shared" si="67"/>
        <v>42291.46674768519</v>
      </c>
      <c r="L1417">
        <v>1444821127</v>
      </c>
      <c r="M1417" t="b">
        <v>1</v>
      </c>
      <c r="N1417">
        <v>167</v>
      </c>
      <c r="O1417" t="b">
        <v>1</v>
      </c>
      <c r="P1417" t="s">
        <v>8267</v>
      </c>
      <c r="Q1417" s="15" t="s">
        <v>8317</v>
      </c>
      <c r="R1417" s="12" t="s">
        <v>8329</v>
      </c>
      <c r="S1417">
        <f t="shared" si="68"/>
        <v>63.17</v>
      </c>
    </row>
    <row r="1418" spans="1:19" ht="60" x14ac:dyDescent="0.25">
      <c r="A1418" s="10">
        <v>6</v>
      </c>
      <c r="B1418" s="3" t="s">
        <v>8</v>
      </c>
      <c r="C1418" s="3" t="s">
        <v>4117</v>
      </c>
      <c r="D1418" s="6">
        <v>8000</v>
      </c>
      <c r="E1418" s="8">
        <v>8519</v>
      </c>
      <c r="F1418" t="s">
        <v>8218</v>
      </c>
      <c r="G1418" t="s">
        <v>8223</v>
      </c>
      <c r="H1418" t="s">
        <v>8245</v>
      </c>
      <c r="I1418" s="19">
        <f t="shared" si="66"/>
        <v>41804.072337962964</v>
      </c>
      <c r="J1418">
        <v>1402710250</v>
      </c>
      <c r="K1418" s="19">
        <f t="shared" si="67"/>
        <v>41794.072337962964</v>
      </c>
      <c r="L1418">
        <v>1401846250</v>
      </c>
      <c r="M1418" t="b">
        <v>0</v>
      </c>
      <c r="N1418">
        <v>58</v>
      </c>
      <c r="O1418" t="b">
        <v>1</v>
      </c>
      <c r="P1418" t="s">
        <v>8263</v>
      </c>
      <c r="Q1418" s="15" t="s">
        <v>8317</v>
      </c>
      <c r="R1418" s="12" t="s">
        <v>8331</v>
      </c>
      <c r="S1418">
        <f t="shared" si="68"/>
        <v>146.88</v>
      </c>
    </row>
    <row r="1419" spans="1:19" ht="45" x14ac:dyDescent="0.25">
      <c r="A1419" s="10">
        <v>728</v>
      </c>
      <c r="B1419" s="3" t="s">
        <v>729</v>
      </c>
      <c r="C1419" s="3" t="s">
        <v>4838</v>
      </c>
      <c r="D1419" s="6">
        <v>7500</v>
      </c>
      <c r="E1419" s="8">
        <v>7917.45</v>
      </c>
      <c r="F1419" t="s">
        <v>8218</v>
      </c>
      <c r="G1419" t="s">
        <v>8223</v>
      </c>
      <c r="H1419" t="s">
        <v>8245</v>
      </c>
      <c r="I1419" s="19">
        <f t="shared" si="66"/>
        <v>40776.837465277778</v>
      </c>
      <c r="J1419">
        <v>1313957157</v>
      </c>
      <c r="K1419" s="19">
        <f t="shared" si="67"/>
        <v>40731.837465277778</v>
      </c>
      <c r="L1419">
        <v>1310069157</v>
      </c>
      <c r="M1419" t="b">
        <v>0</v>
      </c>
      <c r="N1419">
        <v>130</v>
      </c>
      <c r="O1419" t="b">
        <v>1</v>
      </c>
      <c r="P1419" t="s">
        <v>8272</v>
      </c>
      <c r="Q1419" s="15" t="s">
        <v>8320</v>
      </c>
      <c r="R1419" s="12" t="s">
        <v>8330</v>
      </c>
      <c r="S1419">
        <f t="shared" si="68"/>
        <v>60.9</v>
      </c>
    </row>
    <row r="1420" spans="1:19" ht="75" x14ac:dyDescent="0.25">
      <c r="A1420" s="10">
        <v>86</v>
      </c>
      <c r="B1420" s="3" t="s">
        <v>88</v>
      </c>
      <c r="C1420" s="3" t="s">
        <v>4197</v>
      </c>
      <c r="D1420" s="6">
        <v>6000</v>
      </c>
      <c r="E1420" s="8">
        <v>6388</v>
      </c>
      <c r="F1420" t="s">
        <v>8218</v>
      </c>
      <c r="G1420" t="s">
        <v>8229</v>
      </c>
      <c r="H1420" t="s">
        <v>8248</v>
      </c>
      <c r="I1420" s="19">
        <f t="shared" si="66"/>
        <v>42365.59774305555</v>
      </c>
      <c r="J1420">
        <v>1451226045</v>
      </c>
      <c r="K1420" s="19">
        <f t="shared" si="67"/>
        <v>42291.556076388893</v>
      </c>
      <c r="L1420">
        <v>1444828845</v>
      </c>
      <c r="M1420" t="b">
        <v>0</v>
      </c>
      <c r="N1420">
        <v>17</v>
      </c>
      <c r="O1420" t="b">
        <v>1</v>
      </c>
      <c r="P1420" t="s">
        <v>8264</v>
      </c>
      <c r="Q1420" s="15" t="s">
        <v>8317</v>
      </c>
      <c r="R1420" s="12" t="s">
        <v>8318</v>
      </c>
      <c r="S1420">
        <f t="shared" si="68"/>
        <v>375.76</v>
      </c>
    </row>
    <row r="1421" spans="1:19" ht="30" x14ac:dyDescent="0.25">
      <c r="A1421" s="10">
        <v>2284</v>
      </c>
      <c r="B1421" s="3" t="s">
        <v>2285</v>
      </c>
      <c r="C1421" s="3" t="s">
        <v>6394</v>
      </c>
      <c r="D1421" s="6">
        <v>6000</v>
      </c>
      <c r="E1421" s="8">
        <v>6373.27</v>
      </c>
      <c r="F1421" t="s">
        <v>8218</v>
      </c>
      <c r="G1421" t="s">
        <v>8223</v>
      </c>
      <c r="H1421" t="s">
        <v>8245</v>
      </c>
      <c r="I1421" s="19">
        <f t="shared" si="66"/>
        <v>40614.166666666664</v>
      </c>
      <c r="J1421">
        <v>1299902400</v>
      </c>
      <c r="K1421" s="19">
        <f t="shared" si="67"/>
        <v>40585.796817129631</v>
      </c>
      <c r="L1421">
        <v>1297451245</v>
      </c>
      <c r="M1421" t="b">
        <v>0</v>
      </c>
      <c r="N1421">
        <v>59</v>
      </c>
      <c r="O1421" t="b">
        <v>1</v>
      </c>
      <c r="P1421" t="s">
        <v>8274</v>
      </c>
      <c r="Q1421" s="15" t="s">
        <v>8311</v>
      </c>
      <c r="R1421" s="12" t="s">
        <v>8312</v>
      </c>
      <c r="S1421">
        <f t="shared" si="68"/>
        <v>108.02</v>
      </c>
    </row>
    <row r="1422" spans="1:19" ht="60" x14ac:dyDescent="0.25">
      <c r="A1422" s="10">
        <v>1209</v>
      </c>
      <c r="B1422" s="3" t="s">
        <v>1210</v>
      </c>
      <c r="C1422" s="3" t="s">
        <v>5319</v>
      </c>
      <c r="D1422" s="6">
        <v>6000</v>
      </c>
      <c r="E1422" s="8">
        <v>6360</v>
      </c>
      <c r="F1422" t="s">
        <v>8218</v>
      </c>
      <c r="G1422" t="s">
        <v>8223</v>
      </c>
      <c r="H1422" t="s">
        <v>8245</v>
      </c>
      <c r="I1422" s="19">
        <f t="shared" si="66"/>
        <v>42791.846122685187</v>
      </c>
      <c r="J1422">
        <v>1488053905</v>
      </c>
      <c r="K1422" s="19">
        <f t="shared" si="67"/>
        <v>42761.846122685187</v>
      </c>
      <c r="L1422">
        <v>1485461905</v>
      </c>
      <c r="M1422" t="b">
        <v>0</v>
      </c>
      <c r="N1422">
        <v>46</v>
      </c>
      <c r="O1422" t="b">
        <v>1</v>
      </c>
      <c r="P1422" t="s">
        <v>8283</v>
      </c>
      <c r="Q1422" s="15" t="s">
        <v>8322</v>
      </c>
      <c r="R1422" s="12" t="s">
        <v>8323</v>
      </c>
      <c r="S1422">
        <f t="shared" si="68"/>
        <v>138.26</v>
      </c>
    </row>
    <row r="1423" spans="1:19" ht="45" x14ac:dyDescent="0.25">
      <c r="A1423" s="10">
        <v>2970</v>
      </c>
      <c r="B1423" s="3" t="s">
        <v>2970</v>
      </c>
      <c r="C1423" s="3" t="s">
        <v>7080</v>
      </c>
      <c r="D1423" s="6">
        <v>6000</v>
      </c>
      <c r="E1423" s="8">
        <v>6360</v>
      </c>
      <c r="F1423" t="s">
        <v>8218</v>
      </c>
      <c r="G1423" t="s">
        <v>8223</v>
      </c>
      <c r="H1423" t="s">
        <v>8245</v>
      </c>
      <c r="I1423" s="19">
        <f t="shared" si="66"/>
        <v>41838.669571759259</v>
      </c>
      <c r="J1423">
        <v>1405699451</v>
      </c>
      <c r="K1423" s="19">
        <f t="shared" si="67"/>
        <v>41808.669571759259</v>
      </c>
      <c r="L1423">
        <v>1403107451</v>
      </c>
      <c r="M1423" t="b">
        <v>0</v>
      </c>
      <c r="N1423">
        <v>91</v>
      </c>
      <c r="O1423" t="b">
        <v>1</v>
      </c>
      <c r="P1423" t="s">
        <v>8269</v>
      </c>
      <c r="Q1423" s="15" t="s">
        <v>8314</v>
      </c>
      <c r="R1423" s="12" t="s">
        <v>8315</v>
      </c>
      <c r="S1423">
        <f t="shared" si="68"/>
        <v>69.89</v>
      </c>
    </row>
    <row r="1424" spans="1:19" ht="60" x14ac:dyDescent="0.25">
      <c r="A1424" s="10">
        <v>3239</v>
      </c>
      <c r="B1424" s="3" t="s">
        <v>3239</v>
      </c>
      <c r="C1424" s="3" t="s">
        <v>7349</v>
      </c>
      <c r="D1424" s="6">
        <v>5862</v>
      </c>
      <c r="E1424" s="8">
        <v>6208.98</v>
      </c>
      <c r="F1424" t="s">
        <v>8218</v>
      </c>
      <c r="G1424" t="s">
        <v>8224</v>
      </c>
      <c r="H1424" t="s">
        <v>8246</v>
      </c>
      <c r="I1424" s="19">
        <f t="shared" si="66"/>
        <v>42302.999305555553</v>
      </c>
      <c r="J1424">
        <v>1445817540</v>
      </c>
      <c r="K1424" s="19">
        <f t="shared" si="67"/>
        <v>42278.089039351849</v>
      </c>
      <c r="L1424">
        <v>1443665293</v>
      </c>
      <c r="M1424" t="b">
        <v>1</v>
      </c>
      <c r="N1424">
        <v>104</v>
      </c>
      <c r="O1424" t="b">
        <v>1</v>
      </c>
      <c r="P1424" t="s">
        <v>8269</v>
      </c>
      <c r="Q1424" s="15" t="s">
        <v>8314</v>
      </c>
      <c r="R1424" s="12" t="s">
        <v>8315</v>
      </c>
      <c r="S1424">
        <f t="shared" si="68"/>
        <v>59.7</v>
      </c>
    </row>
    <row r="1425" spans="1:19" ht="60" x14ac:dyDescent="0.25">
      <c r="A1425" s="10">
        <v>3574</v>
      </c>
      <c r="B1425" s="3" t="s">
        <v>3573</v>
      </c>
      <c r="C1425" s="3" t="s">
        <v>7684</v>
      </c>
      <c r="D1425" s="6">
        <v>5800</v>
      </c>
      <c r="E1425" s="8">
        <v>6155</v>
      </c>
      <c r="F1425" t="s">
        <v>8218</v>
      </c>
      <c r="G1425" t="s">
        <v>8223</v>
      </c>
      <c r="H1425" t="s">
        <v>8245</v>
      </c>
      <c r="I1425" s="19">
        <f t="shared" si="66"/>
        <v>41956.984351851846</v>
      </c>
      <c r="J1425">
        <v>1415921848</v>
      </c>
      <c r="K1425" s="19">
        <f t="shared" si="67"/>
        <v>41926.942685185182</v>
      </c>
      <c r="L1425">
        <v>1413326248</v>
      </c>
      <c r="M1425" t="b">
        <v>0</v>
      </c>
      <c r="N1425">
        <v>45</v>
      </c>
      <c r="O1425" t="b">
        <v>1</v>
      </c>
      <c r="P1425" t="s">
        <v>8269</v>
      </c>
      <c r="Q1425" s="15" t="s">
        <v>8314</v>
      </c>
      <c r="R1425" s="12" t="s">
        <v>8315</v>
      </c>
      <c r="S1425">
        <f t="shared" si="68"/>
        <v>136.78</v>
      </c>
    </row>
    <row r="1426" spans="1:19" ht="60" x14ac:dyDescent="0.25">
      <c r="A1426" s="10">
        <v>3553</v>
      </c>
      <c r="B1426" s="3" t="s">
        <v>3552</v>
      </c>
      <c r="C1426" s="3" t="s">
        <v>7663</v>
      </c>
      <c r="D1426" s="6">
        <v>5500</v>
      </c>
      <c r="E1426" s="8">
        <v>5845</v>
      </c>
      <c r="F1426" t="s">
        <v>8218</v>
      </c>
      <c r="G1426" t="s">
        <v>8223</v>
      </c>
      <c r="H1426" t="s">
        <v>8245</v>
      </c>
      <c r="I1426" s="19">
        <f t="shared" si="66"/>
        <v>42228</v>
      </c>
      <c r="J1426">
        <v>1439337600</v>
      </c>
      <c r="K1426" s="19">
        <f t="shared" si="67"/>
        <v>42196.028703703705</v>
      </c>
      <c r="L1426">
        <v>1436575280</v>
      </c>
      <c r="M1426" t="b">
        <v>0</v>
      </c>
      <c r="N1426">
        <v>104</v>
      </c>
      <c r="O1426" t="b">
        <v>1</v>
      </c>
      <c r="P1426" t="s">
        <v>8269</v>
      </c>
      <c r="Q1426" s="15" t="s">
        <v>8314</v>
      </c>
      <c r="R1426" s="12" t="s">
        <v>8315</v>
      </c>
      <c r="S1426">
        <f t="shared" si="68"/>
        <v>56.2</v>
      </c>
    </row>
    <row r="1427" spans="1:19" ht="60" x14ac:dyDescent="0.25">
      <c r="A1427" s="10">
        <v>1272</v>
      </c>
      <c r="B1427" s="3" t="s">
        <v>1273</v>
      </c>
      <c r="C1427" s="3" t="s">
        <v>5382</v>
      </c>
      <c r="D1427" s="6">
        <v>5000</v>
      </c>
      <c r="E1427" s="8">
        <v>5300</v>
      </c>
      <c r="F1427" t="s">
        <v>8218</v>
      </c>
      <c r="G1427" t="s">
        <v>8223</v>
      </c>
      <c r="H1427" t="s">
        <v>8245</v>
      </c>
      <c r="I1427" s="19">
        <f t="shared" si="66"/>
        <v>40344.166666666664</v>
      </c>
      <c r="J1427">
        <v>1276574400</v>
      </c>
      <c r="K1427" s="19">
        <f t="shared" si="67"/>
        <v>40274.745127314818</v>
      </c>
      <c r="L1427">
        <v>1270576379</v>
      </c>
      <c r="M1427" t="b">
        <v>1</v>
      </c>
      <c r="N1427">
        <v>28</v>
      </c>
      <c r="O1427" t="b">
        <v>1</v>
      </c>
      <c r="P1427" t="s">
        <v>8274</v>
      </c>
      <c r="Q1427" s="15" t="s">
        <v>8311</v>
      </c>
      <c r="R1427" s="12" t="s">
        <v>8312</v>
      </c>
      <c r="S1427">
        <f t="shared" si="68"/>
        <v>189.29</v>
      </c>
    </row>
    <row r="1428" spans="1:19" ht="60" x14ac:dyDescent="0.25">
      <c r="A1428" s="10">
        <v>3436</v>
      </c>
      <c r="B1428" s="3" t="s">
        <v>3435</v>
      </c>
      <c r="C1428" s="3" t="s">
        <v>7546</v>
      </c>
      <c r="D1428" s="6">
        <v>5000</v>
      </c>
      <c r="E1428" s="8">
        <v>5295</v>
      </c>
      <c r="F1428" t="s">
        <v>8218</v>
      </c>
      <c r="G1428" t="s">
        <v>8223</v>
      </c>
      <c r="H1428" t="s">
        <v>8245</v>
      </c>
      <c r="I1428" s="19">
        <f t="shared" si="66"/>
        <v>41872.686111111114</v>
      </c>
      <c r="J1428">
        <v>1408638480</v>
      </c>
      <c r="K1428" s="19">
        <f t="shared" si="67"/>
        <v>41851.541585648149</v>
      </c>
      <c r="L1428">
        <v>1406811593</v>
      </c>
      <c r="M1428" t="b">
        <v>0</v>
      </c>
      <c r="N1428">
        <v>37</v>
      </c>
      <c r="O1428" t="b">
        <v>1</v>
      </c>
      <c r="P1428" t="s">
        <v>8269</v>
      </c>
      <c r="Q1428" s="15" t="s">
        <v>8314</v>
      </c>
      <c r="R1428" s="12" t="s">
        <v>8315</v>
      </c>
      <c r="S1428">
        <f t="shared" si="68"/>
        <v>143.11000000000001</v>
      </c>
    </row>
    <row r="1429" spans="1:19" ht="60" x14ac:dyDescent="0.25">
      <c r="A1429" s="10">
        <v>3656</v>
      </c>
      <c r="B1429" s="3" t="s">
        <v>3653</v>
      </c>
      <c r="C1429" s="3" t="s">
        <v>7766</v>
      </c>
      <c r="D1429" s="6">
        <v>5000</v>
      </c>
      <c r="E1429" s="8">
        <v>5291</v>
      </c>
      <c r="F1429" t="s">
        <v>8218</v>
      </c>
      <c r="G1429" t="s">
        <v>8239</v>
      </c>
      <c r="H1429" t="s">
        <v>8256</v>
      </c>
      <c r="I1429" s="19">
        <f t="shared" si="66"/>
        <v>42767.957638888889</v>
      </c>
      <c r="J1429">
        <v>1485989940</v>
      </c>
      <c r="K1429" s="19">
        <f t="shared" si="67"/>
        <v>42737.910138888896</v>
      </c>
      <c r="L1429">
        <v>1483393836</v>
      </c>
      <c r="M1429" t="b">
        <v>0</v>
      </c>
      <c r="N1429">
        <v>46</v>
      </c>
      <c r="O1429" t="b">
        <v>1</v>
      </c>
      <c r="P1429" t="s">
        <v>8269</v>
      </c>
      <c r="Q1429" s="15" t="s">
        <v>8314</v>
      </c>
      <c r="R1429" s="12" t="s">
        <v>8315</v>
      </c>
      <c r="S1429">
        <f t="shared" si="68"/>
        <v>115.02</v>
      </c>
    </row>
    <row r="1430" spans="1:19" ht="45" x14ac:dyDescent="0.25">
      <c r="A1430" s="10">
        <v>3685</v>
      </c>
      <c r="B1430" s="3" t="s">
        <v>3682</v>
      </c>
      <c r="C1430" s="3" t="s">
        <v>7795</v>
      </c>
      <c r="D1430" s="6">
        <v>5000</v>
      </c>
      <c r="E1430" s="8">
        <v>5285</v>
      </c>
      <c r="F1430" t="s">
        <v>8218</v>
      </c>
      <c r="G1430" t="s">
        <v>8223</v>
      </c>
      <c r="H1430" t="s">
        <v>8245</v>
      </c>
      <c r="I1430" s="19">
        <f t="shared" si="66"/>
        <v>41778.875</v>
      </c>
      <c r="J1430">
        <v>1400533200</v>
      </c>
      <c r="K1430" s="19">
        <f t="shared" si="67"/>
        <v>41753.593275462961</v>
      </c>
      <c r="L1430">
        <v>1398348859</v>
      </c>
      <c r="M1430" t="b">
        <v>0</v>
      </c>
      <c r="N1430">
        <v>126</v>
      </c>
      <c r="O1430" t="b">
        <v>1</v>
      </c>
      <c r="P1430" t="s">
        <v>8269</v>
      </c>
      <c r="Q1430" s="15" t="s">
        <v>8314</v>
      </c>
      <c r="R1430" s="12" t="s">
        <v>8315</v>
      </c>
      <c r="S1430">
        <f t="shared" si="68"/>
        <v>41.94</v>
      </c>
    </row>
    <row r="1431" spans="1:19" ht="60" x14ac:dyDescent="0.25">
      <c r="A1431" s="10">
        <v>2276</v>
      </c>
      <c r="B1431" s="3" t="s">
        <v>2277</v>
      </c>
      <c r="C1431" s="3" t="s">
        <v>6386</v>
      </c>
      <c r="D1431" s="6">
        <v>4589</v>
      </c>
      <c r="E1431" s="8">
        <v>4856</v>
      </c>
      <c r="F1431" t="s">
        <v>8218</v>
      </c>
      <c r="G1431" t="s">
        <v>8223</v>
      </c>
      <c r="H1431" t="s">
        <v>8245</v>
      </c>
      <c r="I1431" s="19">
        <f t="shared" si="66"/>
        <v>41644.651493055557</v>
      </c>
      <c r="J1431">
        <v>1388936289</v>
      </c>
      <c r="K1431" s="19">
        <f t="shared" si="67"/>
        <v>41614.651493055557</v>
      </c>
      <c r="L1431">
        <v>1386344289</v>
      </c>
      <c r="M1431" t="b">
        <v>0</v>
      </c>
      <c r="N1431">
        <v>75</v>
      </c>
      <c r="O1431" t="b">
        <v>1</v>
      </c>
      <c r="P1431" t="s">
        <v>8295</v>
      </c>
      <c r="Q1431" s="15" t="s">
        <v>8309</v>
      </c>
      <c r="R1431" s="12" t="s">
        <v>8310</v>
      </c>
      <c r="S1431">
        <f t="shared" si="68"/>
        <v>64.75</v>
      </c>
    </row>
    <row r="1432" spans="1:19" ht="45" x14ac:dyDescent="0.25">
      <c r="A1432" s="10">
        <v>3359</v>
      </c>
      <c r="B1432" s="3" t="s">
        <v>3358</v>
      </c>
      <c r="C1432" s="3" t="s">
        <v>7469</v>
      </c>
      <c r="D1432" s="6">
        <v>4000</v>
      </c>
      <c r="E1432" s="8">
        <v>4250</v>
      </c>
      <c r="F1432" t="s">
        <v>8218</v>
      </c>
      <c r="G1432" t="s">
        <v>8223</v>
      </c>
      <c r="H1432" t="s">
        <v>8245</v>
      </c>
      <c r="I1432" s="19">
        <f t="shared" si="66"/>
        <v>42791.057106481487</v>
      </c>
      <c r="J1432">
        <v>1487985734</v>
      </c>
      <c r="K1432" s="19">
        <f t="shared" si="67"/>
        <v>42746.057106481487</v>
      </c>
      <c r="L1432">
        <v>1484097734</v>
      </c>
      <c r="M1432" t="b">
        <v>0</v>
      </c>
      <c r="N1432">
        <v>23</v>
      </c>
      <c r="O1432" t="b">
        <v>1</v>
      </c>
      <c r="P1432" t="s">
        <v>8269</v>
      </c>
      <c r="Q1432" s="15" t="s">
        <v>8314</v>
      </c>
      <c r="R1432" s="12" t="s">
        <v>8315</v>
      </c>
      <c r="S1432">
        <f t="shared" si="68"/>
        <v>184.78</v>
      </c>
    </row>
    <row r="1433" spans="1:19" ht="45" x14ac:dyDescent="0.25">
      <c r="A1433" s="10">
        <v>2171</v>
      </c>
      <c r="B1433" s="3" t="s">
        <v>2172</v>
      </c>
      <c r="C1433" s="3" t="s">
        <v>6281</v>
      </c>
      <c r="D1433" s="6">
        <v>4000</v>
      </c>
      <c r="E1433" s="8">
        <v>4243</v>
      </c>
      <c r="F1433" t="s">
        <v>8218</v>
      </c>
      <c r="G1433" t="s">
        <v>8223</v>
      </c>
      <c r="H1433" t="s">
        <v>8245</v>
      </c>
      <c r="I1433" s="19">
        <f t="shared" si="66"/>
        <v>42177.208333333328</v>
      </c>
      <c r="J1433">
        <v>1434949200</v>
      </c>
      <c r="K1433" s="19">
        <f t="shared" si="67"/>
        <v>42141.95711805555</v>
      </c>
      <c r="L1433">
        <v>1431903495</v>
      </c>
      <c r="M1433" t="b">
        <v>0</v>
      </c>
      <c r="N1433">
        <v>47</v>
      </c>
      <c r="O1433" t="b">
        <v>1</v>
      </c>
      <c r="P1433" t="s">
        <v>8274</v>
      </c>
      <c r="Q1433" s="15" t="s">
        <v>8311</v>
      </c>
      <c r="R1433" s="12" t="s">
        <v>8312</v>
      </c>
      <c r="S1433">
        <f t="shared" si="68"/>
        <v>90.28</v>
      </c>
    </row>
    <row r="1434" spans="1:19" ht="30" x14ac:dyDescent="0.25">
      <c r="A1434" s="10">
        <v>2968</v>
      </c>
      <c r="B1434" s="3" t="s">
        <v>2968</v>
      </c>
      <c r="C1434" s="3" t="s">
        <v>7078</v>
      </c>
      <c r="D1434" s="6">
        <v>3500</v>
      </c>
      <c r="E1434" s="8">
        <v>3710</v>
      </c>
      <c r="F1434" t="s">
        <v>8218</v>
      </c>
      <c r="G1434" t="s">
        <v>8223</v>
      </c>
      <c r="H1434" t="s">
        <v>8245</v>
      </c>
      <c r="I1434" s="19">
        <f t="shared" si="66"/>
        <v>42599.165972222225</v>
      </c>
      <c r="J1434">
        <v>1471406340</v>
      </c>
      <c r="K1434" s="19">
        <f t="shared" si="67"/>
        <v>42585.523842592593</v>
      </c>
      <c r="L1434">
        <v>1470227660</v>
      </c>
      <c r="M1434" t="b">
        <v>0</v>
      </c>
      <c r="N1434">
        <v>47</v>
      </c>
      <c r="O1434" t="b">
        <v>1</v>
      </c>
      <c r="P1434" t="s">
        <v>8269</v>
      </c>
      <c r="Q1434" s="15" t="s">
        <v>8314</v>
      </c>
      <c r="R1434" s="12" t="s">
        <v>8315</v>
      </c>
      <c r="S1434">
        <f t="shared" si="68"/>
        <v>78.94</v>
      </c>
    </row>
    <row r="1435" spans="1:19" ht="45" x14ac:dyDescent="0.25">
      <c r="A1435" s="10">
        <v>98</v>
      </c>
      <c r="B1435" s="3" t="s">
        <v>100</v>
      </c>
      <c r="C1435" s="3" t="s">
        <v>4209</v>
      </c>
      <c r="D1435" s="6">
        <v>3200</v>
      </c>
      <c r="E1435" s="8">
        <v>3400</v>
      </c>
      <c r="F1435" t="s">
        <v>8218</v>
      </c>
      <c r="G1435" t="s">
        <v>8223</v>
      </c>
      <c r="H1435" t="s">
        <v>8245</v>
      </c>
      <c r="I1435" s="19">
        <f t="shared" si="66"/>
        <v>41250.979166666664</v>
      </c>
      <c r="J1435">
        <v>1354923000</v>
      </c>
      <c r="K1435" s="19">
        <f t="shared" si="67"/>
        <v>41214.79483796296</v>
      </c>
      <c r="L1435">
        <v>1351796674</v>
      </c>
      <c r="M1435" t="b">
        <v>0</v>
      </c>
      <c r="N1435">
        <v>60</v>
      </c>
      <c r="O1435" t="b">
        <v>1</v>
      </c>
      <c r="P1435" t="s">
        <v>8264</v>
      </c>
      <c r="Q1435" s="15" t="s">
        <v>8317</v>
      </c>
      <c r="R1435" s="12" t="s">
        <v>8318</v>
      </c>
      <c r="S1435">
        <f t="shared" si="68"/>
        <v>56.67</v>
      </c>
    </row>
    <row r="1436" spans="1:19" ht="60" x14ac:dyDescent="0.25">
      <c r="A1436" s="10">
        <v>3509</v>
      </c>
      <c r="B1436" s="3" t="s">
        <v>3508</v>
      </c>
      <c r="C1436" s="3" t="s">
        <v>7619</v>
      </c>
      <c r="D1436" s="6">
        <v>3000</v>
      </c>
      <c r="E1436" s="8">
        <v>3190</v>
      </c>
      <c r="F1436" t="s">
        <v>8218</v>
      </c>
      <c r="G1436" t="s">
        <v>8223</v>
      </c>
      <c r="H1436" t="s">
        <v>8245</v>
      </c>
      <c r="I1436" s="19">
        <f t="shared" si="66"/>
        <v>41964.204861111109</v>
      </c>
      <c r="J1436">
        <v>1416545700</v>
      </c>
      <c r="K1436" s="19">
        <f t="shared" si="67"/>
        <v>41950.859560185185</v>
      </c>
      <c r="L1436">
        <v>1415392666</v>
      </c>
      <c r="M1436" t="b">
        <v>0</v>
      </c>
      <c r="N1436">
        <v>33</v>
      </c>
      <c r="O1436" t="b">
        <v>1</v>
      </c>
      <c r="P1436" t="s">
        <v>8269</v>
      </c>
      <c r="Q1436" s="15" t="s">
        <v>8314</v>
      </c>
      <c r="R1436" s="12" t="s">
        <v>8315</v>
      </c>
      <c r="S1436">
        <f t="shared" si="68"/>
        <v>96.67</v>
      </c>
    </row>
    <row r="1437" spans="1:19" ht="60" x14ac:dyDescent="0.25">
      <c r="A1437" s="10">
        <v>3364</v>
      </c>
      <c r="B1437" s="3" t="s">
        <v>3363</v>
      </c>
      <c r="C1437" s="3" t="s">
        <v>7474</v>
      </c>
      <c r="D1437" s="6">
        <v>3000</v>
      </c>
      <c r="E1437" s="8">
        <v>3178</v>
      </c>
      <c r="F1437" t="s">
        <v>8218</v>
      </c>
      <c r="G1437" t="s">
        <v>8224</v>
      </c>
      <c r="H1437" t="s">
        <v>8246</v>
      </c>
      <c r="I1437" s="19">
        <f t="shared" si="66"/>
        <v>42444.875</v>
      </c>
      <c r="J1437">
        <v>1458075600</v>
      </c>
      <c r="K1437" s="19">
        <f t="shared" si="67"/>
        <v>42422.977418981478</v>
      </c>
      <c r="L1437">
        <v>1456183649</v>
      </c>
      <c r="M1437" t="b">
        <v>0</v>
      </c>
      <c r="N1437">
        <v>72</v>
      </c>
      <c r="O1437" t="b">
        <v>1</v>
      </c>
      <c r="P1437" t="s">
        <v>8269</v>
      </c>
      <c r="Q1437" s="15" t="s">
        <v>8314</v>
      </c>
      <c r="R1437" s="12" t="s">
        <v>8315</v>
      </c>
      <c r="S1437">
        <f t="shared" si="68"/>
        <v>44.14</v>
      </c>
    </row>
    <row r="1438" spans="1:19" ht="75" x14ac:dyDescent="0.25">
      <c r="A1438" s="10">
        <v>2640</v>
      </c>
      <c r="B1438" s="3" t="s">
        <v>2640</v>
      </c>
      <c r="C1438" s="3" t="s">
        <v>6750</v>
      </c>
      <c r="D1438" s="6">
        <v>3000</v>
      </c>
      <c r="E1438" s="8">
        <v>3170</v>
      </c>
      <c r="F1438" t="s">
        <v>8218</v>
      </c>
      <c r="G1438" t="s">
        <v>8223</v>
      </c>
      <c r="H1438" t="s">
        <v>8245</v>
      </c>
      <c r="I1438" s="19">
        <f t="shared" si="66"/>
        <v>42163.160578703704</v>
      </c>
      <c r="J1438">
        <v>1433735474</v>
      </c>
      <c r="K1438" s="19">
        <f t="shared" si="67"/>
        <v>42103.160578703704</v>
      </c>
      <c r="L1438">
        <v>1428551474</v>
      </c>
      <c r="M1438" t="b">
        <v>0</v>
      </c>
      <c r="N1438">
        <v>69</v>
      </c>
      <c r="O1438" t="b">
        <v>1</v>
      </c>
      <c r="P1438" t="s">
        <v>8299</v>
      </c>
      <c r="Q1438" s="15" t="s">
        <v>8307</v>
      </c>
      <c r="R1438" s="12" t="s">
        <v>8316</v>
      </c>
      <c r="S1438">
        <f t="shared" si="68"/>
        <v>45.94</v>
      </c>
    </row>
    <row r="1439" spans="1:19" ht="60" x14ac:dyDescent="0.25">
      <c r="A1439" s="10">
        <v>3823</v>
      </c>
      <c r="B1439" s="3" t="s">
        <v>3820</v>
      </c>
      <c r="C1439" s="3" t="s">
        <v>7932</v>
      </c>
      <c r="D1439" s="6">
        <v>2500</v>
      </c>
      <c r="E1439" s="8">
        <v>2650</v>
      </c>
      <c r="F1439" t="s">
        <v>8218</v>
      </c>
      <c r="G1439" t="s">
        <v>8223</v>
      </c>
      <c r="H1439" t="s">
        <v>8245</v>
      </c>
      <c r="I1439" s="19">
        <f t="shared" si="66"/>
        <v>42205.165972222225</v>
      </c>
      <c r="J1439">
        <v>1437364740</v>
      </c>
      <c r="K1439" s="19">
        <f t="shared" si="67"/>
        <v>42170.910231481481</v>
      </c>
      <c r="L1439">
        <v>1434405044</v>
      </c>
      <c r="M1439" t="b">
        <v>0</v>
      </c>
      <c r="N1439">
        <v>41</v>
      </c>
      <c r="O1439" t="b">
        <v>1</v>
      </c>
      <c r="P1439" t="s">
        <v>8269</v>
      </c>
      <c r="Q1439" s="15" t="s">
        <v>8314</v>
      </c>
      <c r="R1439" s="12" t="s">
        <v>8315</v>
      </c>
      <c r="S1439">
        <f t="shared" si="68"/>
        <v>64.63</v>
      </c>
    </row>
    <row r="1440" spans="1:19" ht="60" x14ac:dyDescent="0.25">
      <c r="A1440" s="10">
        <v>3247</v>
      </c>
      <c r="B1440" s="3" t="s">
        <v>3247</v>
      </c>
      <c r="C1440" s="3" t="s">
        <v>7357</v>
      </c>
      <c r="D1440" s="6">
        <v>2500</v>
      </c>
      <c r="E1440" s="8">
        <v>2646.5</v>
      </c>
      <c r="F1440" t="s">
        <v>8218</v>
      </c>
      <c r="G1440" t="s">
        <v>8224</v>
      </c>
      <c r="H1440" t="s">
        <v>8246</v>
      </c>
      <c r="I1440" s="19">
        <f t="shared" si="66"/>
        <v>42197.434166666666</v>
      </c>
      <c r="J1440">
        <v>1436696712</v>
      </c>
      <c r="K1440" s="19">
        <f t="shared" si="67"/>
        <v>42167.434166666666</v>
      </c>
      <c r="L1440">
        <v>1434104712</v>
      </c>
      <c r="M1440" t="b">
        <v>1</v>
      </c>
      <c r="N1440">
        <v>57</v>
      </c>
      <c r="O1440" t="b">
        <v>1</v>
      </c>
      <c r="P1440" t="s">
        <v>8269</v>
      </c>
      <c r="Q1440" s="15" t="s">
        <v>8314</v>
      </c>
      <c r="R1440" s="12" t="s">
        <v>8315</v>
      </c>
      <c r="S1440">
        <f t="shared" si="68"/>
        <v>46.43</v>
      </c>
    </row>
    <row r="1441" spans="1:19" ht="60" x14ac:dyDescent="0.25">
      <c r="A1441" s="10">
        <v>376</v>
      </c>
      <c r="B1441" s="3" t="s">
        <v>377</v>
      </c>
      <c r="C1441" s="3" t="s">
        <v>4486</v>
      </c>
      <c r="D1441" s="6">
        <v>2450</v>
      </c>
      <c r="E1441" s="8">
        <v>2596</v>
      </c>
      <c r="F1441" t="s">
        <v>8218</v>
      </c>
      <c r="G1441" t="s">
        <v>8224</v>
      </c>
      <c r="H1441" t="s">
        <v>8246</v>
      </c>
      <c r="I1441" s="19">
        <f t="shared" si="66"/>
        <v>42607.452731481477</v>
      </c>
      <c r="J1441">
        <v>1472122316</v>
      </c>
      <c r="K1441" s="19">
        <f t="shared" si="67"/>
        <v>42576.452731481477</v>
      </c>
      <c r="L1441">
        <v>1469443916</v>
      </c>
      <c r="M1441" t="b">
        <v>0</v>
      </c>
      <c r="N1441">
        <v>48</v>
      </c>
      <c r="O1441" t="b">
        <v>1</v>
      </c>
      <c r="P1441" t="s">
        <v>8267</v>
      </c>
      <c r="Q1441" s="15" t="s">
        <v>8317</v>
      </c>
      <c r="R1441" s="12" t="s">
        <v>8329</v>
      </c>
      <c r="S1441">
        <f t="shared" si="68"/>
        <v>54.08</v>
      </c>
    </row>
    <row r="1442" spans="1:19" ht="45" x14ac:dyDescent="0.25">
      <c r="A1442" s="10">
        <v>2986</v>
      </c>
      <c r="B1442" s="3" t="s">
        <v>2986</v>
      </c>
      <c r="C1442" s="3" t="s">
        <v>7096</v>
      </c>
      <c r="D1442" s="6">
        <v>2400</v>
      </c>
      <c r="E1442" s="8">
        <v>2532</v>
      </c>
      <c r="F1442" t="s">
        <v>8218</v>
      </c>
      <c r="G1442" t="s">
        <v>8224</v>
      </c>
      <c r="H1442" t="s">
        <v>8246</v>
      </c>
      <c r="I1442" s="19">
        <f t="shared" si="66"/>
        <v>42491.458402777775</v>
      </c>
      <c r="J1442">
        <v>1462100406</v>
      </c>
      <c r="K1442" s="19">
        <f t="shared" si="67"/>
        <v>42431.500069444446</v>
      </c>
      <c r="L1442">
        <v>1456920006</v>
      </c>
      <c r="M1442" t="b">
        <v>0</v>
      </c>
      <c r="N1442">
        <v>56</v>
      </c>
      <c r="O1442" t="b">
        <v>1</v>
      </c>
      <c r="P1442" t="s">
        <v>8301</v>
      </c>
      <c r="Q1442" s="15" t="s">
        <v>8314</v>
      </c>
      <c r="R1442" s="12" t="s">
        <v>8327</v>
      </c>
      <c r="S1442">
        <f t="shared" si="68"/>
        <v>45.21</v>
      </c>
    </row>
    <row r="1443" spans="1:19" ht="45" x14ac:dyDescent="0.25">
      <c r="A1443" s="10">
        <v>3152</v>
      </c>
      <c r="B1443" s="3" t="s">
        <v>3152</v>
      </c>
      <c r="C1443" s="3" t="s">
        <v>7262</v>
      </c>
      <c r="D1443" s="6">
        <v>2200</v>
      </c>
      <c r="E1443" s="8">
        <v>2331</v>
      </c>
      <c r="F1443" t="s">
        <v>8218</v>
      </c>
      <c r="G1443" t="s">
        <v>8224</v>
      </c>
      <c r="H1443" t="s">
        <v>8246</v>
      </c>
      <c r="I1443" s="19">
        <f t="shared" si="66"/>
        <v>41580.867673611108</v>
      </c>
      <c r="J1443">
        <v>1383425367</v>
      </c>
      <c r="K1443" s="19">
        <f t="shared" si="67"/>
        <v>41550.867673611108</v>
      </c>
      <c r="L1443">
        <v>1380833367</v>
      </c>
      <c r="M1443" t="b">
        <v>1</v>
      </c>
      <c r="N1443">
        <v>67</v>
      </c>
      <c r="O1443" t="b">
        <v>1</v>
      </c>
      <c r="P1443" t="s">
        <v>8269</v>
      </c>
      <c r="Q1443" s="15" t="s">
        <v>8314</v>
      </c>
      <c r="R1443" s="12" t="s">
        <v>8315</v>
      </c>
      <c r="S1443">
        <f t="shared" si="68"/>
        <v>34.79</v>
      </c>
    </row>
    <row r="1444" spans="1:19" ht="60" x14ac:dyDescent="0.25">
      <c r="A1444" s="10">
        <v>3257</v>
      </c>
      <c r="B1444" s="3" t="s">
        <v>3257</v>
      </c>
      <c r="C1444" s="3" t="s">
        <v>7367</v>
      </c>
      <c r="D1444" s="6">
        <v>2000</v>
      </c>
      <c r="E1444" s="8">
        <v>2125.9899999999998</v>
      </c>
      <c r="F1444" t="s">
        <v>8218</v>
      </c>
      <c r="G1444" t="s">
        <v>8224</v>
      </c>
      <c r="H1444" t="s">
        <v>8246</v>
      </c>
      <c r="I1444" s="19">
        <f t="shared" si="66"/>
        <v>42788.559629629628</v>
      </c>
      <c r="J1444">
        <v>1487769952</v>
      </c>
      <c r="K1444" s="19">
        <f t="shared" si="67"/>
        <v>42758.559629629628</v>
      </c>
      <c r="L1444">
        <v>1485177952</v>
      </c>
      <c r="M1444" t="b">
        <v>0</v>
      </c>
      <c r="N1444">
        <v>41</v>
      </c>
      <c r="O1444" t="b">
        <v>1</v>
      </c>
      <c r="P1444" t="s">
        <v>8269</v>
      </c>
      <c r="Q1444" s="15" t="s">
        <v>8314</v>
      </c>
      <c r="R1444" s="12" t="s">
        <v>8315</v>
      </c>
      <c r="S1444">
        <f t="shared" si="68"/>
        <v>51.85</v>
      </c>
    </row>
    <row r="1445" spans="1:19" ht="60" x14ac:dyDescent="0.25">
      <c r="A1445" s="10">
        <v>3499</v>
      </c>
      <c r="B1445" s="3" t="s">
        <v>3498</v>
      </c>
      <c r="C1445" s="3" t="s">
        <v>7609</v>
      </c>
      <c r="D1445" s="6">
        <v>2000</v>
      </c>
      <c r="E1445" s="8">
        <v>2110</v>
      </c>
      <c r="F1445" t="s">
        <v>8218</v>
      </c>
      <c r="G1445" t="s">
        <v>8223</v>
      </c>
      <c r="H1445" t="s">
        <v>8245</v>
      </c>
      <c r="I1445" s="19">
        <f t="shared" si="66"/>
        <v>42186.290972222225</v>
      </c>
      <c r="J1445">
        <v>1435733940</v>
      </c>
      <c r="K1445" s="19">
        <f t="shared" si="67"/>
        <v>42132.036168981482</v>
      </c>
      <c r="L1445">
        <v>1431046325</v>
      </c>
      <c r="M1445" t="b">
        <v>0</v>
      </c>
      <c r="N1445">
        <v>35</v>
      </c>
      <c r="O1445" t="b">
        <v>1</v>
      </c>
      <c r="P1445" t="s">
        <v>8269</v>
      </c>
      <c r="Q1445" s="15" t="s">
        <v>8314</v>
      </c>
      <c r="R1445" s="12" t="s">
        <v>8315</v>
      </c>
      <c r="S1445">
        <f t="shared" si="68"/>
        <v>60.29</v>
      </c>
    </row>
    <row r="1446" spans="1:19" ht="45" x14ac:dyDescent="0.25">
      <c r="A1446" s="10">
        <v>3330</v>
      </c>
      <c r="B1446" s="3" t="s">
        <v>3330</v>
      </c>
      <c r="C1446" s="3" t="s">
        <v>7440</v>
      </c>
      <c r="D1446" s="6">
        <v>1500</v>
      </c>
      <c r="E1446" s="8">
        <v>1594</v>
      </c>
      <c r="F1446" t="s">
        <v>8218</v>
      </c>
      <c r="G1446" t="s">
        <v>8224</v>
      </c>
      <c r="H1446" t="s">
        <v>8246</v>
      </c>
      <c r="I1446" s="19">
        <f t="shared" si="66"/>
        <v>42095.845694444448</v>
      </c>
      <c r="J1446">
        <v>1427919468</v>
      </c>
      <c r="K1446" s="19">
        <f t="shared" si="67"/>
        <v>42065.887361111112</v>
      </c>
      <c r="L1446">
        <v>1425331068</v>
      </c>
      <c r="M1446" t="b">
        <v>0</v>
      </c>
      <c r="N1446">
        <v>69</v>
      </c>
      <c r="O1446" t="b">
        <v>1</v>
      </c>
      <c r="P1446" t="s">
        <v>8269</v>
      </c>
      <c r="Q1446" s="15" t="s">
        <v>8314</v>
      </c>
      <c r="R1446" s="12" t="s">
        <v>8315</v>
      </c>
      <c r="S1446">
        <f t="shared" si="68"/>
        <v>23.1</v>
      </c>
    </row>
    <row r="1447" spans="1:19" ht="45" x14ac:dyDescent="0.25">
      <c r="A1447" s="10">
        <v>99</v>
      </c>
      <c r="B1447" s="3" t="s">
        <v>101</v>
      </c>
      <c r="C1447" s="3" t="s">
        <v>4210</v>
      </c>
      <c r="D1447" s="6">
        <v>1500</v>
      </c>
      <c r="E1447" s="8">
        <v>1590.29</v>
      </c>
      <c r="F1447" t="s">
        <v>8218</v>
      </c>
      <c r="G1447" t="s">
        <v>8223</v>
      </c>
      <c r="H1447" t="s">
        <v>8245</v>
      </c>
      <c r="I1447" s="19">
        <f t="shared" si="66"/>
        <v>41661.902766203704</v>
      </c>
      <c r="J1447">
        <v>1390426799</v>
      </c>
      <c r="K1447" s="19">
        <f t="shared" si="67"/>
        <v>41631.902766203704</v>
      </c>
      <c r="L1447">
        <v>1387834799</v>
      </c>
      <c r="M1447" t="b">
        <v>0</v>
      </c>
      <c r="N1447">
        <v>39</v>
      </c>
      <c r="O1447" t="b">
        <v>1</v>
      </c>
      <c r="P1447" t="s">
        <v>8264</v>
      </c>
      <c r="Q1447" s="15" t="s">
        <v>8317</v>
      </c>
      <c r="R1447" s="12" t="s">
        <v>8318</v>
      </c>
      <c r="S1447">
        <f t="shared" si="68"/>
        <v>40.78</v>
      </c>
    </row>
    <row r="1448" spans="1:19" ht="45" x14ac:dyDescent="0.25">
      <c r="A1448" s="10">
        <v>3393</v>
      </c>
      <c r="B1448" s="3" t="s">
        <v>3392</v>
      </c>
      <c r="C1448" s="3" t="s">
        <v>7503</v>
      </c>
      <c r="D1448" s="6">
        <v>1500</v>
      </c>
      <c r="E1448" s="8">
        <v>1587</v>
      </c>
      <c r="F1448" t="s">
        <v>8218</v>
      </c>
      <c r="G1448" t="s">
        <v>8223</v>
      </c>
      <c r="H1448" t="s">
        <v>8245</v>
      </c>
      <c r="I1448" s="19">
        <f t="shared" si="66"/>
        <v>41949.031944444447</v>
      </c>
      <c r="J1448">
        <v>1415234760</v>
      </c>
      <c r="K1448" s="19">
        <f t="shared" si="67"/>
        <v>41923.921643518523</v>
      </c>
      <c r="L1448">
        <v>1413065230</v>
      </c>
      <c r="M1448" t="b">
        <v>0</v>
      </c>
      <c r="N1448">
        <v>44</v>
      </c>
      <c r="O1448" t="b">
        <v>1</v>
      </c>
      <c r="P1448" t="s">
        <v>8269</v>
      </c>
      <c r="Q1448" s="15" t="s">
        <v>8314</v>
      </c>
      <c r="R1448" s="12" t="s">
        <v>8315</v>
      </c>
      <c r="S1448">
        <f t="shared" si="68"/>
        <v>36.07</v>
      </c>
    </row>
    <row r="1449" spans="1:19" ht="45" x14ac:dyDescent="0.25">
      <c r="A1449" s="10">
        <v>3762</v>
      </c>
      <c r="B1449" s="3" t="s">
        <v>3759</v>
      </c>
      <c r="C1449" s="3" t="s">
        <v>7872</v>
      </c>
      <c r="D1449" s="6">
        <v>1250</v>
      </c>
      <c r="E1449" s="8">
        <v>1328</v>
      </c>
      <c r="F1449" t="s">
        <v>8218</v>
      </c>
      <c r="G1449" t="s">
        <v>8224</v>
      </c>
      <c r="H1449" t="s">
        <v>8246</v>
      </c>
      <c r="I1449" s="19">
        <f t="shared" si="66"/>
        <v>42218.813530092593</v>
      </c>
      <c r="J1449">
        <v>1438543889</v>
      </c>
      <c r="K1449" s="19">
        <f t="shared" si="67"/>
        <v>42193.813530092593</v>
      </c>
      <c r="L1449">
        <v>1436383889</v>
      </c>
      <c r="M1449" t="b">
        <v>0</v>
      </c>
      <c r="N1449">
        <v>28</v>
      </c>
      <c r="O1449" t="b">
        <v>1</v>
      </c>
      <c r="P1449" t="s">
        <v>8303</v>
      </c>
      <c r="Q1449" s="15" t="s">
        <v>8314</v>
      </c>
      <c r="R1449" s="12" t="s">
        <v>8335</v>
      </c>
      <c r="S1449">
        <f t="shared" si="68"/>
        <v>47.43</v>
      </c>
    </row>
    <row r="1450" spans="1:19" ht="45" x14ac:dyDescent="0.25">
      <c r="A1450" s="10">
        <v>3317</v>
      </c>
      <c r="B1450" s="3" t="s">
        <v>3317</v>
      </c>
      <c r="C1450" s="3" t="s">
        <v>7427</v>
      </c>
      <c r="D1450" s="6">
        <v>1050</v>
      </c>
      <c r="E1450" s="8">
        <v>1115</v>
      </c>
      <c r="F1450" t="s">
        <v>8218</v>
      </c>
      <c r="G1450" t="s">
        <v>8223</v>
      </c>
      <c r="H1450" t="s">
        <v>8245</v>
      </c>
      <c r="I1450" s="19">
        <f t="shared" si="66"/>
        <v>42529.039629629624</v>
      </c>
      <c r="J1450">
        <v>1465347424</v>
      </c>
      <c r="K1450" s="19">
        <f t="shared" si="67"/>
        <v>42499.039629629624</v>
      </c>
      <c r="L1450">
        <v>1462755424</v>
      </c>
      <c r="M1450" t="b">
        <v>0</v>
      </c>
      <c r="N1450">
        <v>18</v>
      </c>
      <c r="O1450" t="b">
        <v>1</v>
      </c>
      <c r="P1450" t="s">
        <v>8269</v>
      </c>
      <c r="Q1450" s="15" t="s">
        <v>8314</v>
      </c>
      <c r="R1450" s="12" t="s">
        <v>8315</v>
      </c>
      <c r="S1450">
        <f t="shared" si="68"/>
        <v>61.94</v>
      </c>
    </row>
    <row r="1451" spans="1:19" ht="45" x14ac:dyDescent="0.25">
      <c r="A1451" s="10">
        <v>3819</v>
      </c>
      <c r="B1451" s="3" t="s">
        <v>3816</v>
      </c>
      <c r="C1451" s="3" t="s">
        <v>7817</v>
      </c>
      <c r="D1451" s="6">
        <v>1000</v>
      </c>
      <c r="E1451" s="8">
        <v>1064</v>
      </c>
      <c r="F1451" t="s">
        <v>8218</v>
      </c>
      <c r="G1451" t="s">
        <v>8223</v>
      </c>
      <c r="H1451" t="s">
        <v>8245</v>
      </c>
      <c r="I1451" s="19">
        <f t="shared" si="66"/>
        <v>42202.876388888893</v>
      </c>
      <c r="J1451">
        <v>1437166920</v>
      </c>
      <c r="K1451" s="19">
        <f t="shared" si="67"/>
        <v>42184.209537037037</v>
      </c>
      <c r="L1451">
        <v>1435554104</v>
      </c>
      <c r="M1451" t="b">
        <v>0</v>
      </c>
      <c r="N1451">
        <v>26</v>
      </c>
      <c r="O1451" t="b">
        <v>1</v>
      </c>
      <c r="P1451" t="s">
        <v>8269</v>
      </c>
      <c r="Q1451" s="15" t="s">
        <v>8314</v>
      </c>
      <c r="R1451" s="12" t="s">
        <v>8315</v>
      </c>
      <c r="S1451">
        <f t="shared" si="68"/>
        <v>40.92</v>
      </c>
    </row>
    <row r="1452" spans="1:19" ht="60" x14ac:dyDescent="0.25">
      <c r="A1452" s="10">
        <v>3500</v>
      </c>
      <c r="B1452" s="3" t="s">
        <v>3499</v>
      </c>
      <c r="C1452" s="3" t="s">
        <v>7610</v>
      </c>
      <c r="D1452" s="6">
        <v>1000</v>
      </c>
      <c r="E1452" s="8">
        <v>1063</v>
      </c>
      <c r="F1452" t="s">
        <v>8218</v>
      </c>
      <c r="G1452" t="s">
        <v>8223</v>
      </c>
      <c r="H1452" t="s">
        <v>8245</v>
      </c>
      <c r="I1452" s="19">
        <f t="shared" si="66"/>
        <v>42436.207638888889</v>
      </c>
      <c r="J1452">
        <v>1457326740</v>
      </c>
      <c r="K1452" s="19">
        <f t="shared" si="67"/>
        <v>42419.91942129629</v>
      </c>
      <c r="L1452">
        <v>1455919438</v>
      </c>
      <c r="M1452" t="b">
        <v>0</v>
      </c>
      <c r="N1452">
        <v>42</v>
      </c>
      <c r="O1452" t="b">
        <v>1</v>
      </c>
      <c r="P1452" t="s">
        <v>8269</v>
      </c>
      <c r="Q1452" s="15" t="s">
        <v>8314</v>
      </c>
      <c r="R1452" s="12" t="s">
        <v>8315</v>
      </c>
      <c r="S1452">
        <f t="shared" si="68"/>
        <v>25.31</v>
      </c>
    </row>
    <row r="1453" spans="1:19" ht="45" x14ac:dyDescent="0.25">
      <c r="A1453" s="10">
        <v>2498</v>
      </c>
      <c r="B1453" s="3" t="s">
        <v>2498</v>
      </c>
      <c r="C1453" s="3" t="s">
        <v>6608</v>
      </c>
      <c r="D1453" s="6">
        <v>1000</v>
      </c>
      <c r="E1453" s="8">
        <v>1056</v>
      </c>
      <c r="F1453" t="s">
        <v>8218</v>
      </c>
      <c r="G1453" t="s">
        <v>8223</v>
      </c>
      <c r="H1453" t="s">
        <v>8245</v>
      </c>
      <c r="I1453" s="19">
        <f t="shared" si="66"/>
        <v>42031.967442129629</v>
      </c>
      <c r="J1453">
        <v>1422400387</v>
      </c>
      <c r="K1453" s="19">
        <f t="shared" si="67"/>
        <v>42017.967442129629</v>
      </c>
      <c r="L1453">
        <v>1421190787</v>
      </c>
      <c r="M1453" t="b">
        <v>0</v>
      </c>
      <c r="N1453">
        <v>20</v>
      </c>
      <c r="O1453" t="b">
        <v>1</v>
      </c>
      <c r="P1453" t="s">
        <v>8277</v>
      </c>
      <c r="Q1453" s="15" t="s">
        <v>8311</v>
      </c>
      <c r="R1453" s="12" t="s">
        <v>8328</v>
      </c>
      <c r="S1453">
        <f t="shared" si="68"/>
        <v>52.8</v>
      </c>
    </row>
    <row r="1454" spans="1:19" ht="45" x14ac:dyDescent="0.25">
      <c r="A1454" s="10">
        <v>2634</v>
      </c>
      <c r="B1454" s="3" t="s">
        <v>2634</v>
      </c>
      <c r="C1454" s="3" t="s">
        <v>6744</v>
      </c>
      <c r="D1454" s="6">
        <v>930</v>
      </c>
      <c r="E1454" s="8">
        <v>986</v>
      </c>
      <c r="F1454" t="s">
        <v>8218</v>
      </c>
      <c r="G1454" t="s">
        <v>8223</v>
      </c>
      <c r="H1454" t="s">
        <v>8245</v>
      </c>
      <c r="I1454" s="19">
        <f t="shared" si="66"/>
        <v>42642.656493055561</v>
      </c>
      <c r="J1454">
        <v>1475163921</v>
      </c>
      <c r="K1454" s="19">
        <f t="shared" si="67"/>
        <v>42612.656493055561</v>
      </c>
      <c r="L1454">
        <v>1472571921</v>
      </c>
      <c r="M1454" t="b">
        <v>0</v>
      </c>
      <c r="N1454">
        <v>25</v>
      </c>
      <c r="O1454" t="b">
        <v>1</v>
      </c>
      <c r="P1454" t="s">
        <v>8299</v>
      </c>
      <c r="Q1454" s="15" t="s">
        <v>8307</v>
      </c>
      <c r="R1454" s="12" t="s">
        <v>8316</v>
      </c>
      <c r="S1454">
        <f t="shared" si="68"/>
        <v>39.44</v>
      </c>
    </row>
    <row r="1455" spans="1:19" ht="60" x14ac:dyDescent="0.25">
      <c r="A1455" s="10">
        <v>2931</v>
      </c>
      <c r="B1455" s="3" t="s">
        <v>2931</v>
      </c>
      <c r="C1455" s="3" t="s">
        <v>7041</v>
      </c>
      <c r="D1455" s="6">
        <v>750</v>
      </c>
      <c r="E1455" s="8">
        <v>795</v>
      </c>
      <c r="F1455" t="s">
        <v>8218</v>
      </c>
      <c r="G1455" t="s">
        <v>8228</v>
      </c>
      <c r="H1455" t="s">
        <v>8250</v>
      </c>
      <c r="I1455" s="19">
        <f t="shared" si="66"/>
        <v>41897.255555555559</v>
      </c>
      <c r="J1455">
        <v>1410761280</v>
      </c>
      <c r="K1455" s="19">
        <f t="shared" si="67"/>
        <v>41872.291238425925</v>
      </c>
      <c r="L1455">
        <v>1408604363</v>
      </c>
      <c r="M1455" t="b">
        <v>0</v>
      </c>
      <c r="N1455">
        <v>9</v>
      </c>
      <c r="O1455" t="b">
        <v>1</v>
      </c>
      <c r="P1455" t="s">
        <v>8303</v>
      </c>
      <c r="Q1455" s="15" t="s">
        <v>8314</v>
      </c>
      <c r="R1455" s="12" t="s">
        <v>8335</v>
      </c>
      <c r="S1455">
        <f t="shared" si="68"/>
        <v>88.33</v>
      </c>
    </row>
    <row r="1456" spans="1:19" ht="60" x14ac:dyDescent="0.25">
      <c r="A1456" s="10">
        <v>2556</v>
      </c>
      <c r="B1456" s="3" t="s">
        <v>2556</v>
      </c>
      <c r="C1456" s="3" t="s">
        <v>6666</v>
      </c>
      <c r="D1456" s="6">
        <v>745</v>
      </c>
      <c r="E1456" s="8">
        <v>786</v>
      </c>
      <c r="F1456" t="s">
        <v>8218</v>
      </c>
      <c r="G1456" t="s">
        <v>8223</v>
      </c>
      <c r="H1456" t="s">
        <v>8245</v>
      </c>
      <c r="I1456" s="19">
        <f t="shared" si="66"/>
        <v>41267.991400462961</v>
      </c>
      <c r="J1456">
        <v>1356392857</v>
      </c>
      <c r="K1456" s="19">
        <f t="shared" si="67"/>
        <v>41222.991400462961</v>
      </c>
      <c r="L1456">
        <v>1352504857</v>
      </c>
      <c r="M1456" t="b">
        <v>0</v>
      </c>
      <c r="N1456">
        <v>34</v>
      </c>
      <c r="O1456" t="b">
        <v>1</v>
      </c>
      <c r="P1456" t="s">
        <v>8298</v>
      </c>
      <c r="Q1456" s="15" t="s">
        <v>8311</v>
      </c>
      <c r="R1456" s="12" t="s">
        <v>8333</v>
      </c>
      <c r="S1456">
        <f t="shared" si="68"/>
        <v>23.12</v>
      </c>
    </row>
    <row r="1457" spans="1:19" ht="30" x14ac:dyDescent="0.25">
      <c r="A1457" s="10">
        <v>3050</v>
      </c>
      <c r="B1457" s="3" t="s">
        <v>3050</v>
      </c>
      <c r="C1457" s="3" t="s">
        <v>7160</v>
      </c>
      <c r="D1457" s="6">
        <v>600</v>
      </c>
      <c r="E1457" s="8">
        <v>636</v>
      </c>
      <c r="F1457" t="s">
        <v>8218</v>
      </c>
      <c r="G1457" t="s">
        <v>8223</v>
      </c>
      <c r="H1457" t="s">
        <v>8245</v>
      </c>
      <c r="I1457" s="19">
        <f t="shared" si="66"/>
        <v>42495.16851851852</v>
      </c>
      <c r="J1457">
        <v>1462420960</v>
      </c>
      <c r="K1457" s="19">
        <f t="shared" si="67"/>
        <v>42465.16851851852</v>
      </c>
      <c r="L1457">
        <v>1459828960</v>
      </c>
      <c r="M1457" t="b">
        <v>0</v>
      </c>
      <c r="N1457">
        <v>9</v>
      </c>
      <c r="O1457" t="b">
        <v>1</v>
      </c>
      <c r="P1457" t="s">
        <v>8301</v>
      </c>
      <c r="Q1457" s="15" t="s">
        <v>8314</v>
      </c>
      <c r="R1457" s="12" t="s">
        <v>8327</v>
      </c>
      <c r="S1457">
        <f t="shared" si="68"/>
        <v>70.67</v>
      </c>
    </row>
    <row r="1458" spans="1:19" ht="60" x14ac:dyDescent="0.25">
      <c r="A1458" s="10">
        <v>3831</v>
      </c>
      <c r="B1458" s="3" t="s">
        <v>3828</v>
      </c>
      <c r="C1458" s="3" t="s">
        <v>7940</v>
      </c>
      <c r="D1458" s="6">
        <v>500</v>
      </c>
      <c r="E1458" s="8">
        <v>530.11</v>
      </c>
      <c r="F1458" t="s">
        <v>8218</v>
      </c>
      <c r="G1458" t="s">
        <v>8223</v>
      </c>
      <c r="H1458" t="s">
        <v>8245</v>
      </c>
      <c r="I1458" s="19">
        <f t="shared" si="66"/>
        <v>41948.890567129631</v>
      </c>
      <c r="J1458">
        <v>1415222545</v>
      </c>
      <c r="K1458" s="19">
        <f t="shared" si="67"/>
        <v>41927.848900462966</v>
      </c>
      <c r="L1458">
        <v>1413404545</v>
      </c>
      <c r="M1458" t="b">
        <v>0</v>
      </c>
      <c r="N1458">
        <v>9</v>
      </c>
      <c r="O1458" t="b">
        <v>1</v>
      </c>
      <c r="P1458" t="s">
        <v>8269</v>
      </c>
      <c r="Q1458" s="15" t="s">
        <v>8314</v>
      </c>
      <c r="R1458" s="12" t="s">
        <v>8315</v>
      </c>
      <c r="S1458">
        <f t="shared" si="68"/>
        <v>58.9</v>
      </c>
    </row>
    <row r="1459" spans="1:19" ht="45" x14ac:dyDescent="0.25">
      <c r="A1459" s="10">
        <v>3525</v>
      </c>
      <c r="B1459" s="3" t="s">
        <v>3524</v>
      </c>
      <c r="C1459" s="3" t="s">
        <v>7635</v>
      </c>
      <c r="D1459" s="6">
        <v>500</v>
      </c>
      <c r="E1459" s="8">
        <v>530</v>
      </c>
      <c r="F1459" t="s">
        <v>8218</v>
      </c>
      <c r="G1459" t="s">
        <v>8223</v>
      </c>
      <c r="H1459" t="s">
        <v>8245</v>
      </c>
      <c r="I1459" s="19">
        <f t="shared" si="66"/>
        <v>42225.666666666672</v>
      </c>
      <c r="J1459">
        <v>1439136000</v>
      </c>
      <c r="K1459" s="19">
        <f t="shared" si="67"/>
        <v>42214.6956712963</v>
      </c>
      <c r="L1459">
        <v>1438188106</v>
      </c>
      <c r="M1459" t="b">
        <v>0</v>
      </c>
      <c r="N1459">
        <v>7</v>
      </c>
      <c r="O1459" t="b">
        <v>1</v>
      </c>
      <c r="P1459" t="s">
        <v>8269</v>
      </c>
      <c r="Q1459" s="15" t="s">
        <v>8314</v>
      </c>
      <c r="R1459" s="12" t="s">
        <v>8315</v>
      </c>
      <c r="S1459">
        <f t="shared" si="68"/>
        <v>75.709999999999994</v>
      </c>
    </row>
    <row r="1460" spans="1:19" ht="45" x14ac:dyDescent="0.25">
      <c r="A1460" s="10">
        <v>97</v>
      </c>
      <c r="B1460" s="3" t="s">
        <v>99</v>
      </c>
      <c r="C1460" s="3" t="s">
        <v>4208</v>
      </c>
      <c r="D1460" s="6">
        <v>400</v>
      </c>
      <c r="E1460" s="8">
        <v>425</v>
      </c>
      <c r="F1460" t="s">
        <v>8218</v>
      </c>
      <c r="G1460" t="s">
        <v>8223</v>
      </c>
      <c r="H1460" t="s">
        <v>8245</v>
      </c>
      <c r="I1460" s="19">
        <f t="shared" si="66"/>
        <v>40736.135208333333</v>
      </c>
      <c r="J1460">
        <v>1310440482</v>
      </c>
      <c r="K1460" s="19">
        <f t="shared" si="67"/>
        <v>40706.135208333333</v>
      </c>
      <c r="L1460">
        <v>1307848482</v>
      </c>
      <c r="M1460" t="b">
        <v>0</v>
      </c>
      <c r="N1460">
        <v>8</v>
      </c>
      <c r="O1460" t="b">
        <v>1</v>
      </c>
      <c r="P1460" t="s">
        <v>8264</v>
      </c>
      <c r="Q1460" s="15" t="s">
        <v>8317</v>
      </c>
      <c r="R1460" s="12" t="s">
        <v>8318</v>
      </c>
      <c r="S1460">
        <f t="shared" si="68"/>
        <v>53.13</v>
      </c>
    </row>
    <row r="1461" spans="1:19" ht="60" x14ac:dyDescent="0.25">
      <c r="A1461" s="10">
        <v>2216</v>
      </c>
      <c r="B1461" s="3" t="s">
        <v>2217</v>
      </c>
      <c r="C1461" s="3" t="s">
        <v>6326</v>
      </c>
      <c r="D1461" s="6">
        <v>300</v>
      </c>
      <c r="E1461" s="8">
        <v>317</v>
      </c>
      <c r="F1461" t="s">
        <v>8218</v>
      </c>
      <c r="G1461" t="s">
        <v>8223</v>
      </c>
      <c r="H1461" t="s">
        <v>8245</v>
      </c>
      <c r="I1461" s="19">
        <f t="shared" si="66"/>
        <v>42208.751678240747</v>
      </c>
      <c r="J1461">
        <v>1437674545</v>
      </c>
      <c r="K1461" s="19">
        <f t="shared" si="67"/>
        <v>42194.751678240747</v>
      </c>
      <c r="L1461">
        <v>1436464945</v>
      </c>
      <c r="M1461" t="b">
        <v>0</v>
      </c>
      <c r="N1461">
        <v>14</v>
      </c>
      <c r="O1461" t="b">
        <v>1</v>
      </c>
      <c r="P1461" t="s">
        <v>8278</v>
      </c>
      <c r="Q1461" s="15" t="s">
        <v>8311</v>
      </c>
      <c r="R1461" s="12" t="s">
        <v>8324</v>
      </c>
      <c r="S1461">
        <f t="shared" si="68"/>
        <v>22.64</v>
      </c>
    </row>
    <row r="1462" spans="1:19" ht="60" x14ac:dyDescent="0.25">
      <c r="A1462" s="10">
        <v>284</v>
      </c>
      <c r="B1462" s="3" t="s">
        <v>285</v>
      </c>
      <c r="C1462" s="3" t="s">
        <v>4394</v>
      </c>
      <c r="D1462" s="6">
        <v>40000</v>
      </c>
      <c r="E1462" s="8">
        <v>41850.46</v>
      </c>
      <c r="F1462" t="s">
        <v>8218</v>
      </c>
      <c r="G1462" t="s">
        <v>8223</v>
      </c>
      <c r="H1462" t="s">
        <v>8245</v>
      </c>
      <c r="I1462" s="19">
        <f t="shared" si="66"/>
        <v>40929.738194444442</v>
      </c>
      <c r="J1462">
        <v>1327167780</v>
      </c>
      <c r="K1462" s="19">
        <f t="shared" si="67"/>
        <v>40904.738194444442</v>
      </c>
      <c r="L1462">
        <v>1325007780</v>
      </c>
      <c r="M1462" t="b">
        <v>1</v>
      </c>
      <c r="N1462">
        <v>760</v>
      </c>
      <c r="O1462" t="b">
        <v>1</v>
      </c>
      <c r="P1462" t="s">
        <v>8267</v>
      </c>
      <c r="Q1462" s="15" t="s">
        <v>8317</v>
      </c>
      <c r="R1462" s="12" t="s">
        <v>8329</v>
      </c>
      <c r="S1462">
        <f t="shared" si="68"/>
        <v>55.07</v>
      </c>
    </row>
    <row r="1463" spans="1:19" ht="60" x14ac:dyDescent="0.25">
      <c r="A1463" s="10">
        <v>1369</v>
      </c>
      <c r="B1463" s="3" t="s">
        <v>1370</v>
      </c>
      <c r="C1463" s="3" t="s">
        <v>5479</v>
      </c>
      <c r="D1463" s="6">
        <v>32360</v>
      </c>
      <c r="E1463" s="8">
        <v>34090.629999999997</v>
      </c>
      <c r="F1463" t="s">
        <v>8218</v>
      </c>
      <c r="G1463" t="s">
        <v>8223</v>
      </c>
      <c r="H1463" t="s">
        <v>8245</v>
      </c>
      <c r="I1463" s="19">
        <f t="shared" si="66"/>
        <v>41740.594282407408</v>
      </c>
      <c r="J1463">
        <v>1397225746</v>
      </c>
      <c r="K1463" s="19">
        <f t="shared" si="67"/>
        <v>41710.594282407408</v>
      </c>
      <c r="L1463">
        <v>1394633746</v>
      </c>
      <c r="M1463" t="b">
        <v>0</v>
      </c>
      <c r="N1463">
        <v>406</v>
      </c>
      <c r="O1463" t="b">
        <v>1</v>
      </c>
      <c r="P1463" t="s">
        <v>8274</v>
      </c>
      <c r="Q1463" s="15" t="s">
        <v>8311</v>
      </c>
      <c r="R1463" s="12" t="s">
        <v>8312</v>
      </c>
      <c r="S1463">
        <f t="shared" si="68"/>
        <v>83.97</v>
      </c>
    </row>
    <row r="1464" spans="1:19" ht="45" x14ac:dyDescent="0.25">
      <c r="A1464" s="10">
        <v>2298</v>
      </c>
      <c r="B1464" s="3" t="s">
        <v>2299</v>
      </c>
      <c r="C1464" s="3" t="s">
        <v>6408</v>
      </c>
      <c r="D1464" s="6">
        <v>30000</v>
      </c>
      <c r="E1464" s="8">
        <v>31522</v>
      </c>
      <c r="F1464" t="s">
        <v>8218</v>
      </c>
      <c r="G1464" t="s">
        <v>8223</v>
      </c>
      <c r="H1464" t="s">
        <v>8245</v>
      </c>
      <c r="I1464" s="19">
        <f t="shared" si="66"/>
        <v>41724.798993055556</v>
      </c>
      <c r="J1464">
        <v>1395861033</v>
      </c>
      <c r="K1464" s="19">
        <f t="shared" si="67"/>
        <v>41694.84065972222</v>
      </c>
      <c r="L1464">
        <v>1393272633</v>
      </c>
      <c r="M1464" t="b">
        <v>0</v>
      </c>
      <c r="N1464">
        <v>288</v>
      </c>
      <c r="O1464" t="b">
        <v>1</v>
      </c>
      <c r="P1464" t="s">
        <v>8274</v>
      </c>
      <c r="Q1464" s="15" t="s">
        <v>8311</v>
      </c>
      <c r="R1464" s="12" t="s">
        <v>8312</v>
      </c>
      <c r="S1464">
        <f t="shared" si="68"/>
        <v>109.45</v>
      </c>
    </row>
    <row r="1465" spans="1:19" ht="60" x14ac:dyDescent="0.25">
      <c r="A1465" s="10">
        <v>271</v>
      </c>
      <c r="B1465" s="3" t="s">
        <v>272</v>
      </c>
      <c r="C1465" s="3" t="s">
        <v>4381</v>
      </c>
      <c r="D1465" s="6">
        <v>30000</v>
      </c>
      <c r="E1465" s="8">
        <v>31404</v>
      </c>
      <c r="F1465" t="s">
        <v>8218</v>
      </c>
      <c r="G1465" t="s">
        <v>8223</v>
      </c>
      <c r="H1465" t="s">
        <v>8245</v>
      </c>
      <c r="I1465" s="19">
        <f t="shared" si="66"/>
        <v>41641.333333333336</v>
      </c>
      <c r="J1465">
        <v>1388649600</v>
      </c>
      <c r="K1465" s="19">
        <f t="shared" si="67"/>
        <v>41612.10024305556</v>
      </c>
      <c r="L1465">
        <v>1386123861</v>
      </c>
      <c r="M1465" t="b">
        <v>1</v>
      </c>
      <c r="N1465">
        <v>287</v>
      </c>
      <c r="O1465" t="b">
        <v>1</v>
      </c>
      <c r="P1465" t="s">
        <v>8267</v>
      </c>
      <c r="Q1465" s="15" t="s">
        <v>8317</v>
      </c>
      <c r="R1465" s="12" t="s">
        <v>8329</v>
      </c>
      <c r="S1465">
        <f t="shared" si="68"/>
        <v>109.42</v>
      </c>
    </row>
    <row r="1466" spans="1:19" ht="60" x14ac:dyDescent="0.25">
      <c r="A1466" s="10">
        <v>2068</v>
      </c>
      <c r="B1466" s="3" t="s">
        <v>2069</v>
      </c>
      <c r="C1466" s="3" t="s">
        <v>6178</v>
      </c>
      <c r="D1466" s="6">
        <v>25000</v>
      </c>
      <c r="E1466" s="8">
        <v>26305.97</v>
      </c>
      <c r="F1466" t="s">
        <v>8218</v>
      </c>
      <c r="G1466" t="s">
        <v>8223</v>
      </c>
      <c r="H1466" t="s">
        <v>8245</v>
      </c>
      <c r="I1466" s="19">
        <f t="shared" si="66"/>
        <v>42663.841608796298</v>
      </c>
      <c r="J1466">
        <v>1476994315</v>
      </c>
      <c r="K1466" s="19">
        <f t="shared" si="67"/>
        <v>42633.841608796298</v>
      </c>
      <c r="L1466">
        <v>1474402315</v>
      </c>
      <c r="M1466" t="b">
        <v>0</v>
      </c>
      <c r="N1466">
        <v>76</v>
      </c>
      <c r="O1466" t="b">
        <v>1</v>
      </c>
      <c r="P1466" t="s">
        <v>8293</v>
      </c>
      <c r="Q1466" s="15" t="s">
        <v>8307</v>
      </c>
      <c r="R1466" s="12" t="s">
        <v>8308</v>
      </c>
      <c r="S1466">
        <f t="shared" si="68"/>
        <v>346.13</v>
      </c>
    </row>
    <row r="1467" spans="1:19" ht="60" x14ac:dyDescent="0.25">
      <c r="A1467" s="10">
        <v>1657</v>
      </c>
      <c r="B1467" s="3" t="s">
        <v>1658</v>
      </c>
      <c r="C1467" s="3" t="s">
        <v>5767</v>
      </c>
      <c r="D1467" s="6">
        <v>25000</v>
      </c>
      <c r="E1467" s="8">
        <v>26233.45</v>
      </c>
      <c r="F1467" t="s">
        <v>8218</v>
      </c>
      <c r="G1467" t="s">
        <v>8223</v>
      </c>
      <c r="H1467" t="s">
        <v>8245</v>
      </c>
      <c r="I1467" s="19">
        <f t="shared" si="66"/>
        <v>41053.782037037039</v>
      </c>
      <c r="J1467">
        <v>1337885168</v>
      </c>
      <c r="K1467" s="19">
        <f t="shared" si="67"/>
        <v>41023.782037037039</v>
      </c>
      <c r="L1467">
        <v>1335293168</v>
      </c>
      <c r="M1467" t="b">
        <v>0</v>
      </c>
      <c r="N1467">
        <v>221</v>
      </c>
      <c r="O1467" t="b">
        <v>1</v>
      </c>
      <c r="P1467" t="s">
        <v>8290</v>
      </c>
      <c r="Q1467" s="15" t="s">
        <v>8311</v>
      </c>
      <c r="R1467" s="12" t="s">
        <v>8319</v>
      </c>
      <c r="S1467">
        <f t="shared" si="68"/>
        <v>118.7</v>
      </c>
    </row>
    <row r="1468" spans="1:19" ht="45" x14ac:dyDescent="0.25">
      <c r="A1468" s="10">
        <v>381</v>
      </c>
      <c r="B1468" s="3" t="s">
        <v>382</v>
      </c>
      <c r="C1468" s="3" t="s">
        <v>4491</v>
      </c>
      <c r="D1468" s="6">
        <v>25000</v>
      </c>
      <c r="E1468" s="8">
        <v>26182.5</v>
      </c>
      <c r="F1468" t="s">
        <v>8218</v>
      </c>
      <c r="G1468" t="s">
        <v>8223</v>
      </c>
      <c r="H1468" t="s">
        <v>8245</v>
      </c>
      <c r="I1468" s="19">
        <f t="shared" si="66"/>
        <v>41120.208333333336</v>
      </c>
      <c r="J1468">
        <v>1343624400</v>
      </c>
      <c r="K1468" s="19">
        <f t="shared" si="67"/>
        <v>41085.698113425926</v>
      </c>
      <c r="L1468">
        <v>1340642717</v>
      </c>
      <c r="M1468" t="b">
        <v>0</v>
      </c>
      <c r="N1468">
        <v>251</v>
      </c>
      <c r="O1468" t="b">
        <v>1</v>
      </c>
      <c r="P1468" t="s">
        <v>8267</v>
      </c>
      <c r="Q1468" s="15" t="s">
        <v>8317</v>
      </c>
      <c r="R1468" s="12" t="s">
        <v>8329</v>
      </c>
      <c r="S1468">
        <f t="shared" si="68"/>
        <v>104.31</v>
      </c>
    </row>
    <row r="1469" spans="1:19" ht="45" x14ac:dyDescent="0.25">
      <c r="A1469" s="10">
        <v>359</v>
      </c>
      <c r="B1469" s="3" t="s">
        <v>360</v>
      </c>
      <c r="C1469" s="3" t="s">
        <v>4469</v>
      </c>
      <c r="D1469" s="6">
        <v>24200</v>
      </c>
      <c r="E1469" s="8">
        <v>25375</v>
      </c>
      <c r="F1469" t="s">
        <v>8218</v>
      </c>
      <c r="G1469" t="s">
        <v>8223</v>
      </c>
      <c r="H1469" t="s">
        <v>8245</v>
      </c>
      <c r="I1469" s="19">
        <f t="shared" si="66"/>
        <v>41957.216666666667</v>
      </c>
      <c r="J1469">
        <v>1415941920</v>
      </c>
      <c r="K1469" s="19">
        <f t="shared" si="67"/>
        <v>41935.070486111108</v>
      </c>
      <c r="L1469">
        <v>1414028490</v>
      </c>
      <c r="M1469" t="b">
        <v>1</v>
      </c>
      <c r="N1469">
        <v>302</v>
      </c>
      <c r="O1469" t="b">
        <v>1</v>
      </c>
      <c r="P1469" t="s">
        <v>8267</v>
      </c>
      <c r="Q1469" s="15" t="s">
        <v>8317</v>
      </c>
      <c r="R1469" s="12" t="s">
        <v>8329</v>
      </c>
      <c r="S1469">
        <f t="shared" si="68"/>
        <v>84.02</v>
      </c>
    </row>
    <row r="1470" spans="1:19" ht="60" x14ac:dyDescent="0.25">
      <c r="A1470" s="10">
        <v>1184</v>
      </c>
      <c r="B1470" s="3" t="s">
        <v>1185</v>
      </c>
      <c r="C1470" s="3" t="s">
        <v>5294</v>
      </c>
      <c r="D1470" s="6">
        <v>22000</v>
      </c>
      <c r="E1470" s="8">
        <v>23086</v>
      </c>
      <c r="F1470" t="s">
        <v>8218</v>
      </c>
      <c r="G1470" t="s">
        <v>8224</v>
      </c>
      <c r="H1470" t="s">
        <v>8246</v>
      </c>
      <c r="I1470" s="19">
        <f t="shared" si="66"/>
        <v>42772.599664351852</v>
      </c>
      <c r="J1470">
        <v>1486391011</v>
      </c>
      <c r="K1470" s="19">
        <f t="shared" si="67"/>
        <v>42741.599664351852</v>
      </c>
      <c r="L1470">
        <v>1483712611</v>
      </c>
      <c r="M1470" t="b">
        <v>0</v>
      </c>
      <c r="N1470">
        <v>375</v>
      </c>
      <c r="O1470" t="b">
        <v>1</v>
      </c>
      <c r="P1470" t="s">
        <v>8283</v>
      </c>
      <c r="Q1470" s="15" t="s">
        <v>8322</v>
      </c>
      <c r="R1470" s="12" t="s">
        <v>8323</v>
      </c>
      <c r="S1470">
        <f t="shared" si="68"/>
        <v>61.56</v>
      </c>
    </row>
    <row r="1471" spans="1:19" ht="60" x14ac:dyDescent="0.25">
      <c r="A1471" s="10">
        <v>2663</v>
      </c>
      <c r="B1471" s="3" t="s">
        <v>2663</v>
      </c>
      <c r="C1471" s="3" t="s">
        <v>6773</v>
      </c>
      <c r="D1471" s="6">
        <v>20000</v>
      </c>
      <c r="E1471" s="8">
        <v>20919.25</v>
      </c>
      <c r="F1471" t="s">
        <v>8218</v>
      </c>
      <c r="G1471" t="s">
        <v>8228</v>
      </c>
      <c r="H1471" t="s">
        <v>8250</v>
      </c>
      <c r="I1471" s="19">
        <f t="shared" si="66"/>
        <v>42251.625</v>
      </c>
      <c r="J1471">
        <v>1441378800</v>
      </c>
      <c r="K1471" s="19">
        <f t="shared" si="67"/>
        <v>42222.622766203705</v>
      </c>
      <c r="L1471">
        <v>1438873007</v>
      </c>
      <c r="M1471" t="b">
        <v>0</v>
      </c>
      <c r="N1471">
        <v>56</v>
      </c>
      <c r="O1471" t="b">
        <v>1</v>
      </c>
      <c r="P1471" t="s">
        <v>8300</v>
      </c>
      <c r="Q1471" s="15" t="s">
        <v>8307</v>
      </c>
      <c r="R1471" s="12" t="s">
        <v>8334</v>
      </c>
      <c r="S1471">
        <f t="shared" si="68"/>
        <v>373.56</v>
      </c>
    </row>
    <row r="1472" spans="1:19" ht="60" x14ac:dyDescent="0.25">
      <c r="A1472" s="10">
        <v>313</v>
      </c>
      <c r="B1472" s="3" t="s">
        <v>314</v>
      </c>
      <c r="C1472" s="3" t="s">
        <v>4423</v>
      </c>
      <c r="D1472" s="6">
        <v>17000</v>
      </c>
      <c r="E1472" s="8">
        <v>17805</v>
      </c>
      <c r="F1472" t="s">
        <v>8218</v>
      </c>
      <c r="G1472" t="s">
        <v>8223</v>
      </c>
      <c r="H1472" t="s">
        <v>8245</v>
      </c>
      <c r="I1472" s="19">
        <f t="shared" si="66"/>
        <v>40401.665972222225</v>
      </c>
      <c r="J1472">
        <v>1281542340</v>
      </c>
      <c r="K1472" s="19">
        <f t="shared" si="67"/>
        <v>40357.227939814817</v>
      </c>
      <c r="L1472">
        <v>1277702894</v>
      </c>
      <c r="M1472" t="b">
        <v>1</v>
      </c>
      <c r="N1472">
        <v>222</v>
      </c>
      <c r="O1472" t="b">
        <v>1</v>
      </c>
      <c r="P1472" t="s">
        <v>8267</v>
      </c>
      <c r="Q1472" s="15" t="s">
        <v>8317</v>
      </c>
      <c r="R1472" s="12" t="s">
        <v>8329</v>
      </c>
      <c r="S1472">
        <f t="shared" si="68"/>
        <v>80.2</v>
      </c>
    </row>
    <row r="1473" spans="1:19" ht="30" x14ac:dyDescent="0.25">
      <c r="A1473" s="10">
        <v>2618</v>
      </c>
      <c r="B1473" s="3" t="s">
        <v>2618</v>
      </c>
      <c r="C1473" s="3" t="s">
        <v>6728</v>
      </c>
      <c r="D1473" s="6">
        <v>15000</v>
      </c>
      <c r="E1473" s="8">
        <v>15808</v>
      </c>
      <c r="F1473" t="s">
        <v>8218</v>
      </c>
      <c r="G1473" t="s">
        <v>8223</v>
      </c>
      <c r="H1473" t="s">
        <v>8245</v>
      </c>
      <c r="I1473" s="19">
        <f t="shared" si="66"/>
        <v>42339.834039351852</v>
      </c>
      <c r="J1473">
        <v>1449000061</v>
      </c>
      <c r="K1473" s="19">
        <f t="shared" si="67"/>
        <v>42279.792372685188</v>
      </c>
      <c r="L1473">
        <v>1443812461</v>
      </c>
      <c r="M1473" t="b">
        <v>1</v>
      </c>
      <c r="N1473">
        <v>77</v>
      </c>
      <c r="O1473" t="b">
        <v>1</v>
      </c>
      <c r="P1473" t="s">
        <v>8299</v>
      </c>
      <c r="Q1473" s="15" t="s">
        <v>8307</v>
      </c>
      <c r="R1473" s="12" t="s">
        <v>8316</v>
      </c>
      <c r="S1473">
        <f t="shared" si="68"/>
        <v>205.3</v>
      </c>
    </row>
    <row r="1474" spans="1:19" ht="60" x14ac:dyDescent="0.25">
      <c r="A1474" s="10">
        <v>2995</v>
      </c>
      <c r="B1474" s="3" t="s">
        <v>2995</v>
      </c>
      <c r="C1474" s="3" t="s">
        <v>7105</v>
      </c>
      <c r="D1474" s="6">
        <v>15000</v>
      </c>
      <c r="E1474" s="8">
        <v>15744</v>
      </c>
      <c r="F1474" t="s">
        <v>8218</v>
      </c>
      <c r="G1474" t="s">
        <v>8223</v>
      </c>
      <c r="H1474" t="s">
        <v>8245</v>
      </c>
      <c r="I1474" s="19">
        <f t="shared" si="66"/>
        <v>42754.665173611109</v>
      </c>
      <c r="J1474">
        <v>1484841471</v>
      </c>
      <c r="K1474" s="19">
        <f t="shared" si="67"/>
        <v>42724.665173611109</v>
      </c>
      <c r="L1474">
        <v>1482249471</v>
      </c>
      <c r="M1474" t="b">
        <v>0</v>
      </c>
      <c r="N1474">
        <v>249</v>
      </c>
      <c r="O1474" t="b">
        <v>1</v>
      </c>
      <c r="P1474" t="s">
        <v>8301</v>
      </c>
      <c r="Q1474" s="15" t="s">
        <v>8314</v>
      </c>
      <c r="R1474" s="12" t="s">
        <v>8327</v>
      </c>
      <c r="S1474">
        <f t="shared" si="68"/>
        <v>63.23</v>
      </c>
    </row>
    <row r="1475" spans="1:19" ht="60" x14ac:dyDescent="0.25">
      <c r="A1475" s="10">
        <v>289</v>
      </c>
      <c r="B1475" s="3" t="s">
        <v>290</v>
      </c>
      <c r="C1475" s="3" t="s">
        <v>4399</v>
      </c>
      <c r="D1475" s="6">
        <v>15000</v>
      </c>
      <c r="E1475" s="8">
        <v>15723</v>
      </c>
      <c r="F1475" t="s">
        <v>8218</v>
      </c>
      <c r="G1475" t="s">
        <v>8224</v>
      </c>
      <c r="H1475" t="s">
        <v>8246</v>
      </c>
      <c r="I1475" s="19">
        <f t="shared" ref="I1475:I1538" si="69">(((J1475/60)/60)/24)+DATE(1970,1,1)</f>
        <v>41580.456412037034</v>
      </c>
      <c r="J1475">
        <v>1383389834</v>
      </c>
      <c r="K1475" s="19">
        <f t="shared" ref="K1475:K1538" si="70">(((L1475/60)/60)/24)+DATE(1970,1,1)</f>
        <v>41550.456412037034</v>
      </c>
      <c r="L1475">
        <v>1380797834</v>
      </c>
      <c r="M1475" t="b">
        <v>1</v>
      </c>
      <c r="N1475">
        <v>232</v>
      </c>
      <c r="O1475" t="b">
        <v>1</v>
      </c>
      <c r="P1475" t="s">
        <v>8267</v>
      </c>
      <c r="Q1475" s="15" t="s">
        <v>8317</v>
      </c>
      <c r="R1475" s="12" t="s">
        <v>8329</v>
      </c>
      <c r="S1475">
        <f t="shared" ref="S1475:S1538" si="71">IFERROR(ROUND(E1475/N1475,2),0)</f>
        <v>67.77</v>
      </c>
    </row>
    <row r="1476" spans="1:19" ht="60" x14ac:dyDescent="0.25">
      <c r="A1476" s="10">
        <v>534</v>
      </c>
      <c r="B1476" s="3" t="s">
        <v>535</v>
      </c>
      <c r="C1476" s="3" t="s">
        <v>4644</v>
      </c>
      <c r="D1476" s="6">
        <v>15000</v>
      </c>
      <c r="E1476" s="8">
        <v>15700</v>
      </c>
      <c r="F1476" t="s">
        <v>8218</v>
      </c>
      <c r="G1476" t="s">
        <v>8233</v>
      </c>
      <c r="H1476" t="s">
        <v>8253</v>
      </c>
      <c r="I1476" s="19">
        <f t="shared" si="69"/>
        <v>42309.958333333328</v>
      </c>
      <c r="J1476">
        <v>1446418800</v>
      </c>
      <c r="K1476" s="19">
        <f t="shared" si="70"/>
        <v>42270.810995370368</v>
      </c>
      <c r="L1476">
        <v>1443036470</v>
      </c>
      <c r="M1476" t="b">
        <v>0</v>
      </c>
      <c r="N1476">
        <v>48</v>
      </c>
      <c r="O1476" t="b">
        <v>1</v>
      </c>
      <c r="P1476" t="s">
        <v>8269</v>
      </c>
      <c r="Q1476" s="15" t="s">
        <v>8314</v>
      </c>
      <c r="R1476" s="12" t="s">
        <v>8315</v>
      </c>
      <c r="S1476">
        <f t="shared" si="71"/>
        <v>327.08</v>
      </c>
    </row>
    <row r="1477" spans="1:19" ht="45" x14ac:dyDescent="0.25">
      <c r="A1477" s="10">
        <v>3304</v>
      </c>
      <c r="B1477" s="3" t="s">
        <v>3304</v>
      </c>
      <c r="C1477" s="3" t="s">
        <v>7414</v>
      </c>
      <c r="D1477" s="6">
        <v>15000</v>
      </c>
      <c r="E1477" s="8">
        <v>15677.5</v>
      </c>
      <c r="F1477" t="s">
        <v>8218</v>
      </c>
      <c r="G1477" t="s">
        <v>8223</v>
      </c>
      <c r="H1477" t="s">
        <v>8245</v>
      </c>
      <c r="I1477" s="19">
        <f t="shared" si="69"/>
        <v>42726.624444444446</v>
      </c>
      <c r="J1477">
        <v>1482418752</v>
      </c>
      <c r="K1477" s="19">
        <f t="shared" si="70"/>
        <v>42696.624444444446</v>
      </c>
      <c r="L1477">
        <v>1479826752</v>
      </c>
      <c r="M1477" t="b">
        <v>0</v>
      </c>
      <c r="N1477">
        <v>175</v>
      </c>
      <c r="O1477" t="b">
        <v>1</v>
      </c>
      <c r="P1477" t="s">
        <v>8269</v>
      </c>
      <c r="Q1477" s="15" t="s">
        <v>8314</v>
      </c>
      <c r="R1477" s="12" t="s">
        <v>8315</v>
      </c>
      <c r="S1477">
        <f t="shared" si="71"/>
        <v>89.59</v>
      </c>
    </row>
    <row r="1478" spans="1:19" ht="45" x14ac:dyDescent="0.25">
      <c r="A1478" s="10">
        <v>413</v>
      </c>
      <c r="B1478" s="3" t="s">
        <v>414</v>
      </c>
      <c r="C1478" s="3" t="s">
        <v>4523</v>
      </c>
      <c r="D1478" s="6">
        <v>12800</v>
      </c>
      <c r="E1478" s="8">
        <v>13451</v>
      </c>
      <c r="F1478" t="s">
        <v>8218</v>
      </c>
      <c r="G1478" t="s">
        <v>8223</v>
      </c>
      <c r="H1478" t="s">
        <v>8245</v>
      </c>
      <c r="I1478" s="19">
        <f t="shared" si="69"/>
        <v>41109.877442129626</v>
      </c>
      <c r="J1478">
        <v>1342731811</v>
      </c>
      <c r="K1478" s="19">
        <f t="shared" si="70"/>
        <v>41079.877442129626</v>
      </c>
      <c r="L1478">
        <v>1340139811</v>
      </c>
      <c r="M1478" t="b">
        <v>0</v>
      </c>
      <c r="N1478">
        <v>171</v>
      </c>
      <c r="O1478" t="b">
        <v>1</v>
      </c>
      <c r="P1478" t="s">
        <v>8267</v>
      </c>
      <c r="Q1478" s="15" t="s">
        <v>8317</v>
      </c>
      <c r="R1478" s="12" t="s">
        <v>8329</v>
      </c>
      <c r="S1478">
        <f t="shared" si="71"/>
        <v>78.66</v>
      </c>
    </row>
    <row r="1479" spans="1:19" ht="60" x14ac:dyDescent="0.25">
      <c r="A1479" s="10">
        <v>1185</v>
      </c>
      <c r="B1479" s="3" t="s">
        <v>1186</v>
      </c>
      <c r="C1479" s="3" t="s">
        <v>5295</v>
      </c>
      <c r="D1479" s="6">
        <v>12500</v>
      </c>
      <c r="E1479" s="8">
        <v>13180</v>
      </c>
      <c r="F1479" t="s">
        <v>8218</v>
      </c>
      <c r="G1479" t="s">
        <v>8223</v>
      </c>
      <c r="H1479" t="s">
        <v>8245</v>
      </c>
      <c r="I1479" s="19">
        <f t="shared" si="69"/>
        <v>42163.166666666672</v>
      </c>
      <c r="J1479">
        <v>1433736000</v>
      </c>
      <c r="K1479" s="19">
        <f t="shared" si="70"/>
        <v>42130.865150462967</v>
      </c>
      <c r="L1479">
        <v>1430945149</v>
      </c>
      <c r="M1479" t="b">
        <v>0</v>
      </c>
      <c r="N1479">
        <v>111</v>
      </c>
      <c r="O1479" t="b">
        <v>1</v>
      </c>
      <c r="P1479" t="s">
        <v>8283</v>
      </c>
      <c r="Q1479" s="15" t="s">
        <v>8322</v>
      </c>
      <c r="R1479" s="12" t="s">
        <v>8323</v>
      </c>
      <c r="S1479">
        <f t="shared" si="71"/>
        <v>118.74</v>
      </c>
    </row>
    <row r="1480" spans="1:19" ht="60" x14ac:dyDescent="0.25">
      <c r="A1480" s="10">
        <v>3620</v>
      </c>
      <c r="B1480" s="3" t="s">
        <v>3618</v>
      </c>
      <c r="C1480" s="3" t="s">
        <v>7730</v>
      </c>
      <c r="D1480" s="6">
        <v>10500</v>
      </c>
      <c r="E1480" s="8">
        <v>11045</v>
      </c>
      <c r="F1480" t="s">
        <v>8218</v>
      </c>
      <c r="G1480" t="s">
        <v>8223</v>
      </c>
      <c r="H1480" t="s">
        <v>8245</v>
      </c>
      <c r="I1480" s="19">
        <f t="shared" si="69"/>
        <v>42068.166666666672</v>
      </c>
      <c r="J1480">
        <v>1425528000</v>
      </c>
      <c r="K1480" s="19">
        <f t="shared" si="70"/>
        <v>42037.938206018516</v>
      </c>
      <c r="L1480">
        <v>1422916261</v>
      </c>
      <c r="M1480" t="b">
        <v>0</v>
      </c>
      <c r="N1480">
        <v>197</v>
      </c>
      <c r="O1480" t="b">
        <v>1</v>
      </c>
      <c r="P1480" t="s">
        <v>8269</v>
      </c>
      <c r="Q1480" s="15" t="s">
        <v>8314</v>
      </c>
      <c r="R1480" s="12" t="s">
        <v>8315</v>
      </c>
      <c r="S1480">
        <f t="shared" si="71"/>
        <v>56.07</v>
      </c>
    </row>
    <row r="1481" spans="1:19" ht="45" x14ac:dyDescent="0.25">
      <c r="A1481" s="10">
        <v>1373</v>
      </c>
      <c r="B1481" s="3" t="s">
        <v>1374</v>
      </c>
      <c r="C1481" s="3" t="s">
        <v>5483</v>
      </c>
      <c r="D1481" s="6">
        <v>10000</v>
      </c>
      <c r="E1481" s="8">
        <v>10501</v>
      </c>
      <c r="F1481" t="s">
        <v>8218</v>
      </c>
      <c r="G1481" t="s">
        <v>8223</v>
      </c>
      <c r="H1481" t="s">
        <v>8245</v>
      </c>
      <c r="I1481" s="19">
        <f t="shared" si="69"/>
        <v>42734.95177083333</v>
      </c>
      <c r="J1481">
        <v>1483138233</v>
      </c>
      <c r="K1481" s="19">
        <f t="shared" si="70"/>
        <v>42704.95177083333</v>
      </c>
      <c r="L1481">
        <v>1480546233</v>
      </c>
      <c r="M1481" t="b">
        <v>0</v>
      </c>
      <c r="N1481">
        <v>52</v>
      </c>
      <c r="O1481" t="b">
        <v>1</v>
      </c>
      <c r="P1481" t="s">
        <v>8274</v>
      </c>
      <c r="Q1481" s="15" t="s">
        <v>8311</v>
      </c>
      <c r="R1481" s="12" t="s">
        <v>8312</v>
      </c>
      <c r="S1481">
        <f t="shared" si="71"/>
        <v>201.94</v>
      </c>
    </row>
    <row r="1482" spans="1:19" ht="60" x14ac:dyDescent="0.25">
      <c r="A1482" s="10">
        <v>1747</v>
      </c>
      <c r="B1482" s="3" t="s">
        <v>1748</v>
      </c>
      <c r="C1482" s="3" t="s">
        <v>5857</v>
      </c>
      <c r="D1482" s="6">
        <v>9000</v>
      </c>
      <c r="E1482" s="8">
        <v>9446</v>
      </c>
      <c r="F1482" t="s">
        <v>8218</v>
      </c>
      <c r="G1482" t="s">
        <v>8224</v>
      </c>
      <c r="H1482" t="s">
        <v>8246</v>
      </c>
      <c r="I1482" s="19">
        <f t="shared" si="69"/>
        <v>42321.625</v>
      </c>
      <c r="J1482">
        <v>1447426800</v>
      </c>
      <c r="K1482" s="19">
        <f t="shared" si="70"/>
        <v>42292.435532407413</v>
      </c>
      <c r="L1482">
        <v>1444904830</v>
      </c>
      <c r="M1482" t="b">
        <v>0</v>
      </c>
      <c r="N1482">
        <v>159</v>
      </c>
      <c r="O1482" t="b">
        <v>1</v>
      </c>
      <c r="P1482" t="s">
        <v>8283</v>
      </c>
      <c r="Q1482" s="15" t="s">
        <v>8322</v>
      </c>
      <c r="R1482" s="12" t="s">
        <v>8323</v>
      </c>
      <c r="S1482">
        <f t="shared" si="71"/>
        <v>59.41</v>
      </c>
    </row>
    <row r="1483" spans="1:19" ht="60" x14ac:dyDescent="0.25">
      <c r="A1483" s="10">
        <v>794</v>
      </c>
      <c r="B1483" s="3" t="s">
        <v>795</v>
      </c>
      <c r="C1483" s="3" t="s">
        <v>4904</v>
      </c>
      <c r="D1483" s="6">
        <v>8000</v>
      </c>
      <c r="E1483" s="8">
        <v>8425</v>
      </c>
      <c r="F1483" t="s">
        <v>8218</v>
      </c>
      <c r="G1483" t="s">
        <v>8223</v>
      </c>
      <c r="H1483" t="s">
        <v>8245</v>
      </c>
      <c r="I1483" s="19">
        <f t="shared" si="69"/>
        <v>40791.712500000001</v>
      </c>
      <c r="J1483">
        <v>1315242360</v>
      </c>
      <c r="K1483" s="19">
        <f t="shared" si="70"/>
        <v>40736.115011574075</v>
      </c>
      <c r="L1483">
        <v>1310438737</v>
      </c>
      <c r="M1483" t="b">
        <v>0</v>
      </c>
      <c r="N1483">
        <v>53</v>
      </c>
      <c r="O1483" t="b">
        <v>1</v>
      </c>
      <c r="P1483" t="s">
        <v>8274</v>
      </c>
      <c r="Q1483" s="15" t="s">
        <v>8311</v>
      </c>
      <c r="R1483" s="12" t="s">
        <v>8312</v>
      </c>
      <c r="S1483">
        <f t="shared" si="71"/>
        <v>158.96</v>
      </c>
    </row>
    <row r="1484" spans="1:19" ht="60" x14ac:dyDescent="0.25">
      <c r="A1484" s="10">
        <v>724</v>
      </c>
      <c r="B1484" s="3" t="s">
        <v>725</v>
      </c>
      <c r="C1484" s="3" t="s">
        <v>4834</v>
      </c>
      <c r="D1484" s="6">
        <v>7000</v>
      </c>
      <c r="E1484" s="8">
        <v>7383.01</v>
      </c>
      <c r="F1484" t="s">
        <v>8218</v>
      </c>
      <c r="G1484" t="s">
        <v>8223</v>
      </c>
      <c r="H1484" t="s">
        <v>8245</v>
      </c>
      <c r="I1484" s="19">
        <f t="shared" si="69"/>
        <v>40724.638460648144</v>
      </c>
      <c r="J1484">
        <v>1309447163</v>
      </c>
      <c r="K1484" s="19">
        <f t="shared" si="70"/>
        <v>40694.638460648144</v>
      </c>
      <c r="L1484">
        <v>1306855163</v>
      </c>
      <c r="M1484" t="b">
        <v>0</v>
      </c>
      <c r="N1484">
        <v>143</v>
      </c>
      <c r="O1484" t="b">
        <v>1</v>
      </c>
      <c r="P1484" t="s">
        <v>8272</v>
      </c>
      <c r="Q1484" s="15" t="s">
        <v>8320</v>
      </c>
      <c r="R1484" s="12" t="s">
        <v>8330</v>
      </c>
      <c r="S1484">
        <f t="shared" si="71"/>
        <v>51.63</v>
      </c>
    </row>
    <row r="1485" spans="1:19" ht="45" x14ac:dyDescent="0.25">
      <c r="A1485" s="10">
        <v>3258</v>
      </c>
      <c r="B1485" s="3" t="s">
        <v>3258</v>
      </c>
      <c r="C1485" s="3" t="s">
        <v>7368</v>
      </c>
      <c r="D1485" s="6">
        <v>7000</v>
      </c>
      <c r="E1485" s="8">
        <v>7365</v>
      </c>
      <c r="F1485" t="s">
        <v>8218</v>
      </c>
      <c r="G1485" t="s">
        <v>8223</v>
      </c>
      <c r="H1485" t="s">
        <v>8245</v>
      </c>
      <c r="I1485" s="19">
        <f t="shared" si="69"/>
        <v>42012.887280092589</v>
      </c>
      <c r="J1485">
        <v>1420751861</v>
      </c>
      <c r="K1485" s="19">
        <f t="shared" si="70"/>
        <v>41982.887280092589</v>
      </c>
      <c r="L1485">
        <v>1418159861</v>
      </c>
      <c r="M1485" t="b">
        <v>1</v>
      </c>
      <c r="N1485">
        <v>75</v>
      </c>
      <c r="O1485" t="b">
        <v>1</v>
      </c>
      <c r="P1485" t="s">
        <v>8269</v>
      </c>
      <c r="Q1485" s="15" t="s">
        <v>8314</v>
      </c>
      <c r="R1485" s="12" t="s">
        <v>8315</v>
      </c>
      <c r="S1485">
        <f t="shared" si="71"/>
        <v>98.2</v>
      </c>
    </row>
    <row r="1486" spans="1:19" ht="30" x14ac:dyDescent="0.25">
      <c r="A1486" s="10">
        <v>2113</v>
      </c>
      <c r="B1486" s="3" t="s">
        <v>2114</v>
      </c>
      <c r="C1486" s="3" t="s">
        <v>6223</v>
      </c>
      <c r="D1486" s="6">
        <v>7000</v>
      </c>
      <c r="E1486" s="8">
        <v>7340</v>
      </c>
      <c r="F1486" t="s">
        <v>8218</v>
      </c>
      <c r="G1486" t="s">
        <v>8223</v>
      </c>
      <c r="H1486" t="s">
        <v>8245</v>
      </c>
      <c r="I1486" s="19">
        <f t="shared" si="69"/>
        <v>41905.86546296296</v>
      </c>
      <c r="J1486">
        <v>1411505176</v>
      </c>
      <c r="K1486" s="19">
        <f t="shared" si="70"/>
        <v>41870.86546296296</v>
      </c>
      <c r="L1486">
        <v>1408481176</v>
      </c>
      <c r="M1486" t="b">
        <v>0</v>
      </c>
      <c r="N1486">
        <v>107</v>
      </c>
      <c r="O1486" t="b">
        <v>1</v>
      </c>
      <c r="P1486" t="s">
        <v>8277</v>
      </c>
      <c r="Q1486" s="15" t="s">
        <v>8311</v>
      </c>
      <c r="R1486" s="12" t="s">
        <v>8328</v>
      </c>
      <c r="S1486">
        <f t="shared" si="71"/>
        <v>68.599999999999994</v>
      </c>
    </row>
    <row r="1487" spans="1:19" ht="60" x14ac:dyDescent="0.25">
      <c r="A1487" s="10">
        <v>3249</v>
      </c>
      <c r="B1487" s="3" t="s">
        <v>3249</v>
      </c>
      <c r="C1487" s="3" t="s">
        <v>7359</v>
      </c>
      <c r="D1487" s="6">
        <v>5500</v>
      </c>
      <c r="E1487" s="8">
        <v>5771</v>
      </c>
      <c r="F1487" t="s">
        <v>8218</v>
      </c>
      <c r="G1487" t="s">
        <v>8223</v>
      </c>
      <c r="H1487" t="s">
        <v>8245</v>
      </c>
      <c r="I1487" s="19">
        <f t="shared" si="69"/>
        <v>42175.746689814812</v>
      </c>
      <c r="J1487">
        <v>1434822914</v>
      </c>
      <c r="K1487" s="19">
        <f t="shared" si="70"/>
        <v>42145.746689814812</v>
      </c>
      <c r="L1487">
        <v>1432230914</v>
      </c>
      <c r="M1487" t="b">
        <v>1</v>
      </c>
      <c r="N1487">
        <v>88</v>
      </c>
      <c r="O1487" t="b">
        <v>1</v>
      </c>
      <c r="P1487" t="s">
        <v>8269</v>
      </c>
      <c r="Q1487" s="15" t="s">
        <v>8314</v>
      </c>
      <c r="R1487" s="12" t="s">
        <v>8315</v>
      </c>
      <c r="S1487">
        <f t="shared" si="71"/>
        <v>65.58</v>
      </c>
    </row>
    <row r="1488" spans="1:19" ht="60" x14ac:dyDescent="0.25">
      <c r="A1488" s="10">
        <v>3825</v>
      </c>
      <c r="B1488" s="3" t="s">
        <v>3822</v>
      </c>
      <c r="C1488" s="3" t="s">
        <v>7934</v>
      </c>
      <c r="D1488" s="6">
        <v>5000</v>
      </c>
      <c r="E1488" s="8">
        <v>5271</v>
      </c>
      <c r="F1488" t="s">
        <v>8218</v>
      </c>
      <c r="G1488" t="s">
        <v>8223</v>
      </c>
      <c r="H1488" t="s">
        <v>8245</v>
      </c>
      <c r="I1488" s="19">
        <f t="shared" si="69"/>
        <v>42172.069606481484</v>
      </c>
      <c r="J1488">
        <v>1434505214</v>
      </c>
      <c r="K1488" s="19">
        <f t="shared" si="70"/>
        <v>42151.069606481484</v>
      </c>
      <c r="L1488">
        <v>1432690814</v>
      </c>
      <c r="M1488" t="b">
        <v>0</v>
      </c>
      <c r="N1488">
        <v>49</v>
      </c>
      <c r="O1488" t="b">
        <v>1</v>
      </c>
      <c r="P1488" t="s">
        <v>8269</v>
      </c>
      <c r="Q1488" s="15" t="s">
        <v>8314</v>
      </c>
      <c r="R1488" s="12" t="s">
        <v>8315</v>
      </c>
      <c r="S1488">
        <f t="shared" si="71"/>
        <v>107.57</v>
      </c>
    </row>
    <row r="1489" spans="1:19" ht="45" x14ac:dyDescent="0.25">
      <c r="A1489" s="10">
        <v>403</v>
      </c>
      <c r="B1489" s="3" t="s">
        <v>404</v>
      </c>
      <c r="C1489" s="3" t="s">
        <v>4513</v>
      </c>
      <c r="D1489" s="6">
        <v>5000</v>
      </c>
      <c r="E1489" s="8">
        <v>5263</v>
      </c>
      <c r="F1489" t="s">
        <v>8218</v>
      </c>
      <c r="G1489" t="s">
        <v>8223</v>
      </c>
      <c r="H1489" t="s">
        <v>8245</v>
      </c>
      <c r="I1489" s="19">
        <f t="shared" si="69"/>
        <v>40765.297222222223</v>
      </c>
      <c r="J1489">
        <v>1312960080</v>
      </c>
      <c r="K1489" s="19">
        <f t="shared" si="70"/>
        <v>40718.310659722221</v>
      </c>
      <c r="L1489">
        <v>1308900441</v>
      </c>
      <c r="M1489" t="b">
        <v>0</v>
      </c>
      <c r="N1489">
        <v>70</v>
      </c>
      <c r="O1489" t="b">
        <v>1</v>
      </c>
      <c r="P1489" t="s">
        <v>8267</v>
      </c>
      <c r="Q1489" s="15" t="s">
        <v>8317</v>
      </c>
      <c r="R1489" s="12" t="s">
        <v>8329</v>
      </c>
      <c r="S1489">
        <f t="shared" si="71"/>
        <v>75.19</v>
      </c>
    </row>
    <row r="1490" spans="1:19" ht="60" x14ac:dyDescent="0.25">
      <c r="A1490" s="10">
        <v>3440</v>
      </c>
      <c r="B1490" s="3" t="s">
        <v>3439</v>
      </c>
      <c r="C1490" s="3" t="s">
        <v>7550</v>
      </c>
      <c r="D1490" s="6">
        <v>5000</v>
      </c>
      <c r="E1490" s="8">
        <v>5260.92</v>
      </c>
      <c r="F1490" t="s">
        <v>8218</v>
      </c>
      <c r="G1490" t="s">
        <v>8223</v>
      </c>
      <c r="H1490" t="s">
        <v>8245</v>
      </c>
      <c r="I1490" s="19">
        <f t="shared" si="69"/>
        <v>41831.677083333336</v>
      </c>
      <c r="J1490">
        <v>1405095300</v>
      </c>
      <c r="K1490" s="19">
        <f t="shared" si="70"/>
        <v>41809.12300925926</v>
      </c>
      <c r="L1490">
        <v>1403146628</v>
      </c>
      <c r="M1490" t="b">
        <v>0</v>
      </c>
      <c r="N1490">
        <v>82</v>
      </c>
      <c r="O1490" t="b">
        <v>1</v>
      </c>
      <c r="P1490" t="s">
        <v>8269</v>
      </c>
      <c r="Q1490" s="15" t="s">
        <v>8314</v>
      </c>
      <c r="R1490" s="12" t="s">
        <v>8315</v>
      </c>
      <c r="S1490">
        <f t="shared" si="71"/>
        <v>64.16</v>
      </c>
    </row>
    <row r="1491" spans="1:19" ht="60" x14ac:dyDescent="0.25">
      <c r="A1491" s="10">
        <v>92</v>
      </c>
      <c r="B1491" s="3" t="s">
        <v>94</v>
      </c>
      <c r="C1491" s="3" t="s">
        <v>4203</v>
      </c>
      <c r="D1491" s="6">
        <v>5000</v>
      </c>
      <c r="E1491" s="8">
        <v>5260</v>
      </c>
      <c r="F1491" t="s">
        <v>8218</v>
      </c>
      <c r="G1491" t="s">
        <v>8228</v>
      </c>
      <c r="H1491" t="s">
        <v>8250</v>
      </c>
      <c r="I1491" s="19">
        <f t="shared" si="69"/>
        <v>42767.333333333328</v>
      </c>
      <c r="J1491">
        <v>1485936000</v>
      </c>
      <c r="K1491" s="19">
        <f t="shared" si="70"/>
        <v>42721.198877314819</v>
      </c>
      <c r="L1491">
        <v>1481949983</v>
      </c>
      <c r="M1491" t="b">
        <v>0</v>
      </c>
      <c r="N1491">
        <v>43</v>
      </c>
      <c r="O1491" t="b">
        <v>1</v>
      </c>
      <c r="P1491" t="s">
        <v>8264</v>
      </c>
      <c r="Q1491" s="15" t="s">
        <v>8317</v>
      </c>
      <c r="R1491" s="12" t="s">
        <v>8318</v>
      </c>
      <c r="S1491">
        <f t="shared" si="71"/>
        <v>122.33</v>
      </c>
    </row>
    <row r="1492" spans="1:19" ht="60" x14ac:dyDescent="0.25">
      <c r="A1492" s="10">
        <v>2819</v>
      </c>
      <c r="B1492" s="3" t="s">
        <v>2819</v>
      </c>
      <c r="C1492" s="3" t="s">
        <v>6929</v>
      </c>
      <c r="D1492" s="6">
        <v>5000</v>
      </c>
      <c r="E1492" s="8">
        <v>5240</v>
      </c>
      <c r="F1492" t="s">
        <v>8218</v>
      </c>
      <c r="G1492" t="s">
        <v>8224</v>
      </c>
      <c r="H1492" t="s">
        <v>8246</v>
      </c>
      <c r="I1492" s="19">
        <f t="shared" si="69"/>
        <v>42169.525567129633</v>
      </c>
      <c r="J1492">
        <v>1434285409</v>
      </c>
      <c r="K1492" s="19">
        <f t="shared" si="70"/>
        <v>42139.525567129633</v>
      </c>
      <c r="L1492">
        <v>1431693409</v>
      </c>
      <c r="M1492" t="b">
        <v>0</v>
      </c>
      <c r="N1492">
        <v>104</v>
      </c>
      <c r="O1492" t="b">
        <v>1</v>
      </c>
      <c r="P1492" t="s">
        <v>8269</v>
      </c>
      <c r="Q1492" s="15" t="s">
        <v>8314</v>
      </c>
      <c r="R1492" s="12" t="s">
        <v>8315</v>
      </c>
      <c r="S1492">
        <f t="shared" si="71"/>
        <v>50.38</v>
      </c>
    </row>
    <row r="1493" spans="1:19" ht="45" x14ac:dyDescent="0.25">
      <c r="A1493" s="10">
        <v>1647</v>
      </c>
      <c r="B1493" s="3" t="s">
        <v>1648</v>
      </c>
      <c r="C1493" s="3" t="s">
        <v>5757</v>
      </c>
      <c r="D1493" s="6">
        <v>5000</v>
      </c>
      <c r="E1493" s="8">
        <v>5236</v>
      </c>
      <c r="F1493" t="s">
        <v>8218</v>
      </c>
      <c r="G1493" t="s">
        <v>8223</v>
      </c>
      <c r="H1493" t="s">
        <v>8245</v>
      </c>
      <c r="I1493" s="19">
        <f t="shared" si="69"/>
        <v>41069.409456018519</v>
      </c>
      <c r="J1493">
        <v>1339235377</v>
      </c>
      <c r="K1493" s="19">
        <f t="shared" si="70"/>
        <v>41039.409456018519</v>
      </c>
      <c r="L1493">
        <v>1336643377</v>
      </c>
      <c r="M1493" t="b">
        <v>0</v>
      </c>
      <c r="N1493">
        <v>46</v>
      </c>
      <c r="O1493" t="b">
        <v>1</v>
      </c>
      <c r="P1493" t="s">
        <v>8290</v>
      </c>
      <c r="Q1493" s="15" t="s">
        <v>8311</v>
      </c>
      <c r="R1493" s="12" t="s">
        <v>8319</v>
      </c>
      <c r="S1493">
        <f t="shared" si="71"/>
        <v>113.83</v>
      </c>
    </row>
    <row r="1494" spans="1:19" ht="60" x14ac:dyDescent="0.25">
      <c r="A1494" s="10">
        <v>2114</v>
      </c>
      <c r="B1494" s="3" t="s">
        <v>2115</v>
      </c>
      <c r="C1494" s="3" t="s">
        <v>6224</v>
      </c>
      <c r="D1494" s="6">
        <v>5000</v>
      </c>
      <c r="E1494" s="8">
        <v>5235</v>
      </c>
      <c r="F1494" t="s">
        <v>8218</v>
      </c>
      <c r="G1494" t="s">
        <v>8223</v>
      </c>
      <c r="H1494" t="s">
        <v>8245</v>
      </c>
      <c r="I1494" s="19">
        <f t="shared" si="69"/>
        <v>40521.207638888889</v>
      </c>
      <c r="J1494">
        <v>1291870740</v>
      </c>
      <c r="K1494" s="19">
        <f t="shared" si="70"/>
        <v>40458.815625000003</v>
      </c>
      <c r="L1494">
        <v>1286480070</v>
      </c>
      <c r="M1494" t="b">
        <v>0</v>
      </c>
      <c r="N1494">
        <v>147</v>
      </c>
      <c r="O1494" t="b">
        <v>1</v>
      </c>
      <c r="P1494" t="s">
        <v>8277</v>
      </c>
      <c r="Q1494" s="15" t="s">
        <v>8311</v>
      </c>
      <c r="R1494" s="12" t="s">
        <v>8328</v>
      </c>
      <c r="S1494">
        <f t="shared" si="71"/>
        <v>35.61</v>
      </c>
    </row>
    <row r="1495" spans="1:19" ht="45" x14ac:dyDescent="0.25">
      <c r="A1495" s="10">
        <v>2785</v>
      </c>
      <c r="B1495" s="3" t="s">
        <v>2785</v>
      </c>
      <c r="C1495" s="3" t="s">
        <v>6895</v>
      </c>
      <c r="D1495" s="6">
        <v>5000</v>
      </c>
      <c r="E1495" s="8">
        <v>5234</v>
      </c>
      <c r="F1495" t="s">
        <v>8218</v>
      </c>
      <c r="G1495" t="s">
        <v>8223</v>
      </c>
      <c r="H1495" t="s">
        <v>8245</v>
      </c>
      <c r="I1495" s="19">
        <f t="shared" si="69"/>
        <v>42587.875</v>
      </c>
      <c r="J1495">
        <v>1470430800</v>
      </c>
      <c r="K1495" s="19">
        <f t="shared" si="70"/>
        <v>42558.189432870371</v>
      </c>
      <c r="L1495">
        <v>1467865967</v>
      </c>
      <c r="M1495" t="b">
        <v>0</v>
      </c>
      <c r="N1495">
        <v>142</v>
      </c>
      <c r="O1495" t="b">
        <v>1</v>
      </c>
      <c r="P1495" t="s">
        <v>8269</v>
      </c>
      <c r="Q1495" s="15" t="s">
        <v>8314</v>
      </c>
      <c r="R1495" s="12" t="s">
        <v>8315</v>
      </c>
      <c r="S1495">
        <f t="shared" si="71"/>
        <v>36.86</v>
      </c>
    </row>
    <row r="1496" spans="1:19" ht="60" x14ac:dyDescent="0.25">
      <c r="A1496" s="10">
        <v>521</v>
      </c>
      <c r="B1496" s="3" t="s">
        <v>522</v>
      </c>
      <c r="C1496" s="3" t="s">
        <v>4631</v>
      </c>
      <c r="D1496" s="6">
        <v>5000</v>
      </c>
      <c r="E1496" s="8">
        <v>5232</v>
      </c>
      <c r="F1496" t="s">
        <v>8218</v>
      </c>
      <c r="G1496" t="s">
        <v>8223</v>
      </c>
      <c r="H1496" t="s">
        <v>8245</v>
      </c>
      <c r="I1496" s="19">
        <f t="shared" si="69"/>
        <v>42675.207638888889</v>
      </c>
      <c r="J1496">
        <v>1477976340</v>
      </c>
      <c r="K1496" s="19">
        <f t="shared" si="70"/>
        <v>42646.092812499999</v>
      </c>
      <c r="L1496">
        <v>1475460819</v>
      </c>
      <c r="M1496" t="b">
        <v>0</v>
      </c>
      <c r="N1496">
        <v>56</v>
      </c>
      <c r="O1496" t="b">
        <v>1</v>
      </c>
      <c r="P1496" t="s">
        <v>8269</v>
      </c>
      <c r="Q1496" s="15" t="s">
        <v>8314</v>
      </c>
      <c r="R1496" s="12" t="s">
        <v>8315</v>
      </c>
      <c r="S1496">
        <f t="shared" si="71"/>
        <v>93.43</v>
      </c>
    </row>
    <row r="1497" spans="1:19" ht="60" x14ac:dyDescent="0.25">
      <c r="A1497" s="10">
        <v>3331</v>
      </c>
      <c r="B1497" s="3" t="s">
        <v>3331</v>
      </c>
      <c r="C1497" s="3" t="s">
        <v>7441</v>
      </c>
      <c r="D1497" s="6">
        <v>5000</v>
      </c>
      <c r="E1497" s="8">
        <v>5226</v>
      </c>
      <c r="F1497" t="s">
        <v>8218</v>
      </c>
      <c r="G1497" t="s">
        <v>8223</v>
      </c>
      <c r="H1497" t="s">
        <v>8245</v>
      </c>
      <c r="I1497" s="19">
        <f t="shared" si="69"/>
        <v>42283.697754629626</v>
      </c>
      <c r="J1497">
        <v>1444149886</v>
      </c>
      <c r="K1497" s="19">
        <f t="shared" si="70"/>
        <v>42248.697754629626</v>
      </c>
      <c r="L1497">
        <v>1441125886</v>
      </c>
      <c r="M1497" t="b">
        <v>0</v>
      </c>
      <c r="N1497">
        <v>65</v>
      </c>
      <c r="O1497" t="b">
        <v>1</v>
      </c>
      <c r="P1497" t="s">
        <v>8269</v>
      </c>
      <c r="Q1497" s="15" t="s">
        <v>8314</v>
      </c>
      <c r="R1497" s="12" t="s">
        <v>8315</v>
      </c>
      <c r="S1497">
        <f t="shared" si="71"/>
        <v>80.400000000000006</v>
      </c>
    </row>
    <row r="1498" spans="1:19" ht="60" x14ac:dyDescent="0.25">
      <c r="A1498" s="10">
        <v>3502</v>
      </c>
      <c r="B1498" s="3" t="s">
        <v>3501</v>
      </c>
      <c r="C1498" s="3" t="s">
        <v>7612</v>
      </c>
      <c r="D1498" s="6">
        <v>4000</v>
      </c>
      <c r="E1498" s="8">
        <v>4216</v>
      </c>
      <c r="F1498" t="s">
        <v>8218</v>
      </c>
      <c r="G1498" t="s">
        <v>8223</v>
      </c>
      <c r="H1498" t="s">
        <v>8245</v>
      </c>
      <c r="I1498" s="19">
        <f t="shared" si="69"/>
        <v>42445.165972222225</v>
      </c>
      <c r="J1498">
        <v>1458100740</v>
      </c>
      <c r="K1498" s="19">
        <f t="shared" si="70"/>
        <v>42430.839398148149</v>
      </c>
      <c r="L1498">
        <v>1456862924</v>
      </c>
      <c r="M1498" t="b">
        <v>0</v>
      </c>
      <c r="N1498">
        <v>31</v>
      </c>
      <c r="O1498" t="b">
        <v>1</v>
      </c>
      <c r="P1498" t="s">
        <v>8269</v>
      </c>
      <c r="Q1498" s="15" t="s">
        <v>8314</v>
      </c>
      <c r="R1498" s="12" t="s">
        <v>8315</v>
      </c>
      <c r="S1498">
        <f t="shared" si="71"/>
        <v>136</v>
      </c>
    </row>
    <row r="1499" spans="1:19" ht="30" x14ac:dyDescent="0.25">
      <c r="A1499" s="10">
        <v>807</v>
      </c>
      <c r="B1499" s="3" t="s">
        <v>808</v>
      </c>
      <c r="C1499" s="3" t="s">
        <v>4917</v>
      </c>
      <c r="D1499" s="6">
        <v>4000</v>
      </c>
      <c r="E1499" s="8">
        <v>4205</v>
      </c>
      <c r="F1499" t="s">
        <v>8218</v>
      </c>
      <c r="G1499" t="s">
        <v>8223</v>
      </c>
      <c r="H1499" t="s">
        <v>8245</v>
      </c>
      <c r="I1499" s="19">
        <f t="shared" si="69"/>
        <v>42795.083333333328</v>
      </c>
      <c r="J1499">
        <v>1488333600</v>
      </c>
      <c r="K1499" s="19">
        <f t="shared" si="70"/>
        <v>42759.628599537042</v>
      </c>
      <c r="L1499">
        <v>1485270311</v>
      </c>
      <c r="M1499" t="b">
        <v>0</v>
      </c>
      <c r="N1499">
        <v>57</v>
      </c>
      <c r="O1499" t="b">
        <v>1</v>
      </c>
      <c r="P1499" t="s">
        <v>8274</v>
      </c>
      <c r="Q1499" s="15" t="s">
        <v>8311</v>
      </c>
      <c r="R1499" s="12" t="s">
        <v>8312</v>
      </c>
      <c r="S1499">
        <f t="shared" si="71"/>
        <v>73.77</v>
      </c>
    </row>
    <row r="1500" spans="1:19" ht="45" x14ac:dyDescent="0.25">
      <c r="A1500" s="10">
        <v>859</v>
      </c>
      <c r="B1500" s="3" t="s">
        <v>860</v>
      </c>
      <c r="C1500" s="3" t="s">
        <v>4969</v>
      </c>
      <c r="D1500" s="6">
        <v>4000</v>
      </c>
      <c r="E1500" s="8">
        <v>4187</v>
      </c>
      <c r="F1500" t="s">
        <v>8218</v>
      </c>
      <c r="G1500" t="s">
        <v>8223</v>
      </c>
      <c r="H1500" t="s">
        <v>8245</v>
      </c>
      <c r="I1500" s="19">
        <f t="shared" si="69"/>
        <v>42159</v>
      </c>
      <c r="J1500">
        <v>1433376000</v>
      </c>
      <c r="K1500" s="19">
        <f t="shared" si="70"/>
        <v>42128.820231481484</v>
      </c>
      <c r="L1500">
        <v>1430768468</v>
      </c>
      <c r="M1500" t="b">
        <v>0</v>
      </c>
      <c r="N1500">
        <v>98</v>
      </c>
      <c r="O1500" t="b">
        <v>1</v>
      </c>
      <c r="P1500" t="s">
        <v>8275</v>
      </c>
      <c r="Q1500" s="15" t="s">
        <v>8311</v>
      </c>
      <c r="R1500" s="12" t="s">
        <v>8332</v>
      </c>
      <c r="S1500">
        <f t="shared" si="71"/>
        <v>42.72</v>
      </c>
    </row>
    <row r="1501" spans="1:19" ht="45" x14ac:dyDescent="0.25">
      <c r="A1501" s="10">
        <v>3492</v>
      </c>
      <c r="B1501" s="3" t="s">
        <v>3491</v>
      </c>
      <c r="C1501" s="3" t="s">
        <v>7602</v>
      </c>
      <c r="D1501" s="6">
        <v>3800</v>
      </c>
      <c r="E1501" s="8">
        <v>4000.22</v>
      </c>
      <c r="F1501" t="s">
        <v>8218</v>
      </c>
      <c r="G1501" t="s">
        <v>8223</v>
      </c>
      <c r="H1501" t="s">
        <v>8245</v>
      </c>
      <c r="I1501" s="19">
        <f t="shared" si="69"/>
        <v>42303.009224537032</v>
      </c>
      <c r="J1501">
        <v>1445818397</v>
      </c>
      <c r="K1501" s="19">
        <f t="shared" si="70"/>
        <v>42268.009224537032</v>
      </c>
      <c r="L1501">
        <v>1442794397</v>
      </c>
      <c r="M1501" t="b">
        <v>0</v>
      </c>
      <c r="N1501">
        <v>35</v>
      </c>
      <c r="O1501" t="b">
        <v>1</v>
      </c>
      <c r="P1501" t="s">
        <v>8269</v>
      </c>
      <c r="Q1501" s="15" t="s">
        <v>8314</v>
      </c>
      <c r="R1501" s="12" t="s">
        <v>8315</v>
      </c>
      <c r="S1501">
        <f t="shared" si="71"/>
        <v>114.29</v>
      </c>
    </row>
    <row r="1502" spans="1:19" ht="30" x14ac:dyDescent="0.25">
      <c r="A1502" s="10">
        <v>852</v>
      </c>
      <c r="B1502" s="3" t="s">
        <v>853</v>
      </c>
      <c r="C1502" s="3" t="s">
        <v>4962</v>
      </c>
      <c r="D1502" s="6">
        <v>3500</v>
      </c>
      <c r="E1502" s="8">
        <v>3674</v>
      </c>
      <c r="F1502" t="s">
        <v>8218</v>
      </c>
      <c r="G1502" t="s">
        <v>8223</v>
      </c>
      <c r="H1502" t="s">
        <v>8245</v>
      </c>
      <c r="I1502" s="19">
        <f t="shared" si="69"/>
        <v>42667.875</v>
      </c>
      <c r="J1502">
        <v>1477342800</v>
      </c>
      <c r="K1502" s="19">
        <f t="shared" si="70"/>
        <v>42656.805497685185</v>
      </c>
      <c r="L1502">
        <v>1476386395</v>
      </c>
      <c r="M1502" t="b">
        <v>0</v>
      </c>
      <c r="N1502">
        <v>62</v>
      </c>
      <c r="O1502" t="b">
        <v>1</v>
      </c>
      <c r="P1502" t="s">
        <v>8275</v>
      </c>
      <c r="Q1502" s="15" t="s">
        <v>8311</v>
      </c>
      <c r="R1502" s="12" t="s">
        <v>8332</v>
      </c>
      <c r="S1502">
        <f t="shared" si="71"/>
        <v>59.26</v>
      </c>
    </row>
    <row r="1503" spans="1:19" ht="60" x14ac:dyDescent="0.25">
      <c r="A1503" s="10">
        <v>3333</v>
      </c>
      <c r="B1503" s="3" t="s">
        <v>3333</v>
      </c>
      <c r="C1503" s="3" t="s">
        <v>7443</v>
      </c>
      <c r="D1503" s="6">
        <v>3500</v>
      </c>
      <c r="E1503" s="8">
        <v>3660</v>
      </c>
      <c r="F1503" t="s">
        <v>8218</v>
      </c>
      <c r="G1503" t="s">
        <v>8223</v>
      </c>
      <c r="H1503" t="s">
        <v>8245</v>
      </c>
      <c r="I1503" s="19">
        <f t="shared" si="69"/>
        <v>42170.676851851851</v>
      </c>
      <c r="J1503">
        <v>1434384880</v>
      </c>
      <c r="K1503" s="19">
        <f t="shared" si="70"/>
        <v>42148.676851851851</v>
      </c>
      <c r="L1503">
        <v>1432484080</v>
      </c>
      <c r="M1503" t="b">
        <v>0</v>
      </c>
      <c r="N1503">
        <v>111</v>
      </c>
      <c r="O1503" t="b">
        <v>1</v>
      </c>
      <c r="P1503" t="s">
        <v>8269</v>
      </c>
      <c r="Q1503" s="15" t="s">
        <v>8314</v>
      </c>
      <c r="R1503" s="12" t="s">
        <v>8315</v>
      </c>
      <c r="S1503">
        <f t="shared" si="71"/>
        <v>32.97</v>
      </c>
    </row>
    <row r="1504" spans="1:19" ht="60" x14ac:dyDescent="0.25">
      <c r="A1504" s="10">
        <v>3821</v>
      </c>
      <c r="B1504" s="3" t="s">
        <v>3818</v>
      </c>
      <c r="C1504" s="3" t="s">
        <v>7930</v>
      </c>
      <c r="D1504" s="6">
        <v>3500</v>
      </c>
      <c r="E1504" s="8">
        <v>3659</v>
      </c>
      <c r="F1504" t="s">
        <v>8218</v>
      </c>
      <c r="G1504" t="s">
        <v>8223</v>
      </c>
      <c r="H1504" t="s">
        <v>8245</v>
      </c>
      <c r="I1504" s="19">
        <f t="shared" si="69"/>
        <v>42373.180636574078</v>
      </c>
      <c r="J1504">
        <v>1451881207</v>
      </c>
      <c r="K1504" s="19">
        <f t="shared" si="70"/>
        <v>42341.180636574078</v>
      </c>
      <c r="L1504">
        <v>1449116407</v>
      </c>
      <c r="M1504" t="b">
        <v>0</v>
      </c>
      <c r="N1504">
        <v>46</v>
      </c>
      <c r="O1504" t="b">
        <v>1</v>
      </c>
      <c r="P1504" t="s">
        <v>8269</v>
      </c>
      <c r="Q1504" s="15" t="s">
        <v>8314</v>
      </c>
      <c r="R1504" s="12" t="s">
        <v>8315</v>
      </c>
      <c r="S1504">
        <f t="shared" si="71"/>
        <v>79.540000000000006</v>
      </c>
    </row>
    <row r="1505" spans="1:19" ht="30" x14ac:dyDescent="0.25">
      <c r="A1505" s="10">
        <v>3720</v>
      </c>
      <c r="B1505" s="3" t="s">
        <v>3717</v>
      </c>
      <c r="C1505" s="3" t="s">
        <v>7830</v>
      </c>
      <c r="D1505" s="6">
        <v>3300</v>
      </c>
      <c r="E1505" s="8">
        <v>3449</v>
      </c>
      <c r="F1505" t="s">
        <v>8218</v>
      </c>
      <c r="G1505" t="s">
        <v>8223</v>
      </c>
      <c r="H1505" t="s">
        <v>8245</v>
      </c>
      <c r="I1505" s="19">
        <f t="shared" si="69"/>
        <v>42187.993125000001</v>
      </c>
      <c r="J1505">
        <v>1435881006</v>
      </c>
      <c r="K1505" s="19">
        <f t="shared" si="70"/>
        <v>42165.993125000001</v>
      </c>
      <c r="L1505">
        <v>1433980206</v>
      </c>
      <c r="M1505" t="b">
        <v>0</v>
      </c>
      <c r="N1505">
        <v>40</v>
      </c>
      <c r="O1505" t="b">
        <v>1</v>
      </c>
      <c r="P1505" t="s">
        <v>8269</v>
      </c>
      <c r="Q1505" s="15" t="s">
        <v>8314</v>
      </c>
      <c r="R1505" s="12" t="s">
        <v>8315</v>
      </c>
      <c r="S1505">
        <f t="shared" si="71"/>
        <v>86.23</v>
      </c>
    </row>
    <row r="1506" spans="1:19" ht="60" x14ac:dyDescent="0.25">
      <c r="A1506" s="10">
        <v>119</v>
      </c>
      <c r="B1506" s="3" t="s">
        <v>121</v>
      </c>
      <c r="C1506" s="3" t="s">
        <v>4230</v>
      </c>
      <c r="D1506" s="6">
        <v>3250</v>
      </c>
      <c r="E1506" s="8">
        <v>3398.1</v>
      </c>
      <c r="F1506" t="s">
        <v>8218</v>
      </c>
      <c r="G1506" t="s">
        <v>8223</v>
      </c>
      <c r="H1506" t="s">
        <v>8245</v>
      </c>
      <c r="I1506" s="19">
        <f t="shared" si="69"/>
        <v>40768.958333333336</v>
      </c>
      <c r="J1506">
        <v>1313276400</v>
      </c>
      <c r="K1506" s="19">
        <f t="shared" si="70"/>
        <v>40739.069282407407</v>
      </c>
      <c r="L1506">
        <v>1310693986</v>
      </c>
      <c r="M1506" t="b">
        <v>0</v>
      </c>
      <c r="N1506">
        <v>37</v>
      </c>
      <c r="O1506" t="b">
        <v>1</v>
      </c>
      <c r="P1506" t="s">
        <v>8264</v>
      </c>
      <c r="Q1506" s="15" t="s">
        <v>8317</v>
      </c>
      <c r="R1506" s="12" t="s">
        <v>8318</v>
      </c>
      <c r="S1506">
        <f t="shared" si="71"/>
        <v>91.84</v>
      </c>
    </row>
    <row r="1507" spans="1:19" ht="45" x14ac:dyDescent="0.25">
      <c r="A1507" s="10">
        <v>2476</v>
      </c>
      <c r="B1507" s="3" t="s">
        <v>2477</v>
      </c>
      <c r="C1507" s="3" t="s">
        <v>6586</v>
      </c>
      <c r="D1507" s="6">
        <v>3200</v>
      </c>
      <c r="E1507" s="8">
        <v>3360.72</v>
      </c>
      <c r="F1507" t="s">
        <v>8218</v>
      </c>
      <c r="G1507" t="s">
        <v>8223</v>
      </c>
      <c r="H1507" t="s">
        <v>8245</v>
      </c>
      <c r="I1507" s="19">
        <f t="shared" si="69"/>
        <v>41946.370023148149</v>
      </c>
      <c r="J1507">
        <v>1415004770</v>
      </c>
      <c r="K1507" s="19">
        <f t="shared" si="70"/>
        <v>41913.328356481477</v>
      </c>
      <c r="L1507">
        <v>1412149970</v>
      </c>
      <c r="M1507" t="b">
        <v>0</v>
      </c>
      <c r="N1507">
        <v>55</v>
      </c>
      <c r="O1507" t="b">
        <v>1</v>
      </c>
      <c r="P1507" t="s">
        <v>8277</v>
      </c>
      <c r="Q1507" s="15" t="s">
        <v>8311</v>
      </c>
      <c r="R1507" s="12" t="s">
        <v>8328</v>
      </c>
      <c r="S1507">
        <f t="shared" si="71"/>
        <v>61.1</v>
      </c>
    </row>
    <row r="1508" spans="1:19" ht="60" x14ac:dyDescent="0.25">
      <c r="A1508" s="10">
        <v>2932</v>
      </c>
      <c r="B1508" s="3" t="s">
        <v>2932</v>
      </c>
      <c r="C1508" s="3" t="s">
        <v>7042</v>
      </c>
      <c r="D1508" s="6">
        <v>3100</v>
      </c>
      <c r="E1508" s="8">
        <v>3258</v>
      </c>
      <c r="F1508" t="s">
        <v>8218</v>
      </c>
      <c r="G1508" t="s">
        <v>8225</v>
      </c>
      <c r="H1508" t="s">
        <v>8247</v>
      </c>
      <c r="I1508" s="19">
        <f t="shared" si="69"/>
        <v>42056.458333333328</v>
      </c>
      <c r="J1508">
        <v>1424516400</v>
      </c>
      <c r="K1508" s="19">
        <f t="shared" si="70"/>
        <v>42025.164780092593</v>
      </c>
      <c r="L1508">
        <v>1421812637</v>
      </c>
      <c r="M1508" t="b">
        <v>0</v>
      </c>
      <c r="N1508">
        <v>38</v>
      </c>
      <c r="O1508" t="b">
        <v>1</v>
      </c>
      <c r="P1508" t="s">
        <v>8303</v>
      </c>
      <c r="Q1508" s="15" t="s">
        <v>8314</v>
      </c>
      <c r="R1508" s="12" t="s">
        <v>8335</v>
      </c>
      <c r="S1508">
        <f t="shared" si="71"/>
        <v>85.74</v>
      </c>
    </row>
    <row r="1509" spans="1:19" ht="60" x14ac:dyDescent="0.25">
      <c r="A1509" s="10">
        <v>2790</v>
      </c>
      <c r="B1509" s="3" t="s">
        <v>2790</v>
      </c>
      <c r="C1509" s="3" t="s">
        <v>6900</v>
      </c>
      <c r="D1509" s="6">
        <v>3000</v>
      </c>
      <c r="E1509" s="8">
        <v>3160</v>
      </c>
      <c r="F1509" t="s">
        <v>8218</v>
      </c>
      <c r="G1509" t="s">
        <v>8223</v>
      </c>
      <c r="H1509" t="s">
        <v>8245</v>
      </c>
      <c r="I1509" s="19">
        <f t="shared" si="69"/>
        <v>42046.938692129625</v>
      </c>
      <c r="J1509">
        <v>1423693903</v>
      </c>
      <c r="K1509" s="19">
        <f t="shared" si="70"/>
        <v>42016.938692129625</v>
      </c>
      <c r="L1509">
        <v>1421101903</v>
      </c>
      <c r="M1509" t="b">
        <v>0</v>
      </c>
      <c r="N1509">
        <v>66</v>
      </c>
      <c r="O1509" t="b">
        <v>1</v>
      </c>
      <c r="P1509" t="s">
        <v>8269</v>
      </c>
      <c r="Q1509" s="15" t="s">
        <v>8314</v>
      </c>
      <c r="R1509" s="12" t="s">
        <v>8315</v>
      </c>
      <c r="S1509">
        <f t="shared" si="71"/>
        <v>47.88</v>
      </c>
    </row>
    <row r="1510" spans="1:19" ht="45" x14ac:dyDescent="0.25">
      <c r="A1510" s="10">
        <v>805</v>
      </c>
      <c r="B1510" s="3" t="s">
        <v>806</v>
      </c>
      <c r="C1510" s="3" t="s">
        <v>4915</v>
      </c>
      <c r="D1510" s="6">
        <v>3000</v>
      </c>
      <c r="E1510" s="8">
        <v>3150</v>
      </c>
      <c r="F1510" t="s">
        <v>8218</v>
      </c>
      <c r="G1510" t="s">
        <v>8223</v>
      </c>
      <c r="H1510" t="s">
        <v>8245</v>
      </c>
      <c r="I1510" s="19">
        <f t="shared" si="69"/>
        <v>40740.958333333336</v>
      </c>
      <c r="J1510">
        <v>1310857200</v>
      </c>
      <c r="K1510" s="19">
        <f t="shared" si="70"/>
        <v>40690.823055555556</v>
      </c>
      <c r="L1510">
        <v>1306525512</v>
      </c>
      <c r="M1510" t="b">
        <v>0</v>
      </c>
      <c r="N1510">
        <v>54</v>
      </c>
      <c r="O1510" t="b">
        <v>1</v>
      </c>
      <c r="P1510" t="s">
        <v>8274</v>
      </c>
      <c r="Q1510" s="15" t="s">
        <v>8311</v>
      </c>
      <c r="R1510" s="12" t="s">
        <v>8312</v>
      </c>
      <c r="S1510">
        <f t="shared" si="71"/>
        <v>58.33</v>
      </c>
    </row>
    <row r="1511" spans="1:19" ht="75" x14ac:dyDescent="0.25">
      <c r="A1511" s="10">
        <v>3624</v>
      </c>
      <c r="B1511" s="3" t="s">
        <v>3622</v>
      </c>
      <c r="C1511" s="3" t="s">
        <v>7734</v>
      </c>
      <c r="D1511" s="6">
        <v>3000</v>
      </c>
      <c r="E1511" s="8">
        <v>3148</v>
      </c>
      <c r="F1511" t="s">
        <v>8218</v>
      </c>
      <c r="G1511" t="s">
        <v>8223</v>
      </c>
      <c r="H1511" t="s">
        <v>8245</v>
      </c>
      <c r="I1511" s="19">
        <f t="shared" si="69"/>
        <v>42605.774189814809</v>
      </c>
      <c r="J1511">
        <v>1471977290</v>
      </c>
      <c r="K1511" s="19">
        <f t="shared" si="70"/>
        <v>42545.774189814809</v>
      </c>
      <c r="L1511">
        <v>1466793290</v>
      </c>
      <c r="M1511" t="b">
        <v>0</v>
      </c>
      <c r="N1511">
        <v>39</v>
      </c>
      <c r="O1511" t="b">
        <v>1</v>
      </c>
      <c r="P1511" t="s">
        <v>8269</v>
      </c>
      <c r="Q1511" s="15" t="s">
        <v>8314</v>
      </c>
      <c r="R1511" s="12" t="s">
        <v>8315</v>
      </c>
      <c r="S1511">
        <f t="shared" si="71"/>
        <v>80.72</v>
      </c>
    </row>
    <row r="1512" spans="1:19" ht="45" x14ac:dyDescent="0.25">
      <c r="A1512" s="10">
        <v>2992</v>
      </c>
      <c r="B1512" s="3" t="s">
        <v>2992</v>
      </c>
      <c r="C1512" s="3" t="s">
        <v>7102</v>
      </c>
      <c r="D1512" s="6">
        <v>3000</v>
      </c>
      <c r="E1512" s="8">
        <v>3135</v>
      </c>
      <c r="F1512" t="s">
        <v>8218</v>
      </c>
      <c r="G1512" t="s">
        <v>8223</v>
      </c>
      <c r="H1512" t="s">
        <v>8245</v>
      </c>
      <c r="I1512" s="19">
        <f t="shared" si="69"/>
        <v>42652.767476851848</v>
      </c>
      <c r="J1512">
        <v>1476037510</v>
      </c>
      <c r="K1512" s="19">
        <f t="shared" si="70"/>
        <v>42622.767476851848</v>
      </c>
      <c r="L1512">
        <v>1473445510</v>
      </c>
      <c r="M1512" t="b">
        <v>0</v>
      </c>
      <c r="N1512">
        <v>64</v>
      </c>
      <c r="O1512" t="b">
        <v>1</v>
      </c>
      <c r="P1512" t="s">
        <v>8301</v>
      </c>
      <c r="Q1512" s="15" t="s">
        <v>8314</v>
      </c>
      <c r="R1512" s="12" t="s">
        <v>8327</v>
      </c>
      <c r="S1512">
        <f t="shared" si="71"/>
        <v>48.98</v>
      </c>
    </row>
    <row r="1513" spans="1:19" ht="60" x14ac:dyDescent="0.25">
      <c r="A1513" s="10">
        <v>3550</v>
      </c>
      <c r="B1513" s="3" t="s">
        <v>3549</v>
      </c>
      <c r="C1513" s="3" t="s">
        <v>7660</v>
      </c>
      <c r="D1513" s="6">
        <v>2500</v>
      </c>
      <c r="E1513" s="8">
        <v>2620</v>
      </c>
      <c r="F1513" t="s">
        <v>8218</v>
      </c>
      <c r="G1513" t="s">
        <v>8224</v>
      </c>
      <c r="H1513" t="s">
        <v>8246</v>
      </c>
      <c r="I1513" s="19">
        <f t="shared" si="69"/>
        <v>42492.893495370372</v>
      </c>
      <c r="J1513">
        <v>1462224398</v>
      </c>
      <c r="K1513" s="19">
        <f t="shared" si="70"/>
        <v>42462.893495370372</v>
      </c>
      <c r="L1513">
        <v>1459632398</v>
      </c>
      <c r="M1513" t="b">
        <v>0</v>
      </c>
      <c r="N1513">
        <v>64</v>
      </c>
      <c r="O1513" t="b">
        <v>1</v>
      </c>
      <c r="P1513" t="s">
        <v>8269</v>
      </c>
      <c r="Q1513" s="15" t="s">
        <v>8314</v>
      </c>
      <c r="R1513" s="12" t="s">
        <v>8315</v>
      </c>
      <c r="S1513">
        <f t="shared" si="71"/>
        <v>40.94</v>
      </c>
    </row>
    <row r="1514" spans="1:19" ht="30" x14ac:dyDescent="0.25">
      <c r="A1514" s="10">
        <v>2475</v>
      </c>
      <c r="B1514" s="3" t="s">
        <v>2476</v>
      </c>
      <c r="C1514" s="3" t="s">
        <v>6585</v>
      </c>
      <c r="D1514" s="6">
        <v>2500</v>
      </c>
      <c r="E1514" s="8">
        <v>2618</v>
      </c>
      <c r="F1514" t="s">
        <v>8218</v>
      </c>
      <c r="G1514" t="s">
        <v>8223</v>
      </c>
      <c r="H1514" t="s">
        <v>8245</v>
      </c>
      <c r="I1514" s="19">
        <f t="shared" si="69"/>
        <v>40369.916666666664</v>
      </c>
      <c r="J1514">
        <v>1278799200</v>
      </c>
      <c r="K1514" s="19">
        <f t="shared" si="70"/>
        <v>40310.287673611114</v>
      </c>
      <c r="L1514">
        <v>1273647255</v>
      </c>
      <c r="M1514" t="b">
        <v>0</v>
      </c>
      <c r="N1514">
        <v>81</v>
      </c>
      <c r="O1514" t="b">
        <v>1</v>
      </c>
      <c r="P1514" t="s">
        <v>8277</v>
      </c>
      <c r="Q1514" s="15" t="s">
        <v>8311</v>
      </c>
      <c r="R1514" s="12" t="s">
        <v>8328</v>
      </c>
      <c r="S1514">
        <f t="shared" si="71"/>
        <v>32.32</v>
      </c>
    </row>
    <row r="1515" spans="1:19" ht="45" x14ac:dyDescent="0.25">
      <c r="A1515" s="10">
        <v>87</v>
      </c>
      <c r="B1515" s="3" t="s">
        <v>89</v>
      </c>
      <c r="C1515" s="3" t="s">
        <v>4198</v>
      </c>
      <c r="D1515" s="6">
        <v>2500</v>
      </c>
      <c r="E1515" s="8">
        <v>2615</v>
      </c>
      <c r="F1515" t="s">
        <v>8218</v>
      </c>
      <c r="G1515" t="s">
        <v>8223</v>
      </c>
      <c r="H1515" t="s">
        <v>8245</v>
      </c>
      <c r="I1515" s="19">
        <f t="shared" si="69"/>
        <v>40332.070138888892</v>
      </c>
      <c r="J1515">
        <v>1275529260</v>
      </c>
      <c r="K1515" s="19">
        <f t="shared" si="70"/>
        <v>40322.53938657407</v>
      </c>
      <c r="L1515">
        <v>1274705803</v>
      </c>
      <c r="M1515" t="b">
        <v>0</v>
      </c>
      <c r="N1515">
        <v>25</v>
      </c>
      <c r="O1515" t="b">
        <v>1</v>
      </c>
      <c r="P1515" t="s">
        <v>8264</v>
      </c>
      <c r="Q1515" s="15" t="s">
        <v>8317</v>
      </c>
      <c r="R1515" s="12" t="s">
        <v>8318</v>
      </c>
      <c r="S1515">
        <f t="shared" si="71"/>
        <v>104.6</v>
      </c>
    </row>
    <row r="1516" spans="1:19" ht="30" x14ac:dyDescent="0.25">
      <c r="A1516" s="10">
        <v>3778</v>
      </c>
      <c r="B1516" s="3" t="s">
        <v>3775</v>
      </c>
      <c r="C1516" s="3" t="s">
        <v>7888</v>
      </c>
      <c r="D1516" s="6">
        <v>2400</v>
      </c>
      <c r="E1516" s="8">
        <v>2521</v>
      </c>
      <c r="F1516" t="s">
        <v>8218</v>
      </c>
      <c r="G1516" t="s">
        <v>8223</v>
      </c>
      <c r="H1516" t="s">
        <v>8245</v>
      </c>
      <c r="I1516" s="19">
        <f t="shared" si="69"/>
        <v>42049.819212962961</v>
      </c>
      <c r="J1516">
        <v>1423942780</v>
      </c>
      <c r="K1516" s="19">
        <f t="shared" si="70"/>
        <v>41989.819212962961</v>
      </c>
      <c r="L1516">
        <v>1418758780</v>
      </c>
      <c r="M1516" t="b">
        <v>0</v>
      </c>
      <c r="N1516">
        <v>36</v>
      </c>
      <c r="O1516" t="b">
        <v>1</v>
      </c>
      <c r="P1516" t="s">
        <v>8303</v>
      </c>
      <c r="Q1516" s="15" t="s">
        <v>8314</v>
      </c>
      <c r="R1516" s="12" t="s">
        <v>8335</v>
      </c>
      <c r="S1516">
        <f t="shared" si="71"/>
        <v>70.03</v>
      </c>
    </row>
    <row r="1517" spans="1:19" ht="30" x14ac:dyDescent="0.25">
      <c r="A1517" s="10">
        <v>2972</v>
      </c>
      <c r="B1517" s="3" t="s">
        <v>2972</v>
      </c>
      <c r="C1517" s="3" t="s">
        <v>7082</v>
      </c>
      <c r="D1517" s="6">
        <v>2000</v>
      </c>
      <c r="E1517" s="8">
        <v>2107</v>
      </c>
      <c r="F1517" t="s">
        <v>8218</v>
      </c>
      <c r="G1517" t="s">
        <v>8223</v>
      </c>
      <c r="H1517" t="s">
        <v>8245</v>
      </c>
      <c r="I1517" s="19">
        <f t="shared" si="69"/>
        <v>42709.041666666672</v>
      </c>
      <c r="J1517">
        <v>1480899600</v>
      </c>
      <c r="K1517" s="19">
        <f t="shared" si="70"/>
        <v>42694.110185185185</v>
      </c>
      <c r="L1517">
        <v>1479609520</v>
      </c>
      <c r="M1517" t="b">
        <v>0</v>
      </c>
      <c r="N1517">
        <v>17</v>
      </c>
      <c r="O1517" t="b">
        <v>1</v>
      </c>
      <c r="P1517" t="s">
        <v>8269</v>
      </c>
      <c r="Q1517" s="15" t="s">
        <v>8314</v>
      </c>
      <c r="R1517" s="12" t="s">
        <v>8315</v>
      </c>
      <c r="S1517">
        <f t="shared" si="71"/>
        <v>123.94</v>
      </c>
    </row>
    <row r="1518" spans="1:19" ht="60" x14ac:dyDescent="0.25">
      <c r="A1518" s="10">
        <v>3161</v>
      </c>
      <c r="B1518" s="3" t="s">
        <v>3161</v>
      </c>
      <c r="C1518" s="3" t="s">
        <v>7271</v>
      </c>
      <c r="D1518" s="6">
        <v>2000</v>
      </c>
      <c r="E1518" s="8">
        <v>2102</v>
      </c>
      <c r="F1518" t="s">
        <v>8218</v>
      </c>
      <c r="G1518" t="s">
        <v>8224</v>
      </c>
      <c r="H1518" t="s">
        <v>8246</v>
      </c>
      <c r="I1518" s="19">
        <f t="shared" si="69"/>
        <v>41927.536134259259</v>
      </c>
      <c r="J1518">
        <v>1413377522</v>
      </c>
      <c r="K1518" s="19">
        <f t="shared" si="70"/>
        <v>41897.536134259259</v>
      </c>
      <c r="L1518">
        <v>1410785522</v>
      </c>
      <c r="M1518" t="b">
        <v>1</v>
      </c>
      <c r="N1518">
        <v>74</v>
      </c>
      <c r="O1518" t="b">
        <v>1</v>
      </c>
      <c r="P1518" t="s">
        <v>8269</v>
      </c>
      <c r="Q1518" s="15" t="s">
        <v>8314</v>
      </c>
      <c r="R1518" s="12" t="s">
        <v>8315</v>
      </c>
      <c r="S1518">
        <f t="shared" si="71"/>
        <v>28.41</v>
      </c>
    </row>
    <row r="1519" spans="1:19" ht="60" x14ac:dyDescent="0.25">
      <c r="A1519" s="10">
        <v>1825</v>
      </c>
      <c r="B1519" s="3" t="s">
        <v>1826</v>
      </c>
      <c r="C1519" s="3" t="s">
        <v>5935</v>
      </c>
      <c r="D1519" s="6">
        <v>2000</v>
      </c>
      <c r="E1519" s="8">
        <v>2101</v>
      </c>
      <c r="F1519" t="s">
        <v>8218</v>
      </c>
      <c r="G1519" t="s">
        <v>8223</v>
      </c>
      <c r="H1519" t="s">
        <v>8245</v>
      </c>
      <c r="I1519" s="19">
        <f t="shared" si="69"/>
        <v>41466.83452546296</v>
      </c>
      <c r="J1519">
        <v>1373572903</v>
      </c>
      <c r="K1519" s="19">
        <f t="shared" si="70"/>
        <v>41443.83452546296</v>
      </c>
      <c r="L1519">
        <v>1371585703</v>
      </c>
      <c r="M1519" t="b">
        <v>0</v>
      </c>
      <c r="N1519">
        <v>50</v>
      </c>
      <c r="O1519" t="b">
        <v>1</v>
      </c>
      <c r="P1519" t="s">
        <v>8274</v>
      </c>
      <c r="Q1519" s="15" t="s">
        <v>8311</v>
      </c>
      <c r="R1519" s="12" t="s">
        <v>8312</v>
      </c>
      <c r="S1519">
        <f t="shared" si="71"/>
        <v>42.02</v>
      </c>
    </row>
    <row r="1520" spans="1:19" ht="75" x14ac:dyDescent="0.25">
      <c r="A1520" s="10">
        <v>2534</v>
      </c>
      <c r="B1520" s="3" t="s">
        <v>2534</v>
      </c>
      <c r="C1520" s="3" t="s">
        <v>6644</v>
      </c>
      <c r="D1520" s="6">
        <v>2000</v>
      </c>
      <c r="E1520" s="8">
        <v>2100</v>
      </c>
      <c r="F1520" t="s">
        <v>8218</v>
      </c>
      <c r="G1520" t="s">
        <v>8223</v>
      </c>
      <c r="H1520" t="s">
        <v>8245</v>
      </c>
      <c r="I1520" s="19">
        <f t="shared" si="69"/>
        <v>40179.25</v>
      </c>
      <c r="J1520">
        <v>1262325600</v>
      </c>
      <c r="K1520" s="19">
        <f t="shared" si="70"/>
        <v>40127.700370370374</v>
      </c>
      <c r="L1520">
        <v>1257871712</v>
      </c>
      <c r="M1520" t="b">
        <v>0</v>
      </c>
      <c r="N1520">
        <v>14</v>
      </c>
      <c r="O1520" t="b">
        <v>1</v>
      </c>
      <c r="P1520" t="s">
        <v>8298</v>
      </c>
      <c r="Q1520" s="15" t="s">
        <v>8311</v>
      </c>
      <c r="R1520" s="12" t="s">
        <v>8333</v>
      </c>
      <c r="S1520">
        <f t="shared" si="71"/>
        <v>150</v>
      </c>
    </row>
    <row r="1521" spans="1:19" ht="60" x14ac:dyDescent="0.25">
      <c r="A1521" s="10">
        <v>3386</v>
      </c>
      <c r="B1521" s="3" t="s">
        <v>3385</v>
      </c>
      <c r="C1521" s="3" t="s">
        <v>7496</v>
      </c>
      <c r="D1521" s="6">
        <v>2000</v>
      </c>
      <c r="E1521" s="8">
        <v>2100</v>
      </c>
      <c r="F1521" t="s">
        <v>8218</v>
      </c>
      <c r="G1521" t="s">
        <v>8223</v>
      </c>
      <c r="H1521" t="s">
        <v>8245</v>
      </c>
      <c r="I1521" s="19">
        <f t="shared" si="69"/>
        <v>41976.644745370373</v>
      </c>
      <c r="J1521">
        <v>1417620506</v>
      </c>
      <c r="K1521" s="19">
        <f t="shared" si="70"/>
        <v>41946.644745370373</v>
      </c>
      <c r="L1521">
        <v>1415028506</v>
      </c>
      <c r="M1521" t="b">
        <v>0</v>
      </c>
      <c r="N1521">
        <v>41</v>
      </c>
      <c r="O1521" t="b">
        <v>1</v>
      </c>
      <c r="P1521" t="s">
        <v>8269</v>
      </c>
      <c r="Q1521" s="15" t="s">
        <v>8314</v>
      </c>
      <c r="R1521" s="12" t="s">
        <v>8315</v>
      </c>
      <c r="S1521">
        <f t="shared" si="71"/>
        <v>51.22</v>
      </c>
    </row>
    <row r="1522" spans="1:19" ht="60" x14ac:dyDescent="0.25">
      <c r="A1522" s="10">
        <v>3566</v>
      </c>
      <c r="B1522" s="3" t="s">
        <v>3565</v>
      </c>
      <c r="C1522" s="3" t="s">
        <v>7676</v>
      </c>
      <c r="D1522" s="6">
        <v>2000</v>
      </c>
      <c r="E1522" s="8">
        <v>2095</v>
      </c>
      <c r="F1522" t="s">
        <v>8218</v>
      </c>
      <c r="G1522" t="s">
        <v>8224</v>
      </c>
      <c r="H1522" t="s">
        <v>8246</v>
      </c>
      <c r="I1522" s="19">
        <f t="shared" si="69"/>
        <v>42027.507905092592</v>
      </c>
      <c r="J1522">
        <v>1422015083</v>
      </c>
      <c r="K1522" s="19">
        <f t="shared" si="70"/>
        <v>41997.507905092592</v>
      </c>
      <c r="L1522">
        <v>1419423083</v>
      </c>
      <c r="M1522" t="b">
        <v>0</v>
      </c>
      <c r="N1522">
        <v>38</v>
      </c>
      <c r="O1522" t="b">
        <v>1</v>
      </c>
      <c r="P1522" t="s">
        <v>8269</v>
      </c>
      <c r="Q1522" s="15" t="s">
        <v>8314</v>
      </c>
      <c r="R1522" s="12" t="s">
        <v>8315</v>
      </c>
      <c r="S1522">
        <f t="shared" si="71"/>
        <v>55.13</v>
      </c>
    </row>
    <row r="1523" spans="1:19" ht="60" x14ac:dyDescent="0.25">
      <c r="A1523" s="10">
        <v>1298</v>
      </c>
      <c r="B1523" s="3" t="s">
        <v>1299</v>
      </c>
      <c r="C1523" s="3" t="s">
        <v>5408</v>
      </c>
      <c r="D1523" s="6">
        <v>2000</v>
      </c>
      <c r="E1523" s="8">
        <v>2093</v>
      </c>
      <c r="F1523" t="s">
        <v>8218</v>
      </c>
      <c r="G1523" t="s">
        <v>8224</v>
      </c>
      <c r="H1523" t="s">
        <v>8246</v>
      </c>
      <c r="I1523" s="19">
        <f t="shared" si="69"/>
        <v>42488.680925925932</v>
      </c>
      <c r="J1523">
        <v>1461860432</v>
      </c>
      <c r="K1523" s="19">
        <f t="shared" si="70"/>
        <v>42458.680925925932</v>
      </c>
      <c r="L1523">
        <v>1459268432</v>
      </c>
      <c r="M1523" t="b">
        <v>0</v>
      </c>
      <c r="N1523">
        <v>33</v>
      </c>
      <c r="O1523" t="b">
        <v>1</v>
      </c>
      <c r="P1523" t="s">
        <v>8269</v>
      </c>
      <c r="Q1523" s="15" t="s">
        <v>8314</v>
      </c>
      <c r="R1523" s="12" t="s">
        <v>8315</v>
      </c>
      <c r="S1523">
        <f t="shared" si="71"/>
        <v>63.42</v>
      </c>
    </row>
    <row r="1524" spans="1:19" ht="45" x14ac:dyDescent="0.25">
      <c r="A1524" s="10">
        <v>1618</v>
      </c>
      <c r="B1524" s="3" t="s">
        <v>1619</v>
      </c>
      <c r="C1524" s="3" t="s">
        <v>5728</v>
      </c>
      <c r="D1524" s="6">
        <v>1500</v>
      </c>
      <c r="E1524" s="8">
        <v>1576</v>
      </c>
      <c r="F1524" t="s">
        <v>8218</v>
      </c>
      <c r="G1524" t="s">
        <v>8223</v>
      </c>
      <c r="H1524" t="s">
        <v>8245</v>
      </c>
      <c r="I1524" s="19">
        <f t="shared" si="69"/>
        <v>41341.654340277775</v>
      </c>
      <c r="J1524">
        <v>1362757335</v>
      </c>
      <c r="K1524" s="19">
        <f t="shared" si="70"/>
        <v>41301.654340277775</v>
      </c>
      <c r="L1524">
        <v>1359301335</v>
      </c>
      <c r="M1524" t="b">
        <v>0</v>
      </c>
      <c r="N1524">
        <v>27</v>
      </c>
      <c r="O1524" t="b">
        <v>1</v>
      </c>
      <c r="P1524" t="s">
        <v>8274</v>
      </c>
      <c r="Q1524" s="15" t="s">
        <v>8311</v>
      </c>
      <c r="R1524" s="12" t="s">
        <v>8312</v>
      </c>
      <c r="S1524">
        <f t="shared" si="71"/>
        <v>58.37</v>
      </c>
    </row>
    <row r="1525" spans="1:19" ht="60" x14ac:dyDescent="0.25">
      <c r="A1525" s="10">
        <v>810</v>
      </c>
      <c r="B1525" s="3" t="s">
        <v>811</v>
      </c>
      <c r="C1525" s="3" t="s">
        <v>4920</v>
      </c>
      <c r="D1525" s="6">
        <v>1500</v>
      </c>
      <c r="E1525" s="8">
        <v>1575</v>
      </c>
      <c r="F1525" t="s">
        <v>8218</v>
      </c>
      <c r="G1525" t="s">
        <v>8223</v>
      </c>
      <c r="H1525" t="s">
        <v>8245</v>
      </c>
      <c r="I1525" s="19">
        <f t="shared" si="69"/>
        <v>41153.056273148148</v>
      </c>
      <c r="J1525">
        <v>1346462462</v>
      </c>
      <c r="K1525" s="19">
        <f t="shared" si="70"/>
        <v>41123.056273148148</v>
      </c>
      <c r="L1525">
        <v>1343870462</v>
      </c>
      <c r="M1525" t="b">
        <v>0</v>
      </c>
      <c r="N1525">
        <v>27</v>
      </c>
      <c r="O1525" t="b">
        <v>1</v>
      </c>
      <c r="P1525" t="s">
        <v>8274</v>
      </c>
      <c r="Q1525" s="15" t="s">
        <v>8311</v>
      </c>
      <c r="R1525" s="12" t="s">
        <v>8312</v>
      </c>
      <c r="S1525">
        <f t="shared" si="71"/>
        <v>58.33</v>
      </c>
    </row>
    <row r="1526" spans="1:19" ht="45" x14ac:dyDescent="0.25">
      <c r="A1526" s="10">
        <v>3543</v>
      </c>
      <c r="B1526" s="3" t="s">
        <v>3542</v>
      </c>
      <c r="C1526" s="3" t="s">
        <v>7653</v>
      </c>
      <c r="D1526" s="6">
        <v>1500</v>
      </c>
      <c r="E1526" s="8">
        <v>1570</v>
      </c>
      <c r="F1526" t="s">
        <v>8218</v>
      </c>
      <c r="G1526" t="s">
        <v>8235</v>
      </c>
      <c r="H1526" t="s">
        <v>8248</v>
      </c>
      <c r="I1526" s="19">
        <f t="shared" si="69"/>
        <v>42180.755312499998</v>
      </c>
      <c r="J1526">
        <v>1435255659</v>
      </c>
      <c r="K1526" s="19">
        <f t="shared" si="70"/>
        <v>42150.755312499998</v>
      </c>
      <c r="L1526">
        <v>1432663659</v>
      </c>
      <c r="M1526" t="b">
        <v>0</v>
      </c>
      <c r="N1526">
        <v>29</v>
      </c>
      <c r="O1526" t="b">
        <v>1</v>
      </c>
      <c r="P1526" t="s">
        <v>8269</v>
      </c>
      <c r="Q1526" s="15" t="s">
        <v>8314</v>
      </c>
      <c r="R1526" s="12" t="s">
        <v>8315</v>
      </c>
      <c r="S1526">
        <f t="shared" si="71"/>
        <v>54.14</v>
      </c>
    </row>
    <row r="1527" spans="1:19" ht="45" x14ac:dyDescent="0.25">
      <c r="A1527" s="10">
        <v>103</v>
      </c>
      <c r="B1527" s="3" t="s">
        <v>105</v>
      </c>
      <c r="C1527" s="3" t="s">
        <v>4214</v>
      </c>
      <c r="D1527" s="6">
        <v>1300</v>
      </c>
      <c r="E1527" s="8">
        <v>1367</v>
      </c>
      <c r="F1527" t="s">
        <v>8218</v>
      </c>
      <c r="G1527" t="s">
        <v>8224</v>
      </c>
      <c r="H1527" t="s">
        <v>8246</v>
      </c>
      <c r="I1527" s="19">
        <f t="shared" si="69"/>
        <v>41705.805902777778</v>
      </c>
      <c r="J1527">
        <v>1394220030</v>
      </c>
      <c r="K1527" s="19">
        <f t="shared" si="70"/>
        <v>41682.805902777778</v>
      </c>
      <c r="L1527">
        <v>1392232830</v>
      </c>
      <c r="M1527" t="b">
        <v>0</v>
      </c>
      <c r="N1527">
        <v>49</v>
      </c>
      <c r="O1527" t="b">
        <v>1</v>
      </c>
      <c r="P1527" t="s">
        <v>8264</v>
      </c>
      <c r="Q1527" s="15" t="s">
        <v>8317</v>
      </c>
      <c r="R1527" s="12" t="s">
        <v>8318</v>
      </c>
      <c r="S1527">
        <f t="shared" si="71"/>
        <v>27.9</v>
      </c>
    </row>
    <row r="1528" spans="1:19" ht="45" x14ac:dyDescent="0.25">
      <c r="A1528" s="10">
        <v>2781</v>
      </c>
      <c r="B1528" s="3" t="s">
        <v>2781</v>
      </c>
      <c r="C1528" s="3" t="s">
        <v>6891</v>
      </c>
      <c r="D1528" s="6">
        <v>1250</v>
      </c>
      <c r="E1528" s="8">
        <v>1316</v>
      </c>
      <c r="F1528" t="s">
        <v>8218</v>
      </c>
      <c r="G1528" t="s">
        <v>8223</v>
      </c>
      <c r="H1528" t="s">
        <v>8245</v>
      </c>
      <c r="I1528" s="19">
        <f t="shared" si="69"/>
        <v>42047.291666666672</v>
      </c>
      <c r="J1528">
        <v>1423724400</v>
      </c>
      <c r="K1528" s="19">
        <f t="shared" si="70"/>
        <v>42018.94159722222</v>
      </c>
      <c r="L1528">
        <v>1421274954</v>
      </c>
      <c r="M1528" t="b">
        <v>0</v>
      </c>
      <c r="N1528">
        <v>28</v>
      </c>
      <c r="O1528" t="b">
        <v>1</v>
      </c>
      <c r="P1528" t="s">
        <v>8269</v>
      </c>
      <c r="Q1528" s="15" t="s">
        <v>8314</v>
      </c>
      <c r="R1528" s="12" t="s">
        <v>8315</v>
      </c>
      <c r="S1528">
        <f t="shared" si="71"/>
        <v>47</v>
      </c>
    </row>
    <row r="1529" spans="1:19" ht="60" x14ac:dyDescent="0.25">
      <c r="A1529" s="10">
        <v>3541</v>
      </c>
      <c r="B1529" s="3" t="s">
        <v>3540</v>
      </c>
      <c r="C1529" s="3" t="s">
        <v>7651</v>
      </c>
      <c r="D1529" s="6">
        <v>1200</v>
      </c>
      <c r="E1529" s="8">
        <v>1260</v>
      </c>
      <c r="F1529" t="s">
        <v>8218</v>
      </c>
      <c r="G1529" t="s">
        <v>8224</v>
      </c>
      <c r="H1529" t="s">
        <v>8246</v>
      </c>
      <c r="I1529" s="19">
        <f t="shared" si="69"/>
        <v>42247.730034722219</v>
      </c>
      <c r="J1529">
        <v>1441042275</v>
      </c>
      <c r="K1529" s="19">
        <f t="shared" si="70"/>
        <v>42222.730034722219</v>
      </c>
      <c r="L1529">
        <v>1438882275</v>
      </c>
      <c r="M1529" t="b">
        <v>0</v>
      </c>
      <c r="N1529">
        <v>32</v>
      </c>
      <c r="O1529" t="b">
        <v>1</v>
      </c>
      <c r="P1529" t="s">
        <v>8269</v>
      </c>
      <c r="Q1529" s="15" t="s">
        <v>8314</v>
      </c>
      <c r="R1529" s="12" t="s">
        <v>8315</v>
      </c>
      <c r="S1529">
        <f t="shared" si="71"/>
        <v>39.380000000000003</v>
      </c>
    </row>
    <row r="1530" spans="1:19" ht="60" x14ac:dyDescent="0.25">
      <c r="A1530" s="10">
        <v>3832</v>
      </c>
      <c r="B1530" s="3" t="s">
        <v>3829</v>
      </c>
      <c r="C1530" s="3" t="s">
        <v>7941</v>
      </c>
      <c r="D1530" s="6">
        <v>1200</v>
      </c>
      <c r="E1530" s="8">
        <v>1256</v>
      </c>
      <c r="F1530" t="s">
        <v>8218</v>
      </c>
      <c r="G1530" t="s">
        <v>8223</v>
      </c>
      <c r="H1530" t="s">
        <v>8245</v>
      </c>
      <c r="I1530" s="19">
        <f t="shared" si="69"/>
        <v>42420.114988425921</v>
      </c>
      <c r="J1530">
        <v>1455936335</v>
      </c>
      <c r="K1530" s="19">
        <f t="shared" si="70"/>
        <v>42375.114988425921</v>
      </c>
      <c r="L1530">
        <v>1452048335</v>
      </c>
      <c r="M1530" t="b">
        <v>0</v>
      </c>
      <c r="N1530">
        <v>9</v>
      </c>
      <c r="O1530" t="b">
        <v>1</v>
      </c>
      <c r="P1530" t="s">
        <v>8269</v>
      </c>
      <c r="Q1530" s="15" t="s">
        <v>8314</v>
      </c>
      <c r="R1530" s="12" t="s">
        <v>8315</v>
      </c>
      <c r="S1530">
        <f t="shared" si="71"/>
        <v>139.56</v>
      </c>
    </row>
    <row r="1531" spans="1:19" ht="30" x14ac:dyDescent="0.25">
      <c r="A1531" s="10">
        <v>1638</v>
      </c>
      <c r="B1531" s="3" t="s">
        <v>1639</v>
      </c>
      <c r="C1531" s="3" t="s">
        <v>5748</v>
      </c>
      <c r="D1531" s="6">
        <v>1000</v>
      </c>
      <c r="E1531" s="8">
        <v>1050</v>
      </c>
      <c r="F1531" t="s">
        <v>8218</v>
      </c>
      <c r="G1531" t="s">
        <v>8223</v>
      </c>
      <c r="H1531" t="s">
        <v>8245</v>
      </c>
      <c r="I1531" s="19">
        <f t="shared" si="69"/>
        <v>41333.892361111109</v>
      </c>
      <c r="J1531">
        <v>1362086700</v>
      </c>
      <c r="K1531" s="19">
        <f t="shared" si="70"/>
        <v>41288.68712962963</v>
      </c>
      <c r="L1531">
        <v>1358180968</v>
      </c>
      <c r="M1531" t="b">
        <v>0</v>
      </c>
      <c r="N1531">
        <v>27</v>
      </c>
      <c r="O1531" t="b">
        <v>1</v>
      </c>
      <c r="P1531" t="s">
        <v>8274</v>
      </c>
      <c r="Q1531" s="15" t="s">
        <v>8311</v>
      </c>
      <c r="R1531" s="12" t="s">
        <v>8312</v>
      </c>
      <c r="S1531">
        <f t="shared" si="71"/>
        <v>38.89</v>
      </c>
    </row>
    <row r="1532" spans="1:19" ht="45" x14ac:dyDescent="0.25">
      <c r="A1532" s="10">
        <v>1883</v>
      </c>
      <c r="B1532" s="3" t="s">
        <v>1884</v>
      </c>
      <c r="C1532" s="3" t="s">
        <v>5993</v>
      </c>
      <c r="D1532" s="6">
        <v>999</v>
      </c>
      <c r="E1532" s="8">
        <v>1047</v>
      </c>
      <c r="F1532" t="s">
        <v>8218</v>
      </c>
      <c r="G1532" t="s">
        <v>8223</v>
      </c>
      <c r="H1532" t="s">
        <v>8245</v>
      </c>
      <c r="I1532" s="19">
        <f t="shared" si="69"/>
        <v>41007.906342592592</v>
      </c>
      <c r="J1532">
        <v>1333921508</v>
      </c>
      <c r="K1532" s="19">
        <f t="shared" si="70"/>
        <v>40977.948009259257</v>
      </c>
      <c r="L1532">
        <v>1331333108</v>
      </c>
      <c r="M1532" t="b">
        <v>0</v>
      </c>
      <c r="N1532">
        <v>32</v>
      </c>
      <c r="O1532" t="b">
        <v>1</v>
      </c>
      <c r="P1532" t="s">
        <v>8277</v>
      </c>
      <c r="Q1532" s="15" t="s">
        <v>8311</v>
      </c>
      <c r="R1532" s="12" t="s">
        <v>8328</v>
      </c>
      <c r="S1532">
        <f t="shared" si="71"/>
        <v>32.72</v>
      </c>
    </row>
    <row r="1533" spans="1:19" ht="45" x14ac:dyDescent="0.25">
      <c r="A1533" s="10">
        <v>3368</v>
      </c>
      <c r="B1533" s="3" t="s">
        <v>3367</v>
      </c>
      <c r="C1533" s="3" t="s">
        <v>7478</v>
      </c>
      <c r="D1533" s="6">
        <v>1000</v>
      </c>
      <c r="E1533" s="8">
        <v>1046</v>
      </c>
      <c r="F1533" t="s">
        <v>8218</v>
      </c>
      <c r="G1533" t="s">
        <v>8223</v>
      </c>
      <c r="H1533" t="s">
        <v>8245</v>
      </c>
      <c r="I1533" s="19">
        <f t="shared" si="69"/>
        <v>42005.208333333328</v>
      </c>
      <c r="J1533">
        <v>1420088400</v>
      </c>
      <c r="K1533" s="19">
        <f t="shared" si="70"/>
        <v>41969.199756944443</v>
      </c>
      <c r="L1533">
        <v>1416977259</v>
      </c>
      <c r="M1533" t="b">
        <v>0</v>
      </c>
      <c r="N1533">
        <v>23</v>
      </c>
      <c r="O1533" t="b">
        <v>1</v>
      </c>
      <c r="P1533" t="s">
        <v>8269</v>
      </c>
      <c r="Q1533" s="15" t="s">
        <v>8314</v>
      </c>
      <c r="R1533" s="12" t="s">
        <v>8315</v>
      </c>
      <c r="S1533">
        <f t="shared" si="71"/>
        <v>45.48</v>
      </c>
    </row>
    <row r="1534" spans="1:19" ht="60" x14ac:dyDescent="0.25">
      <c r="A1534" s="10">
        <v>3283</v>
      </c>
      <c r="B1534" s="3" t="s">
        <v>3283</v>
      </c>
      <c r="C1534" s="3" t="s">
        <v>7393</v>
      </c>
      <c r="D1534" s="6">
        <v>800</v>
      </c>
      <c r="E1534" s="8">
        <v>838</v>
      </c>
      <c r="F1534" t="s">
        <v>8218</v>
      </c>
      <c r="G1534" t="s">
        <v>8224</v>
      </c>
      <c r="H1534" t="s">
        <v>8246</v>
      </c>
      <c r="I1534" s="19">
        <f t="shared" si="69"/>
        <v>42410.875</v>
      </c>
      <c r="J1534">
        <v>1455138000</v>
      </c>
      <c r="K1534" s="19">
        <f t="shared" si="70"/>
        <v>42379.74418981481</v>
      </c>
      <c r="L1534">
        <v>1452448298</v>
      </c>
      <c r="M1534" t="b">
        <v>0</v>
      </c>
      <c r="N1534">
        <v>47</v>
      </c>
      <c r="O1534" t="b">
        <v>1</v>
      </c>
      <c r="P1534" t="s">
        <v>8269</v>
      </c>
      <c r="Q1534" s="15" t="s">
        <v>8314</v>
      </c>
      <c r="R1534" s="12" t="s">
        <v>8315</v>
      </c>
      <c r="S1534">
        <f t="shared" si="71"/>
        <v>17.829999999999998</v>
      </c>
    </row>
    <row r="1535" spans="1:19" ht="30" x14ac:dyDescent="0.25">
      <c r="A1535" s="10">
        <v>3607</v>
      </c>
      <c r="B1535" s="3" t="s">
        <v>3606</v>
      </c>
      <c r="C1535" s="3" t="s">
        <v>7717</v>
      </c>
      <c r="D1535" s="6">
        <v>550</v>
      </c>
      <c r="E1535" s="8">
        <v>580</v>
      </c>
      <c r="F1535" t="s">
        <v>8218</v>
      </c>
      <c r="G1535" t="s">
        <v>8224</v>
      </c>
      <c r="H1535" t="s">
        <v>8246</v>
      </c>
      <c r="I1535" s="19">
        <f t="shared" si="69"/>
        <v>42353</v>
      </c>
      <c r="J1535">
        <v>1450137600</v>
      </c>
      <c r="K1535" s="19">
        <f t="shared" si="70"/>
        <v>42338.963912037041</v>
      </c>
      <c r="L1535">
        <v>1448924882</v>
      </c>
      <c r="M1535" t="b">
        <v>0</v>
      </c>
      <c r="N1535">
        <v>20</v>
      </c>
      <c r="O1535" t="b">
        <v>1</v>
      </c>
      <c r="P1535" t="s">
        <v>8269</v>
      </c>
      <c r="Q1535" s="15" t="s">
        <v>8314</v>
      </c>
      <c r="R1535" s="12" t="s">
        <v>8315</v>
      </c>
      <c r="S1535">
        <f t="shared" si="71"/>
        <v>29</v>
      </c>
    </row>
    <row r="1536" spans="1:19" ht="60" x14ac:dyDescent="0.25">
      <c r="A1536" s="10">
        <v>3563</v>
      </c>
      <c r="B1536" s="3" t="s">
        <v>3562</v>
      </c>
      <c r="C1536" s="3" t="s">
        <v>7673</v>
      </c>
      <c r="D1536" s="6">
        <v>500</v>
      </c>
      <c r="E1536" s="8">
        <v>527.45000000000005</v>
      </c>
      <c r="F1536" t="s">
        <v>8218</v>
      </c>
      <c r="G1536" t="s">
        <v>8224</v>
      </c>
      <c r="H1536" t="s">
        <v>8246</v>
      </c>
      <c r="I1536" s="19">
        <f t="shared" si="69"/>
        <v>42583.791666666672</v>
      </c>
      <c r="J1536">
        <v>1470078000</v>
      </c>
      <c r="K1536" s="19">
        <f t="shared" si="70"/>
        <v>42555.671944444446</v>
      </c>
      <c r="L1536">
        <v>1467648456</v>
      </c>
      <c r="M1536" t="b">
        <v>0</v>
      </c>
      <c r="N1536">
        <v>25</v>
      </c>
      <c r="O1536" t="b">
        <v>1</v>
      </c>
      <c r="P1536" t="s">
        <v>8269</v>
      </c>
      <c r="Q1536" s="15" t="s">
        <v>8314</v>
      </c>
      <c r="R1536" s="12" t="s">
        <v>8315</v>
      </c>
      <c r="S1536">
        <f t="shared" si="71"/>
        <v>21.1</v>
      </c>
    </row>
    <row r="1537" spans="1:19" ht="45" x14ac:dyDescent="0.25">
      <c r="A1537" s="10">
        <v>2</v>
      </c>
      <c r="B1537" s="3" t="s">
        <v>4</v>
      </c>
      <c r="C1537" s="3" t="s">
        <v>4113</v>
      </c>
      <c r="D1537" s="6">
        <v>500</v>
      </c>
      <c r="E1537" s="8">
        <v>525</v>
      </c>
      <c r="F1537" t="s">
        <v>8218</v>
      </c>
      <c r="G1537" t="s">
        <v>8224</v>
      </c>
      <c r="H1537" t="s">
        <v>8246</v>
      </c>
      <c r="I1537" s="19">
        <f t="shared" si="69"/>
        <v>42415.702349537038</v>
      </c>
      <c r="J1537">
        <v>1455555083</v>
      </c>
      <c r="K1537" s="19">
        <f t="shared" si="70"/>
        <v>42405.702349537038</v>
      </c>
      <c r="L1537">
        <v>1454691083</v>
      </c>
      <c r="M1537" t="b">
        <v>0</v>
      </c>
      <c r="N1537">
        <v>35</v>
      </c>
      <c r="O1537" t="b">
        <v>1</v>
      </c>
      <c r="P1537" t="s">
        <v>8263</v>
      </c>
      <c r="Q1537" s="15" t="s">
        <v>8317</v>
      </c>
      <c r="R1537" s="12" t="s">
        <v>8331</v>
      </c>
      <c r="S1537">
        <f t="shared" si="71"/>
        <v>15</v>
      </c>
    </row>
    <row r="1538" spans="1:19" ht="45" x14ac:dyDescent="0.25">
      <c r="A1538" s="10">
        <v>3749</v>
      </c>
      <c r="B1538" s="3" t="s">
        <v>3746</v>
      </c>
      <c r="C1538" s="3" t="s">
        <v>7859</v>
      </c>
      <c r="D1538" s="6">
        <v>500</v>
      </c>
      <c r="E1538" s="8">
        <v>525</v>
      </c>
      <c r="F1538" t="s">
        <v>8218</v>
      </c>
      <c r="G1538" t="s">
        <v>8223</v>
      </c>
      <c r="H1538" t="s">
        <v>8245</v>
      </c>
      <c r="I1538" s="19">
        <f t="shared" si="69"/>
        <v>42489.165972222225</v>
      </c>
      <c r="J1538">
        <v>1461902340</v>
      </c>
      <c r="K1538" s="19">
        <f t="shared" si="70"/>
        <v>42458.127175925925</v>
      </c>
      <c r="L1538">
        <v>1459220588</v>
      </c>
      <c r="M1538" t="b">
        <v>0</v>
      </c>
      <c r="N1538">
        <v>7</v>
      </c>
      <c r="O1538" t="b">
        <v>1</v>
      </c>
      <c r="P1538" t="s">
        <v>8303</v>
      </c>
      <c r="Q1538" s="15" t="s">
        <v>8314</v>
      </c>
      <c r="R1538" s="12" t="s">
        <v>8335</v>
      </c>
      <c r="S1538">
        <f t="shared" si="71"/>
        <v>75</v>
      </c>
    </row>
    <row r="1539" spans="1:19" ht="45" x14ac:dyDescent="0.25">
      <c r="A1539" s="10">
        <v>328</v>
      </c>
      <c r="B1539" s="3" t="s">
        <v>329</v>
      </c>
      <c r="C1539" s="3" t="s">
        <v>4438</v>
      </c>
      <c r="D1539" s="6">
        <v>75000</v>
      </c>
      <c r="E1539" s="8">
        <v>77710.8</v>
      </c>
      <c r="F1539" t="s">
        <v>8218</v>
      </c>
      <c r="G1539" t="s">
        <v>8223</v>
      </c>
      <c r="H1539" t="s">
        <v>8245</v>
      </c>
      <c r="I1539" s="19">
        <f t="shared" ref="I1539:I1602" si="72">(((J1539/60)/60)/24)+DATE(1970,1,1)</f>
        <v>42309.166666666672</v>
      </c>
      <c r="J1539">
        <v>1446350400</v>
      </c>
      <c r="K1539" s="19">
        <f t="shared" ref="K1539:K1602" si="73">(((L1539/60)/60)/24)+DATE(1970,1,1)</f>
        <v>42278.946620370371</v>
      </c>
      <c r="L1539">
        <v>1443739388</v>
      </c>
      <c r="M1539" t="b">
        <v>1</v>
      </c>
      <c r="N1539">
        <v>498</v>
      </c>
      <c r="O1539" t="b">
        <v>1</v>
      </c>
      <c r="P1539" t="s">
        <v>8267</v>
      </c>
      <c r="Q1539" s="15" t="s">
        <v>8317</v>
      </c>
      <c r="R1539" s="12" t="s">
        <v>8329</v>
      </c>
      <c r="S1539">
        <f t="shared" ref="S1539:S1602" si="74">IFERROR(ROUND(E1539/N1539,2),0)</f>
        <v>156.05000000000001</v>
      </c>
    </row>
    <row r="1540" spans="1:19" ht="45" x14ac:dyDescent="0.25">
      <c r="A1540" s="10">
        <v>325</v>
      </c>
      <c r="B1540" s="3" t="s">
        <v>326</v>
      </c>
      <c r="C1540" s="3" t="s">
        <v>4435</v>
      </c>
      <c r="D1540" s="6">
        <v>50000</v>
      </c>
      <c r="E1540" s="8">
        <v>52198</v>
      </c>
      <c r="F1540" t="s">
        <v>8218</v>
      </c>
      <c r="G1540" t="s">
        <v>8223</v>
      </c>
      <c r="H1540" t="s">
        <v>8245</v>
      </c>
      <c r="I1540" s="19">
        <f t="shared" si="72"/>
        <v>42724.187881944439</v>
      </c>
      <c r="J1540">
        <v>1482208233</v>
      </c>
      <c r="K1540" s="19">
        <f t="shared" si="73"/>
        <v>42689.187881944439</v>
      </c>
      <c r="L1540">
        <v>1479184233</v>
      </c>
      <c r="M1540" t="b">
        <v>1</v>
      </c>
      <c r="N1540">
        <v>736</v>
      </c>
      <c r="O1540" t="b">
        <v>1</v>
      </c>
      <c r="P1540" t="s">
        <v>8267</v>
      </c>
      <c r="Q1540" s="15" t="s">
        <v>8317</v>
      </c>
      <c r="R1540" s="12" t="s">
        <v>8329</v>
      </c>
      <c r="S1540">
        <f t="shared" si="74"/>
        <v>70.92</v>
      </c>
    </row>
    <row r="1541" spans="1:19" ht="60" x14ac:dyDescent="0.25">
      <c r="A1541" s="10">
        <v>401</v>
      </c>
      <c r="B1541" s="3" t="s">
        <v>402</v>
      </c>
      <c r="C1541" s="3" t="s">
        <v>4511</v>
      </c>
      <c r="D1541" s="6">
        <v>50000</v>
      </c>
      <c r="E1541" s="8">
        <v>51906</v>
      </c>
      <c r="F1541" t="s">
        <v>8218</v>
      </c>
      <c r="G1541" t="s">
        <v>8223</v>
      </c>
      <c r="H1541" t="s">
        <v>8245</v>
      </c>
      <c r="I1541" s="19">
        <f t="shared" si="72"/>
        <v>40762.842245370368</v>
      </c>
      <c r="J1541">
        <v>1312747970</v>
      </c>
      <c r="K1541" s="19">
        <f t="shared" si="73"/>
        <v>40732.842245370368</v>
      </c>
      <c r="L1541">
        <v>1310155970</v>
      </c>
      <c r="M1541" t="b">
        <v>0</v>
      </c>
      <c r="N1541">
        <v>73</v>
      </c>
      <c r="O1541" t="b">
        <v>1</v>
      </c>
      <c r="P1541" t="s">
        <v>8267</v>
      </c>
      <c r="Q1541" s="15" t="s">
        <v>8317</v>
      </c>
      <c r="R1541" s="12" t="s">
        <v>8329</v>
      </c>
      <c r="S1541">
        <f t="shared" si="74"/>
        <v>711.04</v>
      </c>
    </row>
    <row r="1542" spans="1:19" ht="45" x14ac:dyDescent="0.25">
      <c r="A1542" s="10">
        <v>2703</v>
      </c>
      <c r="B1542" s="3" t="s">
        <v>2703</v>
      </c>
      <c r="C1542" s="3" t="s">
        <v>6813</v>
      </c>
      <c r="D1542" s="6">
        <v>40000</v>
      </c>
      <c r="E1542" s="8">
        <v>41500</v>
      </c>
      <c r="F1542" t="s">
        <v>8221</v>
      </c>
      <c r="G1542" t="s">
        <v>8237</v>
      </c>
      <c r="H1542" t="s">
        <v>8255</v>
      </c>
      <c r="I1542" s="19">
        <f t="shared" si="72"/>
        <v>42816.648495370369</v>
      </c>
      <c r="J1542">
        <v>1490196830</v>
      </c>
      <c r="K1542" s="19">
        <f t="shared" si="73"/>
        <v>42756.690162037034</v>
      </c>
      <c r="L1542">
        <v>1485016430</v>
      </c>
      <c r="M1542" t="b">
        <v>0</v>
      </c>
      <c r="N1542">
        <v>45</v>
      </c>
      <c r="O1542" t="b">
        <v>0</v>
      </c>
      <c r="P1542" t="s">
        <v>8301</v>
      </c>
      <c r="Q1542" s="15" t="s">
        <v>8314</v>
      </c>
      <c r="R1542" s="12" t="s">
        <v>8327</v>
      </c>
      <c r="S1542">
        <f t="shared" si="74"/>
        <v>922.22</v>
      </c>
    </row>
    <row r="1543" spans="1:19" ht="60" x14ac:dyDescent="0.25">
      <c r="A1543" s="10">
        <v>1471</v>
      </c>
      <c r="B1543" s="3" t="s">
        <v>1472</v>
      </c>
      <c r="C1543" s="3" t="s">
        <v>5581</v>
      </c>
      <c r="D1543" s="6">
        <v>32000</v>
      </c>
      <c r="E1543" s="8">
        <v>33229</v>
      </c>
      <c r="F1543" t="s">
        <v>8218</v>
      </c>
      <c r="G1543" t="s">
        <v>8223</v>
      </c>
      <c r="H1543" t="s">
        <v>8245</v>
      </c>
      <c r="I1543" s="19">
        <f t="shared" si="72"/>
        <v>42103.957569444443</v>
      </c>
      <c r="J1543">
        <v>1428620334</v>
      </c>
      <c r="K1543" s="19">
        <f t="shared" si="73"/>
        <v>42073.957569444443</v>
      </c>
      <c r="L1543">
        <v>1426028334</v>
      </c>
      <c r="M1543" t="b">
        <v>1</v>
      </c>
      <c r="N1543">
        <v>343</v>
      </c>
      <c r="O1543" t="b">
        <v>1</v>
      </c>
      <c r="P1543" t="s">
        <v>8286</v>
      </c>
      <c r="Q1543" s="15" t="s">
        <v>8320</v>
      </c>
      <c r="R1543" s="12" t="s">
        <v>8321</v>
      </c>
      <c r="S1543">
        <f t="shared" si="74"/>
        <v>96.88</v>
      </c>
    </row>
    <row r="1544" spans="1:19" ht="60" x14ac:dyDescent="0.25">
      <c r="A1544" s="10">
        <v>2731</v>
      </c>
      <c r="B1544" s="3" t="s">
        <v>2731</v>
      </c>
      <c r="C1544" s="3" t="s">
        <v>6841</v>
      </c>
      <c r="D1544" s="6">
        <v>30000</v>
      </c>
      <c r="E1544" s="8">
        <v>31291</v>
      </c>
      <c r="F1544" t="s">
        <v>8218</v>
      </c>
      <c r="G1544" t="s">
        <v>8223</v>
      </c>
      <c r="H1544" t="s">
        <v>8245</v>
      </c>
      <c r="I1544" s="19">
        <f t="shared" si="72"/>
        <v>41930.166666666664</v>
      </c>
      <c r="J1544">
        <v>1413604800</v>
      </c>
      <c r="K1544" s="19">
        <f t="shared" si="73"/>
        <v>41872.525717592594</v>
      </c>
      <c r="L1544">
        <v>1408624622</v>
      </c>
      <c r="M1544" t="b">
        <v>0</v>
      </c>
      <c r="N1544">
        <v>37</v>
      </c>
      <c r="O1544" t="b">
        <v>1</v>
      </c>
      <c r="P1544" t="s">
        <v>8293</v>
      </c>
      <c r="Q1544" s="15" t="s">
        <v>8307</v>
      </c>
      <c r="R1544" s="12" t="s">
        <v>8308</v>
      </c>
      <c r="S1544">
        <f t="shared" si="74"/>
        <v>845.7</v>
      </c>
    </row>
    <row r="1545" spans="1:19" ht="60" x14ac:dyDescent="0.25">
      <c r="A1545" s="10">
        <v>658</v>
      </c>
      <c r="B1545" s="3" t="s">
        <v>659</v>
      </c>
      <c r="C1545" s="3" t="s">
        <v>4768</v>
      </c>
      <c r="D1545" s="6">
        <v>28888</v>
      </c>
      <c r="E1545" s="8">
        <v>30177</v>
      </c>
      <c r="F1545" t="s">
        <v>8218</v>
      </c>
      <c r="G1545" t="s">
        <v>8223</v>
      </c>
      <c r="H1545" t="s">
        <v>8245</v>
      </c>
      <c r="I1545" s="19">
        <f t="shared" si="72"/>
        <v>42211.75</v>
      </c>
      <c r="J1545">
        <v>1437933600</v>
      </c>
      <c r="K1545" s="19">
        <f t="shared" si="73"/>
        <v>42179.160752314812</v>
      </c>
      <c r="L1545">
        <v>1435117889</v>
      </c>
      <c r="M1545" t="b">
        <v>0</v>
      </c>
      <c r="N1545">
        <v>276</v>
      </c>
      <c r="O1545" t="b">
        <v>1</v>
      </c>
      <c r="P1545" t="s">
        <v>8271</v>
      </c>
      <c r="Q1545" s="15" t="s">
        <v>8307</v>
      </c>
      <c r="R1545" s="12" t="s">
        <v>8313</v>
      </c>
      <c r="S1545">
        <f t="shared" si="74"/>
        <v>109.34</v>
      </c>
    </row>
    <row r="1546" spans="1:19" ht="45" x14ac:dyDescent="0.25">
      <c r="A1546" s="10">
        <v>3245</v>
      </c>
      <c r="B1546" s="3" t="s">
        <v>3245</v>
      </c>
      <c r="C1546" s="3" t="s">
        <v>7355</v>
      </c>
      <c r="D1546" s="6">
        <v>21000</v>
      </c>
      <c r="E1546" s="8">
        <v>21904</v>
      </c>
      <c r="F1546" t="s">
        <v>8218</v>
      </c>
      <c r="G1546" t="s">
        <v>8223</v>
      </c>
      <c r="H1546" t="s">
        <v>8245</v>
      </c>
      <c r="I1546" s="19">
        <f t="shared" si="72"/>
        <v>42167.083333333328</v>
      </c>
      <c r="J1546">
        <v>1434074400</v>
      </c>
      <c r="K1546" s="19">
        <f t="shared" si="73"/>
        <v>42135.60020833333</v>
      </c>
      <c r="L1546">
        <v>1431354258</v>
      </c>
      <c r="M1546" t="b">
        <v>0</v>
      </c>
      <c r="N1546">
        <v>270</v>
      </c>
      <c r="O1546" t="b">
        <v>1</v>
      </c>
      <c r="P1546" t="s">
        <v>8269</v>
      </c>
      <c r="Q1546" s="15" t="s">
        <v>8314</v>
      </c>
      <c r="R1546" s="12" t="s">
        <v>8315</v>
      </c>
      <c r="S1546">
        <f t="shared" si="74"/>
        <v>81.13</v>
      </c>
    </row>
    <row r="1547" spans="1:19" ht="60" x14ac:dyDescent="0.25">
      <c r="A1547" s="10">
        <v>1193</v>
      </c>
      <c r="B1547" s="3" t="s">
        <v>1194</v>
      </c>
      <c r="C1547" s="3" t="s">
        <v>5303</v>
      </c>
      <c r="D1547" s="6">
        <v>21000</v>
      </c>
      <c r="E1547" s="8">
        <v>21831</v>
      </c>
      <c r="F1547" t="s">
        <v>8218</v>
      </c>
      <c r="G1547" t="s">
        <v>8223</v>
      </c>
      <c r="H1547" t="s">
        <v>8245</v>
      </c>
      <c r="I1547" s="19">
        <f t="shared" si="72"/>
        <v>42469.734409722223</v>
      </c>
      <c r="J1547">
        <v>1460223453</v>
      </c>
      <c r="K1547" s="19">
        <f t="shared" si="73"/>
        <v>42409.776076388895</v>
      </c>
      <c r="L1547">
        <v>1455043053</v>
      </c>
      <c r="M1547" t="b">
        <v>0</v>
      </c>
      <c r="N1547">
        <v>273</v>
      </c>
      <c r="O1547" t="b">
        <v>1</v>
      </c>
      <c r="P1547" t="s">
        <v>8283</v>
      </c>
      <c r="Q1547" s="15" t="s">
        <v>8322</v>
      </c>
      <c r="R1547" s="12" t="s">
        <v>8323</v>
      </c>
      <c r="S1547">
        <f t="shared" si="74"/>
        <v>79.97</v>
      </c>
    </row>
    <row r="1548" spans="1:19" ht="45" x14ac:dyDescent="0.25">
      <c r="A1548" s="10">
        <v>2604</v>
      </c>
      <c r="B1548" s="3" t="s">
        <v>2604</v>
      </c>
      <c r="C1548" s="3" t="s">
        <v>6714</v>
      </c>
      <c r="D1548" s="6">
        <v>20000</v>
      </c>
      <c r="E1548" s="8">
        <v>20843.599999999999</v>
      </c>
      <c r="F1548" t="s">
        <v>8218</v>
      </c>
      <c r="G1548" t="s">
        <v>8223</v>
      </c>
      <c r="H1548" t="s">
        <v>8245</v>
      </c>
      <c r="I1548" s="19">
        <f t="shared" si="72"/>
        <v>41028.051192129627</v>
      </c>
      <c r="J1548">
        <v>1335662023</v>
      </c>
      <c r="K1548" s="19">
        <f t="shared" si="73"/>
        <v>40998.051192129627</v>
      </c>
      <c r="L1548">
        <v>1333070023</v>
      </c>
      <c r="M1548" t="b">
        <v>1</v>
      </c>
      <c r="N1548">
        <v>321</v>
      </c>
      <c r="O1548" t="b">
        <v>1</v>
      </c>
      <c r="P1548" t="s">
        <v>8299</v>
      </c>
      <c r="Q1548" s="15" t="s">
        <v>8307</v>
      </c>
      <c r="R1548" s="12" t="s">
        <v>8316</v>
      </c>
      <c r="S1548">
        <f t="shared" si="74"/>
        <v>64.930000000000007</v>
      </c>
    </row>
    <row r="1549" spans="1:19" ht="45" x14ac:dyDescent="0.25">
      <c r="A1549" s="10">
        <v>311</v>
      </c>
      <c r="B1549" s="3" t="s">
        <v>312</v>
      </c>
      <c r="C1549" s="3" t="s">
        <v>4421</v>
      </c>
      <c r="D1549" s="6">
        <v>20000</v>
      </c>
      <c r="E1549" s="8">
        <v>20820.330000000002</v>
      </c>
      <c r="F1549" t="s">
        <v>8218</v>
      </c>
      <c r="G1549" t="s">
        <v>8223</v>
      </c>
      <c r="H1549" t="s">
        <v>8245</v>
      </c>
      <c r="I1549" s="19">
        <f t="shared" si="72"/>
        <v>40909.332638888889</v>
      </c>
      <c r="J1549">
        <v>1325404740</v>
      </c>
      <c r="K1549" s="19">
        <f t="shared" si="73"/>
        <v>40868.219814814816</v>
      </c>
      <c r="L1549">
        <v>1321852592</v>
      </c>
      <c r="M1549" t="b">
        <v>1</v>
      </c>
      <c r="N1549">
        <v>150</v>
      </c>
      <c r="O1549" t="b">
        <v>1</v>
      </c>
      <c r="P1549" t="s">
        <v>8267</v>
      </c>
      <c r="Q1549" s="15" t="s">
        <v>8317</v>
      </c>
      <c r="R1549" s="12" t="s">
        <v>8329</v>
      </c>
      <c r="S1549">
        <f t="shared" si="74"/>
        <v>138.80000000000001</v>
      </c>
    </row>
    <row r="1550" spans="1:19" x14ac:dyDescent="0.25">
      <c r="A1550" s="10">
        <v>2535</v>
      </c>
      <c r="B1550" s="3" t="s">
        <v>2535</v>
      </c>
      <c r="C1550" s="3" t="s">
        <v>6645</v>
      </c>
      <c r="D1550" s="6">
        <v>20000</v>
      </c>
      <c r="E1550" s="8">
        <v>20755</v>
      </c>
      <c r="F1550" t="s">
        <v>8218</v>
      </c>
      <c r="G1550" t="s">
        <v>8223</v>
      </c>
      <c r="H1550" t="s">
        <v>8245</v>
      </c>
      <c r="I1550" s="19">
        <f t="shared" si="72"/>
        <v>41974.832696759258</v>
      </c>
      <c r="J1550">
        <v>1417463945</v>
      </c>
      <c r="K1550" s="19">
        <f t="shared" si="73"/>
        <v>41943.791030092594</v>
      </c>
      <c r="L1550">
        <v>1414781945</v>
      </c>
      <c r="M1550" t="b">
        <v>0</v>
      </c>
      <c r="N1550">
        <v>78</v>
      </c>
      <c r="O1550" t="b">
        <v>1</v>
      </c>
      <c r="P1550" t="s">
        <v>8298</v>
      </c>
      <c r="Q1550" s="15" t="s">
        <v>8311</v>
      </c>
      <c r="R1550" s="12" t="s">
        <v>8333</v>
      </c>
      <c r="S1550">
        <f t="shared" si="74"/>
        <v>266.08999999999997</v>
      </c>
    </row>
    <row r="1551" spans="1:19" ht="45" x14ac:dyDescent="0.25">
      <c r="A1551" s="10">
        <v>2247</v>
      </c>
      <c r="B1551" s="3" t="s">
        <v>2248</v>
      </c>
      <c r="C1551" s="3" t="s">
        <v>6357</v>
      </c>
      <c r="D1551" s="6">
        <v>18500</v>
      </c>
      <c r="E1551" s="8">
        <v>19324</v>
      </c>
      <c r="F1551" t="s">
        <v>8218</v>
      </c>
      <c r="G1551" t="s">
        <v>8223</v>
      </c>
      <c r="H1551" t="s">
        <v>8245</v>
      </c>
      <c r="I1551" s="19">
        <f t="shared" si="72"/>
        <v>42214.666261574079</v>
      </c>
      <c r="J1551">
        <v>1438185565</v>
      </c>
      <c r="K1551" s="19">
        <f t="shared" si="73"/>
        <v>42200.666261574079</v>
      </c>
      <c r="L1551">
        <v>1436975965</v>
      </c>
      <c r="M1551" t="b">
        <v>0</v>
      </c>
      <c r="N1551">
        <v>380</v>
      </c>
      <c r="O1551" t="b">
        <v>1</v>
      </c>
      <c r="P1551" t="s">
        <v>8295</v>
      </c>
      <c r="Q1551" s="15" t="s">
        <v>8309</v>
      </c>
      <c r="R1551" s="12" t="s">
        <v>8310</v>
      </c>
      <c r="S1551">
        <f t="shared" si="74"/>
        <v>50.85</v>
      </c>
    </row>
    <row r="1552" spans="1:19" ht="60" x14ac:dyDescent="0.25">
      <c r="A1552" s="10">
        <v>2718</v>
      </c>
      <c r="B1552" s="3" t="s">
        <v>2718</v>
      </c>
      <c r="C1552" s="3" t="s">
        <v>6828</v>
      </c>
      <c r="D1552" s="6">
        <v>18000</v>
      </c>
      <c r="E1552" s="8">
        <v>18645</v>
      </c>
      <c r="F1552" t="s">
        <v>8218</v>
      </c>
      <c r="G1552" t="s">
        <v>8223</v>
      </c>
      <c r="H1552" t="s">
        <v>8245</v>
      </c>
      <c r="I1552" s="19">
        <f t="shared" si="72"/>
        <v>42493.958333333328</v>
      </c>
      <c r="J1552">
        <v>1462316400</v>
      </c>
      <c r="K1552" s="19">
        <f t="shared" si="73"/>
        <v>42465.596585648149</v>
      </c>
      <c r="L1552">
        <v>1459865945</v>
      </c>
      <c r="M1552" t="b">
        <v>1</v>
      </c>
      <c r="N1552">
        <v>148</v>
      </c>
      <c r="O1552" t="b">
        <v>1</v>
      </c>
      <c r="P1552" t="s">
        <v>8301</v>
      </c>
      <c r="Q1552" s="15" t="s">
        <v>8314</v>
      </c>
      <c r="R1552" s="12" t="s">
        <v>8327</v>
      </c>
      <c r="S1552">
        <f t="shared" si="74"/>
        <v>125.98</v>
      </c>
    </row>
    <row r="1553" spans="1:19" ht="30" x14ac:dyDescent="0.25">
      <c r="A1553" s="10">
        <v>1207</v>
      </c>
      <c r="B1553" s="3" t="s">
        <v>1208</v>
      </c>
      <c r="C1553" s="3" t="s">
        <v>5317</v>
      </c>
      <c r="D1553" s="6">
        <v>16700</v>
      </c>
      <c r="E1553" s="8">
        <v>17396</v>
      </c>
      <c r="F1553" t="s">
        <v>8218</v>
      </c>
      <c r="G1553" t="s">
        <v>8236</v>
      </c>
      <c r="H1553" t="s">
        <v>8248</v>
      </c>
      <c r="I1553" s="19">
        <f t="shared" si="72"/>
        <v>42460.416666666672</v>
      </c>
      <c r="J1553">
        <v>1459418400</v>
      </c>
      <c r="K1553" s="19">
        <f t="shared" si="73"/>
        <v>42430.430243055554</v>
      </c>
      <c r="L1553">
        <v>1456827573</v>
      </c>
      <c r="M1553" t="b">
        <v>0</v>
      </c>
      <c r="N1553">
        <v>141</v>
      </c>
      <c r="O1553" t="b">
        <v>1</v>
      </c>
      <c r="P1553" t="s">
        <v>8283</v>
      </c>
      <c r="Q1553" s="15" t="s">
        <v>8322</v>
      </c>
      <c r="R1553" s="12" t="s">
        <v>8323</v>
      </c>
      <c r="S1553">
        <f t="shared" si="74"/>
        <v>123.38</v>
      </c>
    </row>
    <row r="1554" spans="1:19" ht="60" x14ac:dyDescent="0.25">
      <c r="A1554" s="10">
        <v>1505</v>
      </c>
      <c r="B1554" s="3" t="s">
        <v>1506</v>
      </c>
      <c r="C1554" s="3" t="s">
        <v>5615</v>
      </c>
      <c r="D1554" s="6">
        <v>16000</v>
      </c>
      <c r="E1554" s="8">
        <v>16573</v>
      </c>
      <c r="F1554" t="s">
        <v>8218</v>
      </c>
      <c r="G1554" t="s">
        <v>8235</v>
      </c>
      <c r="H1554" t="s">
        <v>8248</v>
      </c>
      <c r="I1554" s="19">
        <f t="shared" si="72"/>
        <v>42451.834027777775</v>
      </c>
      <c r="J1554">
        <v>1458676860</v>
      </c>
      <c r="K1554" s="19">
        <f t="shared" si="73"/>
        <v>42414.44332175926</v>
      </c>
      <c r="L1554">
        <v>1455446303</v>
      </c>
      <c r="M1554" t="b">
        <v>1</v>
      </c>
      <c r="N1554">
        <v>345</v>
      </c>
      <c r="O1554" t="b">
        <v>1</v>
      </c>
      <c r="P1554" t="s">
        <v>8283</v>
      </c>
      <c r="Q1554" s="15" t="s">
        <v>8322</v>
      </c>
      <c r="R1554" s="12" t="s">
        <v>8323</v>
      </c>
      <c r="S1554">
        <f t="shared" si="74"/>
        <v>48.04</v>
      </c>
    </row>
    <row r="1555" spans="1:19" ht="60" x14ac:dyDescent="0.25">
      <c r="A1555" s="10">
        <v>2316</v>
      </c>
      <c r="B1555" s="3" t="s">
        <v>2317</v>
      </c>
      <c r="C1555" s="3" t="s">
        <v>6426</v>
      </c>
      <c r="D1555" s="6">
        <v>15000</v>
      </c>
      <c r="E1555" s="8">
        <v>15606.4</v>
      </c>
      <c r="F1555" t="s">
        <v>8218</v>
      </c>
      <c r="G1555" t="s">
        <v>8223</v>
      </c>
      <c r="H1555" t="s">
        <v>8245</v>
      </c>
      <c r="I1555" s="19">
        <f t="shared" si="72"/>
        <v>40156.76666666667</v>
      </c>
      <c r="J1555">
        <v>1260383040</v>
      </c>
      <c r="K1555" s="19">
        <f t="shared" si="73"/>
        <v>40079.725115740745</v>
      </c>
      <c r="L1555">
        <v>1253726650</v>
      </c>
      <c r="M1555" t="b">
        <v>1</v>
      </c>
      <c r="N1555">
        <v>200</v>
      </c>
      <c r="O1555" t="b">
        <v>1</v>
      </c>
      <c r="P1555" t="s">
        <v>8277</v>
      </c>
      <c r="Q1555" s="15" t="s">
        <v>8311</v>
      </c>
      <c r="R1555" s="12" t="s">
        <v>8328</v>
      </c>
      <c r="S1555">
        <f t="shared" si="74"/>
        <v>78.03</v>
      </c>
    </row>
    <row r="1556" spans="1:19" ht="30" x14ac:dyDescent="0.25">
      <c r="A1556" s="10">
        <v>3779</v>
      </c>
      <c r="B1556" s="3" t="s">
        <v>3776</v>
      </c>
      <c r="C1556" s="3" t="s">
        <v>7889</v>
      </c>
      <c r="D1556" s="6">
        <v>15000</v>
      </c>
      <c r="E1556" s="8">
        <v>15597</v>
      </c>
      <c r="F1556" t="s">
        <v>8218</v>
      </c>
      <c r="G1556" t="s">
        <v>8223</v>
      </c>
      <c r="H1556" t="s">
        <v>8245</v>
      </c>
      <c r="I1556" s="19">
        <f t="shared" si="72"/>
        <v>42455.693750000006</v>
      </c>
      <c r="J1556">
        <v>1459010340</v>
      </c>
      <c r="K1556" s="19">
        <f t="shared" si="73"/>
        <v>42425.735416666663</v>
      </c>
      <c r="L1556">
        <v>1456421940</v>
      </c>
      <c r="M1556" t="b">
        <v>0</v>
      </c>
      <c r="N1556">
        <v>115</v>
      </c>
      <c r="O1556" t="b">
        <v>1</v>
      </c>
      <c r="P1556" t="s">
        <v>8303</v>
      </c>
      <c r="Q1556" s="15" t="s">
        <v>8314</v>
      </c>
      <c r="R1556" s="12" t="s">
        <v>8335</v>
      </c>
      <c r="S1556">
        <f t="shared" si="74"/>
        <v>135.63</v>
      </c>
    </row>
    <row r="1557" spans="1:19" ht="45" x14ac:dyDescent="0.25">
      <c r="A1557" s="10">
        <v>365</v>
      </c>
      <c r="B1557" s="3" t="s">
        <v>366</v>
      </c>
      <c r="C1557" s="3" t="s">
        <v>4475</v>
      </c>
      <c r="D1557" s="6">
        <v>15000</v>
      </c>
      <c r="E1557" s="8">
        <v>15596</v>
      </c>
      <c r="F1557" t="s">
        <v>8218</v>
      </c>
      <c r="G1557" t="s">
        <v>8224</v>
      </c>
      <c r="H1557" t="s">
        <v>8246</v>
      </c>
      <c r="I1557" s="19">
        <f t="shared" si="72"/>
        <v>41698.606469907405</v>
      </c>
      <c r="J1557">
        <v>1393597999</v>
      </c>
      <c r="K1557" s="19">
        <f t="shared" si="73"/>
        <v>41668.606469907405</v>
      </c>
      <c r="L1557">
        <v>1391005999</v>
      </c>
      <c r="M1557" t="b">
        <v>0</v>
      </c>
      <c r="N1557">
        <v>65</v>
      </c>
      <c r="O1557" t="b">
        <v>1</v>
      </c>
      <c r="P1557" t="s">
        <v>8267</v>
      </c>
      <c r="Q1557" s="15" t="s">
        <v>8317</v>
      </c>
      <c r="R1557" s="12" t="s">
        <v>8329</v>
      </c>
      <c r="S1557">
        <f t="shared" si="74"/>
        <v>239.94</v>
      </c>
    </row>
    <row r="1558" spans="1:19" ht="45" x14ac:dyDescent="0.25">
      <c r="A1558" s="10">
        <v>1220</v>
      </c>
      <c r="B1558" s="3" t="s">
        <v>1221</v>
      </c>
      <c r="C1558" s="3" t="s">
        <v>5330</v>
      </c>
      <c r="D1558" s="6">
        <v>15000</v>
      </c>
      <c r="E1558" s="8">
        <v>15565</v>
      </c>
      <c r="F1558" t="s">
        <v>8218</v>
      </c>
      <c r="G1558" t="s">
        <v>8235</v>
      </c>
      <c r="H1558" t="s">
        <v>8248</v>
      </c>
      <c r="I1558" s="19">
        <f t="shared" si="72"/>
        <v>42241.628611111111</v>
      </c>
      <c r="J1558">
        <v>1440515112</v>
      </c>
      <c r="K1558" s="19">
        <f t="shared" si="73"/>
        <v>42211.628611111111</v>
      </c>
      <c r="L1558">
        <v>1437923112</v>
      </c>
      <c r="M1558" t="b">
        <v>0</v>
      </c>
      <c r="N1558">
        <v>140</v>
      </c>
      <c r="O1558" t="b">
        <v>1</v>
      </c>
      <c r="P1558" t="s">
        <v>8283</v>
      </c>
      <c r="Q1558" s="15" t="s">
        <v>8322</v>
      </c>
      <c r="R1558" s="12" t="s">
        <v>8323</v>
      </c>
      <c r="S1558">
        <f t="shared" si="74"/>
        <v>111.18</v>
      </c>
    </row>
    <row r="1559" spans="1:19" ht="60" x14ac:dyDescent="0.25">
      <c r="A1559" s="10">
        <v>3411</v>
      </c>
      <c r="B1559" s="3" t="s">
        <v>3410</v>
      </c>
      <c r="C1559" s="3" t="s">
        <v>7521</v>
      </c>
      <c r="D1559" s="6">
        <v>15000</v>
      </c>
      <c r="E1559" s="8">
        <v>15535</v>
      </c>
      <c r="F1559" t="s">
        <v>8218</v>
      </c>
      <c r="G1559" t="s">
        <v>8223</v>
      </c>
      <c r="H1559" t="s">
        <v>8245</v>
      </c>
      <c r="I1559" s="19">
        <f t="shared" si="72"/>
        <v>42285.022824074069</v>
      </c>
      <c r="J1559">
        <v>1444264372</v>
      </c>
      <c r="K1559" s="19">
        <f t="shared" si="73"/>
        <v>42265.022824074069</v>
      </c>
      <c r="L1559">
        <v>1442536372</v>
      </c>
      <c r="M1559" t="b">
        <v>0</v>
      </c>
      <c r="N1559">
        <v>78</v>
      </c>
      <c r="O1559" t="b">
        <v>1</v>
      </c>
      <c r="P1559" t="s">
        <v>8269</v>
      </c>
      <c r="Q1559" s="15" t="s">
        <v>8314</v>
      </c>
      <c r="R1559" s="12" t="s">
        <v>8315</v>
      </c>
      <c r="S1559">
        <f t="shared" si="74"/>
        <v>199.17</v>
      </c>
    </row>
    <row r="1560" spans="1:19" ht="60" x14ac:dyDescent="0.25">
      <c r="A1560" s="10">
        <v>368</v>
      </c>
      <c r="B1560" s="3" t="s">
        <v>369</v>
      </c>
      <c r="C1560" s="3" t="s">
        <v>4478</v>
      </c>
      <c r="D1560" s="6">
        <v>12500</v>
      </c>
      <c r="E1560" s="8">
        <v>13014</v>
      </c>
      <c r="F1560" t="s">
        <v>8218</v>
      </c>
      <c r="G1560" t="s">
        <v>8223</v>
      </c>
      <c r="H1560" t="s">
        <v>8245</v>
      </c>
      <c r="I1560" s="19">
        <f t="shared" si="72"/>
        <v>42078.563912037032</v>
      </c>
      <c r="J1560">
        <v>1426426322</v>
      </c>
      <c r="K1560" s="19">
        <f t="shared" si="73"/>
        <v>42043.605578703704</v>
      </c>
      <c r="L1560">
        <v>1423405922</v>
      </c>
      <c r="M1560" t="b">
        <v>0</v>
      </c>
      <c r="N1560">
        <v>159</v>
      </c>
      <c r="O1560" t="b">
        <v>1</v>
      </c>
      <c r="P1560" t="s">
        <v>8267</v>
      </c>
      <c r="Q1560" s="15" t="s">
        <v>8317</v>
      </c>
      <c r="R1560" s="12" t="s">
        <v>8329</v>
      </c>
      <c r="S1560">
        <f t="shared" si="74"/>
        <v>81.849999999999994</v>
      </c>
    </row>
    <row r="1561" spans="1:19" ht="60" x14ac:dyDescent="0.25">
      <c r="A1561" s="10">
        <v>397</v>
      </c>
      <c r="B1561" s="3" t="s">
        <v>398</v>
      </c>
      <c r="C1561" s="3" t="s">
        <v>4507</v>
      </c>
      <c r="D1561" s="6">
        <v>12444</v>
      </c>
      <c r="E1561" s="8">
        <v>12929.35</v>
      </c>
      <c r="F1561" t="s">
        <v>8218</v>
      </c>
      <c r="G1561" t="s">
        <v>8223</v>
      </c>
      <c r="H1561" t="s">
        <v>8245</v>
      </c>
      <c r="I1561" s="19">
        <f t="shared" si="72"/>
        <v>40422.155555555553</v>
      </c>
      <c r="J1561">
        <v>1283312640</v>
      </c>
      <c r="K1561" s="19">
        <f t="shared" si="73"/>
        <v>40379.776435185187</v>
      </c>
      <c r="L1561">
        <v>1279651084</v>
      </c>
      <c r="M1561" t="b">
        <v>0</v>
      </c>
      <c r="N1561">
        <v>229</v>
      </c>
      <c r="O1561" t="b">
        <v>1</v>
      </c>
      <c r="P1561" t="s">
        <v>8267</v>
      </c>
      <c r="Q1561" s="15" t="s">
        <v>8317</v>
      </c>
      <c r="R1561" s="12" t="s">
        <v>8329</v>
      </c>
      <c r="S1561">
        <f t="shared" si="74"/>
        <v>56.46</v>
      </c>
    </row>
    <row r="1562" spans="1:19" ht="45" x14ac:dyDescent="0.25">
      <c r="A1562" s="10">
        <v>3507</v>
      </c>
      <c r="B1562" s="3" t="s">
        <v>3506</v>
      </c>
      <c r="C1562" s="3" t="s">
        <v>7617</v>
      </c>
      <c r="D1562" s="6">
        <v>10000</v>
      </c>
      <c r="E1562" s="8">
        <v>10440</v>
      </c>
      <c r="F1562" t="s">
        <v>8218</v>
      </c>
      <c r="G1562" t="s">
        <v>8223</v>
      </c>
      <c r="H1562" t="s">
        <v>8245</v>
      </c>
      <c r="I1562" s="19">
        <f t="shared" si="72"/>
        <v>42521.92288194444</v>
      </c>
      <c r="J1562">
        <v>1464732537</v>
      </c>
      <c r="K1562" s="19">
        <f t="shared" si="73"/>
        <v>42491.92288194444</v>
      </c>
      <c r="L1562">
        <v>1462140537</v>
      </c>
      <c r="M1562" t="b">
        <v>0</v>
      </c>
      <c r="N1562">
        <v>72</v>
      </c>
      <c r="O1562" t="b">
        <v>1</v>
      </c>
      <c r="P1562" t="s">
        <v>8269</v>
      </c>
      <c r="Q1562" s="15" t="s">
        <v>8314</v>
      </c>
      <c r="R1562" s="12" t="s">
        <v>8315</v>
      </c>
      <c r="S1562">
        <f t="shared" si="74"/>
        <v>145</v>
      </c>
    </row>
    <row r="1563" spans="1:19" ht="45" x14ac:dyDescent="0.25">
      <c r="A1563" s="10">
        <v>1616</v>
      </c>
      <c r="B1563" s="3" t="s">
        <v>1617</v>
      </c>
      <c r="C1563" s="3" t="s">
        <v>5726</v>
      </c>
      <c r="D1563" s="6">
        <v>10000</v>
      </c>
      <c r="E1563" s="8">
        <v>10420</v>
      </c>
      <c r="F1563" t="s">
        <v>8218</v>
      </c>
      <c r="G1563" t="s">
        <v>8223</v>
      </c>
      <c r="H1563" t="s">
        <v>8245</v>
      </c>
      <c r="I1563" s="19">
        <f t="shared" si="72"/>
        <v>41235.916666666664</v>
      </c>
      <c r="J1563">
        <v>1353621600</v>
      </c>
      <c r="K1563" s="19">
        <f t="shared" si="73"/>
        <v>41194.715520833335</v>
      </c>
      <c r="L1563">
        <v>1350061821</v>
      </c>
      <c r="M1563" t="b">
        <v>0</v>
      </c>
      <c r="N1563">
        <v>157</v>
      </c>
      <c r="O1563" t="b">
        <v>1</v>
      </c>
      <c r="P1563" t="s">
        <v>8274</v>
      </c>
      <c r="Q1563" s="15" t="s">
        <v>8311</v>
      </c>
      <c r="R1563" s="12" t="s">
        <v>8312</v>
      </c>
      <c r="S1563">
        <f t="shared" si="74"/>
        <v>66.37</v>
      </c>
    </row>
    <row r="1564" spans="1:19" ht="30" x14ac:dyDescent="0.25">
      <c r="A1564" s="10">
        <v>3</v>
      </c>
      <c r="B1564" s="3" t="s">
        <v>5</v>
      </c>
      <c r="C1564" s="3" t="s">
        <v>4114</v>
      </c>
      <c r="D1564" s="6">
        <v>10000</v>
      </c>
      <c r="E1564" s="8">
        <v>10390</v>
      </c>
      <c r="F1564" t="s">
        <v>8218</v>
      </c>
      <c r="G1564" t="s">
        <v>8223</v>
      </c>
      <c r="H1564" t="s">
        <v>8245</v>
      </c>
      <c r="I1564" s="19">
        <f t="shared" si="72"/>
        <v>41858.515127314815</v>
      </c>
      <c r="J1564">
        <v>1407414107</v>
      </c>
      <c r="K1564" s="19">
        <f t="shared" si="73"/>
        <v>41828.515127314815</v>
      </c>
      <c r="L1564">
        <v>1404822107</v>
      </c>
      <c r="M1564" t="b">
        <v>0</v>
      </c>
      <c r="N1564">
        <v>150</v>
      </c>
      <c r="O1564" t="b">
        <v>1</v>
      </c>
      <c r="P1564" t="s">
        <v>8263</v>
      </c>
      <c r="Q1564" s="15" t="s">
        <v>8317</v>
      </c>
      <c r="R1564" s="12" t="s">
        <v>8331</v>
      </c>
      <c r="S1564">
        <f t="shared" si="74"/>
        <v>69.27</v>
      </c>
    </row>
    <row r="1565" spans="1:19" ht="60" x14ac:dyDescent="0.25">
      <c r="A1565" s="10">
        <v>2997</v>
      </c>
      <c r="B1565" s="3" t="s">
        <v>2997</v>
      </c>
      <c r="C1565" s="3" t="s">
        <v>7107</v>
      </c>
      <c r="D1565" s="6">
        <v>10000</v>
      </c>
      <c r="E1565" s="8">
        <v>10373</v>
      </c>
      <c r="F1565" t="s">
        <v>8218</v>
      </c>
      <c r="G1565" t="s">
        <v>8223</v>
      </c>
      <c r="H1565" t="s">
        <v>8245</v>
      </c>
      <c r="I1565" s="19">
        <f t="shared" si="72"/>
        <v>42793.207638888889</v>
      </c>
      <c r="J1565">
        <v>1488171540</v>
      </c>
      <c r="K1565" s="19">
        <f t="shared" si="73"/>
        <v>42775.733715277776</v>
      </c>
      <c r="L1565">
        <v>1486661793</v>
      </c>
      <c r="M1565" t="b">
        <v>0</v>
      </c>
      <c r="N1565">
        <v>115</v>
      </c>
      <c r="O1565" t="b">
        <v>1</v>
      </c>
      <c r="P1565" t="s">
        <v>8301</v>
      </c>
      <c r="Q1565" s="15" t="s">
        <v>8314</v>
      </c>
      <c r="R1565" s="12" t="s">
        <v>8327</v>
      </c>
      <c r="S1565">
        <f t="shared" si="74"/>
        <v>90.2</v>
      </c>
    </row>
    <row r="1566" spans="1:19" ht="45" x14ac:dyDescent="0.25">
      <c r="A1566" s="10">
        <v>2311</v>
      </c>
      <c r="B1566" s="3" t="s">
        <v>2312</v>
      </c>
      <c r="C1566" s="3" t="s">
        <v>6421</v>
      </c>
      <c r="D1566" s="6">
        <v>9000</v>
      </c>
      <c r="E1566" s="8">
        <v>9370</v>
      </c>
      <c r="F1566" t="s">
        <v>8218</v>
      </c>
      <c r="G1566" t="s">
        <v>8223</v>
      </c>
      <c r="H1566" t="s">
        <v>8245</v>
      </c>
      <c r="I1566" s="19">
        <f t="shared" si="72"/>
        <v>41766.004502314812</v>
      </c>
      <c r="J1566">
        <v>1399421189</v>
      </c>
      <c r="K1566" s="19">
        <f t="shared" si="73"/>
        <v>41736.004502314812</v>
      </c>
      <c r="L1566">
        <v>1396829189</v>
      </c>
      <c r="M1566" t="b">
        <v>1</v>
      </c>
      <c r="N1566">
        <v>104</v>
      </c>
      <c r="O1566" t="b">
        <v>1</v>
      </c>
      <c r="P1566" t="s">
        <v>8277</v>
      </c>
      <c r="Q1566" s="15" t="s">
        <v>8311</v>
      </c>
      <c r="R1566" s="12" t="s">
        <v>8328</v>
      </c>
      <c r="S1566">
        <f t="shared" si="74"/>
        <v>90.1</v>
      </c>
    </row>
    <row r="1567" spans="1:19" ht="60" x14ac:dyDescent="0.25">
      <c r="A1567" s="10">
        <v>1187</v>
      </c>
      <c r="B1567" s="3" t="s">
        <v>1188</v>
      </c>
      <c r="C1567" s="3" t="s">
        <v>5297</v>
      </c>
      <c r="D1567" s="6">
        <v>8750</v>
      </c>
      <c r="E1567" s="8">
        <v>9111</v>
      </c>
      <c r="F1567" t="s">
        <v>8218</v>
      </c>
      <c r="G1567" t="s">
        <v>8223</v>
      </c>
      <c r="H1567" t="s">
        <v>8245</v>
      </c>
      <c r="I1567" s="19">
        <f t="shared" si="72"/>
        <v>42141.75</v>
      </c>
      <c r="J1567">
        <v>1431885600</v>
      </c>
      <c r="K1567" s="19">
        <f t="shared" si="73"/>
        <v>42109.894942129627</v>
      </c>
      <c r="L1567">
        <v>1429133323</v>
      </c>
      <c r="M1567" t="b">
        <v>0</v>
      </c>
      <c r="N1567">
        <v>70</v>
      </c>
      <c r="O1567" t="b">
        <v>1</v>
      </c>
      <c r="P1567" t="s">
        <v>8283</v>
      </c>
      <c r="Q1567" s="15" t="s">
        <v>8322</v>
      </c>
      <c r="R1567" s="12" t="s">
        <v>8323</v>
      </c>
      <c r="S1567">
        <f t="shared" si="74"/>
        <v>130.16</v>
      </c>
    </row>
    <row r="1568" spans="1:19" ht="45" x14ac:dyDescent="0.25">
      <c r="A1568" s="10">
        <v>46</v>
      </c>
      <c r="B1568" s="3" t="s">
        <v>48</v>
      </c>
      <c r="C1568" s="3" t="s">
        <v>4157</v>
      </c>
      <c r="D1568" s="6">
        <v>8400</v>
      </c>
      <c r="E1568" s="8">
        <v>8750</v>
      </c>
      <c r="F1568" t="s">
        <v>8218</v>
      </c>
      <c r="G1568" t="s">
        <v>8225</v>
      </c>
      <c r="H1568" t="s">
        <v>8247</v>
      </c>
      <c r="I1568" s="19">
        <f t="shared" si="72"/>
        <v>42353.964976851858</v>
      </c>
      <c r="J1568">
        <v>1450220974</v>
      </c>
      <c r="K1568" s="19">
        <f t="shared" si="73"/>
        <v>42323.964976851858</v>
      </c>
      <c r="L1568">
        <v>1447628974</v>
      </c>
      <c r="M1568" t="b">
        <v>0</v>
      </c>
      <c r="N1568">
        <v>45</v>
      </c>
      <c r="O1568" t="b">
        <v>1</v>
      </c>
      <c r="P1568" t="s">
        <v>8263</v>
      </c>
      <c r="Q1568" s="15" t="s">
        <v>8317</v>
      </c>
      <c r="R1568" s="12" t="s">
        <v>8331</v>
      </c>
      <c r="S1568">
        <f t="shared" si="74"/>
        <v>194.44</v>
      </c>
    </row>
    <row r="1569" spans="1:19" ht="30" x14ac:dyDescent="0.25">
      <c r="A1569" s="10">
        <v>806</v>
      </c>
      <c r="B1569" s="3" t="s">
        <v>807</v>
      </c>
      <c r="C1569" s="3" t="s">
        <v>4916</v>
      </c>
      <c r="D1569" s="6">
        <v>8000</v>
      </c>
      <c r="E1569" s="8">
        <v>8355</v>
      </c>
      <c r="F1569" t="s">
        <v>8218</v>
      </c>
      <c r="G1569" t="s">
        <v>8223</v>
      </c>
      <c r="H1569" t="s">
        <v>8245</v>
      </c>
      <c r="I1569" s="19">
        <f t="shared" si="72"/>
        <v>40793.691423611112</v>
      </c>
      <c r="J1569">
        <v>1315413339</v>
      </c>
      <c r="K1569" s="19">
        <f t="shared" si="73"/>
        <v>40763.691423611112</v>
      </c>
      <c r="L1569">
        <v>1312821339</v>
      </c>
      <c r="M1569" t="b">
        <v>0</v>
      </c>
      <c r="N1569">
        <v>71</v>
      </c>
      <c r="O1569" t="b">
        <v>1</v>
      </c>
      <c r="P1569" t="s">
        <v>8274</v>
      </c>
      <c r="Q1569" s="15" t="s">
        <v>8311</v>
      </c>
      <c r="R1569" s="12" t="s">
        <v>8312</v>
      </c>
      <c r="S1569">
        <f t="shared" si="74"/>
        <v>117.68</v>
      </c>
    </row>
    <row r="1570" spans="1:19" ht="45" x14ac:dyDescent="0.25">
      <c r="A1570" s="10">
        <v>1382</v>
      </c>
      <c r="B1570" s="3" t="s">
        <v>1383</v>
      </c>
      <c r="C1570" s="3" t="s">
        <v>5492</v>
      </c>
      <c r="D1570" s="6">
        <v>8000</v>
      </c>
      <c r="E1570" s="8">
        <v>8349</v>
      </c>
      <c r="F1570" t="s">
        <v>8218</v>
      </c>
      <c r="G1570" t="s">
        <v>8223</v>
      </c>
      <c r="H1570" t="s">
        <v>8245</v>
      </c>
      <c r="I1570" s="19">
        <f t="shared" si="72"/>
        <v>41400.800185185188</v>
      </c>
      <c r="J1570">
        <v>1367867536</v>
      </c>
      <c r="K1570" s="19">
        <f t="shared" si="73"/>
        <v>41370.800185185188</v>
      </c>
      <c r="L1570">
        <v>1365275536</v>
      </c>
      <c r="M1570" t="b">
        <v>0</v>
      </c>
      <c r="N1570">
        <v>148</v>
      </c>
      <c r="O1570" t="b">
        <v>1</v>
      </c>
      <c r="P1570" t="s">
        <v>8274</v>
      </c>
      <c r="Q1570" s="15" t="s">
        <v>8311</v>
      </c>
      <c r="R1570" s="12" t="s">
        <v>8312</v>
      </c>
      <c r="S1570">
        <f t="shared" si="74"/>
        <v>56.41</v>
      </c>
    </row>
    <row r="1571" spans="1:19" ht="45" x14ac:dyDescent="0.25">
      <c r="A1571" s="10">
        <v>3339</v>
      </c>
      <c r="B1571" s="3" t="s">
        <v>3339</v>
      </c>
      <c r="C1571" s="3" t="s">
        <v>7449</v>
      </c>
      <c r="D1571" s="6">
        <v>8000</v>
      </c>
      <c r="E1571" s="8">
        <v>8348</v>
      </c>
      <c r="F1571" t="s">
        <v>8218</v>
      </c>
      <c r="G1571" t="s">
        <v>8223</v>
      </c>
      <c r="H1571" t="s">
        <v>8245</v>
      </c>
      <c r="I1571" s="19">
        <f t="shared" si="72"/>
        <v>42579.665717592594</v>
      </c>
      <c r="J1571">
        <v>1469721518</v>
      </c>
      <c r="K1571" s="19">
        <f t="shared" si="73"/>
        <v>42549.665717592594</v>
      </c>
      <c r="L1571">
        <v>1467129518</v>
      </c>
      <c r="M1571" t="b">
        <v>0</v>
      </c>
      <c r="N1571">
        <v>47</v>
      </c>
      <c r="O1571" t="b">
        <v>1</v>
      </c>
      <c r="P1571" t="s">
        <v>8269</v>
      </c>
      <c r="Q1571" s="15" t="s">
        <v>8314</v>
      </c>
      <c r="R1571" s="12" t="s">
        <v>8315</v>
      </c>
      <c r="S1571">
        <f t="shared" si="74"/>
        <v>177.62</v>
      </c>
    </row>
    <row r="1572" spans="1:19" ht="30" x14ac:dyDescent="0.25">
      <c r="A1572" s="10">
        <v>2729</v>
      </c>
      <c r="B1572" s="3" t="s">
        <v>2729</v>
      </c>
      <c r="C1572" s="3" t="s">
        <v>6839</v>
      </c>
      <c r="D1572" s="6">
        <v>7500</v>
      </c>
      <c r="E1572" s="8">
        <v>7833</v>
      </c>
      <c r="F1572" t="s">
        <v>8218</v>
      </c>
      <c r="G1572" t="s">
        <v>8223</v>
      </c>
      <c r="H1572" t="s">
        <v>8245</v>
      </c>
      <c r="I1572" s="19">
        <f t="shared" si="72"/>
        <v>42125.240706018521</v>
      </c>
      <c r="J1572">
        <v>1430459197</v>
      </c>
      <c r="K1572" s="19">
        <f t="shared" si="73"/>
        <v>42095.240706018521</v>
      </c>
      <c r="L1572">
        <v>1427867197</v>
      </c>
      <c r="M1572" t="b">
        <v>0</v>
      </c>
      <c r="N1572">
        <v>23</v>
      </c>
      <c r="O1572" t="b">
        <v>1</v>
      </c>
      <c r="P1572" t="s">
        <v>8293</v>
      </c>
      <c r="Q1572" s="15" t="s">
        <v>8307</v>
      </c>
      <c r="R1572" s="12" t="s">
        <v>8308</v>
      </c>
      <c r="S1572">
        <f t="shared" si="74"/>
        <v>340.57</v>
      </c>
    </row>
    <row r="1573" spans="1:19" ht="60" x14ac:dyDescent="0.25">
      <c r="A1573" s="10">
        <v>791</v>
      </c>
      <c r="B1573" s="3" t="s">
        <v>792</v>
      </c>
      <c r="C1573" s="3" t="s">
        <v>4901</v>
      </c>
      <c r="D1573" s="6">
        <v>7500</v>
      </c>
      <c r="E1573" s="8">
        <v>7790</v>
      </c>
      <c r="F1573" t="s">
        <v>8218</v>
      </c>
      <c r="G1573" t="s">
        <v>8223</v>
      </c>
      <c r="H1573" t="s">
        <v>8245</v>
      </c>
      <c r="I1573" s="19">
        <f t="shared" si="72"/>
        <v>41591.249305555553</v>
      </c>
      <c r="J1573">
        <v>1384322340</v>
      </c>
      <c r="K1573" s="19">
        <f t="shared" si="73"/>
        <v>41557.780624999999</v>
      </c>
      <c r="L1573">
        <v>1381430646</v>
      </c>
      <c r="M1573" t="b">
        <v>0</v>
      </c>
      <c r="N1573">
        <v>128</v>
      </c>
      <c r="O1573" t="b">
        <v>1</v>
      </c>
      <c r="P1573" t="s">
        <v>8274</v>
      </c>
      <c r="Q1573" s="15" t="s">
        <v>8311</v>
      </c>
      <c r="R1573" s="12" t="s">
        <v>8312</v>
      </c>
      <c r="S1573">
        <f t="shared" si="74"/>
        <v>60.86</v>
      </c>
    </row>
    <row r="1574" spans="1:19" ht="60" x14ac:dyDescent="0.25">
      <c r="A1574" s="10">
        <v>2461</v>
      </c>
      <c r="B1574" s="3" t="s">
        <v>2462</v>
      </c>
      <c r="C1574" s="3" t="s">
        <v>6571</v>
      </c>
      <c r="D1574" s="6">
        <v>7500</v>
      </c>
      <c r="E1574" s="8">
        <v>7785</v>
      </c>
      <c r="F1574" t="s">
        <v>8218</v>
      </c>
      <c r="G1574" t="s">
        <v>8223</v>
      </c>
      <c r="H1574" t="s">
        <v>8245</v>
      </c>
      <c r="I1574" s="19">
        <f t="shared" si="72"/>
        <v>40817.125</v>
      </c>
      <c r="J1574">
        <v>1317438000</v>
      </c>
      <c r="K1574" s="19">
        <f t="shared" si="73"/>
        <v>40784.012696759259</v>
      </c>
      <c r="L1574">
        <v>1314577097</v>
      </c>
      <c r="M1574" t="b">
        <v>0</v>
      </c>
      <c r="N1574">
        <v>86</v>
      </c>
      <c r="O1574" t="b">
        <v>1</v>
      </c>
      <c r="P1574" t="s">
        <v>8277</v>
      </c>
      <c r="Q1574" s="15" t="s">
        <v>8311</v>
      </c>
      <c r="R1574" s="12" t="s">
        <v>8328</v>
      </c>
      <c r="S1574">
        <f t="shared" si="74"/>
        <v>90.52</v>
      </c>
    </row>
    <row r="1575" spans="1:19" ht="30" x14ac:dyDescent="0.25">
      <c r="A1575" s="10">
        <v>2529</v>
      </c>
      <c r="B1575" s="3" t="s">
        <v>2529</v>
      </c>
      <c r="C1575" s="3" t="s">
        <v>6639</v>
      </c>
      <c r="D1575" s="6">
        <v>6000</v>
      </c>
      <c r="E1575" s="8">
        <v>6257</v>
      </c>
      <c r="F1575" t="s">
        <v>8218</v>
      </c>
      <c r="G1575" t="s">
        <v>8223</v>
      </c>
      <c r="H1575" t="s">
        <v>8245</v>
      </c>
      <c r="I1575" s="19">
        <f t="shared" si="72"/>
        <v>40993.0390625</v>
      </c>
      <c r="J1575">
        <v>1332636975</v>
      </c>
      <c r="K1575" s="19">
        <f t="shared" si="73"/>
        <v>40948.080729166664</v>
      </c>
      <c r="L1575">
        <v>1328752575</v>
      </c>
      <c r="M1575" t="b">
        <v>0</v>
      </c>
      <c r="N1575">
        <v>76</v>
      </c>
      <c r="O1575" t="b">
        <v>1</v>
      </c>
      <c r="P1575" t="s">
        <v>8298</v>
      </c>
      <c r="Q1575" s="15" t="s">
        <v>8311</v>
      </c>
      <c r="R1575" s="12" t="s">
        <v>8333</v>
      </c>
      <c r="S1575">
        <f t="shared" si="74"/>
        <v>82.33</v>
      </c>
    </row>
    <row r="1576" spans="1:19" ht="30" x14ac:dyDescent="0.25">
      <c r="A1576" s="10">
        <v>1629</v>
      </c>
      <c r="B1576" s="3" t="s">
        <v>1630</v>
      </c>
      <c r="C1576" s="3" t="s">
        <v>5739</v>
      </c>
      <c r="D1576" s="6">
        <v>6000</v>
      </c>
      <c r="E1576" s="8">
        <v>6220</v>
      </c>
      <c r="F1576" t="s">
        <v>8218</v>
      </c>
      <c r="G1576" t="s">
        <v>8223</v>
      </c>
      <c r="H1576" t="s">
        <v>8245</v>
      </c>
      <c r="I1576" s="19">
        <f t="shared" si="72"/>
        <v>41690.867280092592</v>
      </c>
      <c r="J1576">
        <v>1392929333</v>
      </c>
      <c r="K1576" s="19">
        <f t="shared" si="73"/>
        <v>41645.867280092592</v>
      </c>
      <c r="L1576">
        <v>1389041333</v>
      </c>
      <c r="M1576" t="b">
        <v>0</v>
      </c>
      <c r="N1576">
        <v>82</v>
      </c>
      <c r="O1576" t="b">
        <v>1</v>
      </c>
      <c r="P1576" t="s">
        <v>8274</v>
      </c>
      <c r="Q1576" s="15" t="s">
        <v>8311</v>
      </c>
      <c r="R1576" s="12" t="s">
        <v>8312</v>
      </c>
      <c r="S1576">
        <f t="shared" si="74"/>
        <v>75.849999999999994</v>
      </c>
    </row>
    <row r="1577" spans="1:19" ht="60" x14ac:dyDescent="0.25">
      <c r="A1577" s="10">
        <v>3424</v>
      </c>
      <c r="B1577" s="3" t="s">
        <v>3423</v>
      </c>
      <c r="C1577" s="3" t="s">
        <v>7534</v>
      </c>
      <c r="D1577" s="6">
        <v>6000</v>
      </c>
      <c r="E1577" s="8">
        <v>6215</v>
      </c>
      <c r="F1577" t="s">
        <v>8218</v>
      </c>
      <c r="G1577" t="s">
        <v>8223</v>
      </c>
      <c r="H1577" t="s">
        <v>8245</v>
      </c>
      <c r="I1577" s="19">
        <f t="shared" si="72"/>
        <v>42040.290972222225</v>
      </c>
      <c r="J1577">
        <v>1423119540</v>
      </c>
      <c r="K1577" s="19">
        <f t="shared" si="73"/>
        <v>42018.676898148144</v>
      </c>
      <c r="L1577">
        <v>1421252084</v>
      </c>
      <c r="M1577" t="b">
        <v>0</v>
      </c>
      <c r="N1577">
        <v>76</v>
      </c>
      <c r="O1577" t="b">
        <v>1</v>
      </c>
      <c r="P1577" t="s">
        <v>8269</v>
      </c>
      <c r="Q1577" s="15" t="s">
        <v>8314</v>
      </c>
      <c r="R1577" s="12" t="s">
        <v>8315</v>
      </c>
      <c r="S1577">
        <f t="shared" si="74"/>
        <v>81.78</v>
      </c>
    </row>
    <row r="1578" spans="1:19" ht="45" x14ac:dyDescent="0.25">
      <c r="A1578" s="10">
        <v>1249</v>
      </c>
      <c r="B1578" s="3" t="s">
        <v>1250</v>
      </c>
      <c r="C1578" s="3" t="s">
        <v>5359</v>
      </c>
      <c r="D1578" s="6">
        <v>5000</v>
      </c>
      <c r="E1578" s="8">
        <v>5222</v>
      </c>
      <c r="F1578" t="s">
        <v>8218</v>
      </c>
      <c r="G1578" t="s">
        <v>8223</v>
      </c>
      <c r="H1578" t="s">
        <v>8245</v>
      </c>
      <c r="I1578" s="19">
        <f t="shared" si="72"/>
        <v>41097.74086805556</v>
      </c>
      <c r="J1578">
        <v>1341683211</v>
      </c>
      <c r="K1578" s="19">
        <f t="shared" si="73"/>
        <v>41067.74086805556</v>
      </c>
      <c r="L1578">
        <v>1339091211</v>
      </c>
      <c r="M1578" t="b">
        <v>1</v>
      </c>
      <c r="N1578">
        <v>81</v>
      </c>
      <c r="O1578" t="b">
        <v>1</v>
      </c>
      <c r="P1578" t="s">
        <v>8274</v>
      </c>
      <c r="Q1578" s="15" t="s">
        <v>8311</v>
      </c>
      <c r="R1578" s="12" t="s">
        <v>8312</v>
      </c>
      <c r="S1578">
        <f t="shared" si="74"/>
        <v>64.47</v>
      </c>
    </row>
    <row r="1579" spans="1:19" ht="60" x14ac:dyDescent="0.25">
      <c r="A1579" s="10">
        <v>1350</v>
      </c>
      <c r="B1579" s="3" t="s">
        <v>1351</v>
      </c>
      <c r="C1579" s="3" t="s">
        <v>5460</v>
      </c>
      <c r="D1579" s="6">
        <v>5000</v>
      </c>
      <c r="E1579" s="8">
        <v>5202.5</v>
      </c>
      <c r="F1579" t="s">
        <v>8218</v>
      </c>
      <c r="G1579" t="s">
        <v>8223</v>
      </c>
      <c r="H1579" t="s">
        <v>8245</v>
      </c>
      <c r="I1579" s="19">
        <f t="shared" si="72"/>
        <v>42364.013124999998</v>
      </c>
      <c r="J1579">
        <v>1451089134</v>
      </c>
      <c r="K1579" s="19">
        <f t="shared" si="73"/>
        <v>42334.013124999998</v>
      </c>
      <c r="L1579">
        <v>1448497134</v>
      </c>
      <c r="M1579" t="b">
        <v>0</v>
      </c>
      <c r="N1579">
        <v>78</v>
      </c>
      <c r="O1579" t="b">
        <v>1</v>
      </c>
      <c r="P1579" t="s">
        <v>8272</v>
      </c>
      <c r="Q1579" s="15" t="s">
        <v>8320</v>
      </c>
      <c r="R1579" s="12" t="s">
        <v>8330</v>
      </c>
      <c r="S1579">
        <f t="shared" si="74"/>
        <v>66.7</v>
      </c>
    </row>
    <row r="1580" spans="1:19" ht="60" x14ac:dyDescent="0.25">
      <c r="A1580" s="10">
        <v>112</v>
      </c>
      <c r="B1580" s="3" t="s">
        <v>114</v>
      </c>
      <c r="C1580" s="3" t="s">
        <v>4223</v>
      </c>
      <c r="D1580" s="6">
        <v>5000</v>
      </c>
      <c r="E1580" s="8">
        <v>5200</v>
      </c>
      <c r="F1580" t="s">
        <v>8218</v>
      </c>
      <c r="G1580" t="s">
        <v>8223</v>
      </c>
      <c r="H1580" t="s">
        <v>8245</v>
      </c>
      <c r="I1580" s="19">
        <f t="shared" si="72"/>
        <v>41742.083333333336</v>
      </c>
      <c r="J1580">
        <v>1397354400</v>
      </c>
      <c r="K1580" s="19">
        <f t="shared" si="73"/>
        <v>41718.043032407404</v>
      </c>
      <c r="L1580">
        <v>1395277318</v>
      </c>
      <c r="M1580" t="b">
        <v>0</v>
      </c>
      <c r="N1580">
        <v>81</v>
      </c>
      <c r="O1580" t="b">
        <v>1</v>
      </c>
      <c r="P1580" t="s">
        <v>8264</v>
      </c>
      <c r="Q1580" s="15" t="s">
        <v>8317</v>
      </c>
      <c r="R1580" s="12" t="s">
        <v>8318</v>
      </c>
      <c r="S1580">
        <f t="shared" si="74"/>
        <v>64.2</v>
      </c>
    </row>
    <row r="1581" spans="1:19" ht="60" x14ac:dyDescent="0.25">
      <c r="A1581" s="10">
        <v>1001</v>
      </c>
      <c r="B1581" s="3" t="s">
        <v>1002</v>
      </c>
      <c r="C1581" s="3" t="s">
        <v>5111</v>
      </c>
      <c r="D1581" s="6">
        <v>5000</v>
      </c>
      <c r="E1581" s="8">
        <v>5200</v>
      </c>
      <c r="F1581" t="s">
        <v>8219</v>
      </c>
      <c r="G1581" t="s">
        <v>8224</v>
      </c>
      <c r="H1581" t="s">
        <v>8246</v>
      </c>
      <c r="I1581" s="19">
        <f t="shared" si="72"/>
        <v>42765.720057870371</v>
      </c>
      <c r="J1581">
        <v>1485796613</v>
      </c>
      <c r="K1581" s="19">
        <f t="shared" si="73"/>
        <v>42720.720057870371</v>
      </c>
      <c r="L1581">
        <v>1481908613</v>
      </c>
      <c r="M1581" t="b">
        <v>0</v>
      </c>
      <c r="N1581">
        <v>4</v>
      </c>
      <c r="O1581" t="b">
        <v>0</v>
      </c>
      <c r="P1581" t="s">
        <v>8271</v>
      </c>
      <c r="Q1581" s="15" t="s">
        <v>8307</v>
      </c>
      <c r="R1581" s="12" t="s">
        <v>8313</v>
      </c>
      <c r="S1581">
        <f t="shared" si="74"/>
        <v>1300</v>
      </c>
    </row>
    <row r="1582" spans="1:19" ht="45" x14ac:dyDescent="0.25">
      <c r="A1582" s="10">
        <v>3369</v>
      </c>
      <c r="B1582" s="3" t="s">
        <v>3368</v>
      </c>
      <c r="C1582" s="3" t="s">
        <v>7479</v>
      </c>
      <c r="D1582" s="6">
        <v>5000</v>
      </c>
      <c r="E1582" s="8">
        <v>5195</v>
      </c>
      <c r="F1582" t="s">
        <v>8218</v>
      </c>
      <c r="G1582" t="s">
        <v>8240</v>
      </c>
      <c r="H1582" t="s">
        <v>8248</v>
      </c>
      <c r="I1582" s="19">
        <f t="shared" si="72"/>
        <v>42750.041435185187</v>
      </c>
      <c r="J1582">
        <v>1484441980</v>
      </c>
      <c r="K1582" s="19">
        <f t="shared" si="73"/>
        <v>42690.041435185187</v>
      </c>
      <c r="L1582">
        <v>1479257980</v>
      </c>
      <c r="M1582" t="b">
        <v>0</v>
      </c>
      <c r="N1582">
        <v>54</v>
      </c>
      <c r="O1582" t="b">
        <v>1</v>
      </c>
      <c r="P1582" t="s">
        <v>8269</v>
      </c>
      <c r="Q1582" s="15" t="s">
        <v>8314</v>
      </c>
      <c r="R1582" s="12" t="s">
        <v>8315</v>
      </c>
      <c r="S1582">
        <f t="shared" si="74"/>
        <v>96.2</v>
      </c>
    </row>
    <row r="1583" spans="1:19" ht="60" x14ac:dyDescent="0.25">
      <c r="A1583" s="10">
        <v>245</v>
      </c>
      <c r="B1583" s="3" t="s">
        <v>246</v>
      </c>
      <c r="C1583" s="3" t="s">
        <v>4355</v>
      </c>
      <c r="D1583" s="6">
        <v>5000</v>
      </c>
      <c r="E1583" s="8">
        <v>5186</v>
      </c>
      <c r="F1583" t="s">
        <v>8218</v>
      </c>
      <c r="G1583" t="s">
        <v>8223</v>
      </c>
      <c r="H1583" t="s">
        <v>8245</v>
      </c>
      <c r="I1583" s="19">
        <f t="shared" si="72"/>
        <v>41137.053067129629</v>
      </c>
      <c r="J1583">
        <v>1345079785</v>
      </c>
      <c r="K1583" s="19">
        <f t="shared" si="73"/>
        <v>41107.053067129629</v>
      </c>
      <c r="L1583">
        <v>1342487785</v>
      </c>
      <c r="M1583" t="b">
        <v>1</v>
      </c>
      <c r="N1583">
        <v>96</v>
      </c>
      <c r="O1583" t="b">
        <v>1</v>
      </c>
      <c r="P1583" t="s">
        <v>8267</v>
      </c>
      <c r="Q1583" s="15" t="s">
        <v>8317</v>
      </c>
      <c r="R1583" s="12" t="s">
        <v>8329</v>
      </c>
      <c r="S1583">
        <f t="shared" si="74"/>
        <v>54.02</v>
      </c>
    </row>
    <row r="1584" spans="1:19" ht="60" x14ac:dyDescent="0.25">
      <c r="A1584" s="10">
        <v>3748</v>
      </c>
      <c r="B1584" s="3" t="s">
        <v>3745</v>
      </c>
      <c r="C1584" s="3" t="s">
        <v>7858</v>
      </c>
      <c r="D1584" s="6">
        <v>5000</v>
      </c>
      <c r="E1584" s="8">
        <v>5176</v>
      </c>
      <c r="F1584" t="s">
        <v>8218</v>
      </c>
      <c r="G1584" t="s">
        <v>8223</v>
      </c>
      <c r="H1584" t="s">
        <v>8245</v>
      </c>
      <c r="I1584" s="19">
        <f t="shared" si="72"/>
        <v>42416.249305555553</v>
      </c>
      <c r="J1584">
        <v>1455602340</v>
      </c>
      <c r="K1584" s="19">
        <f t="shared" si="73"/>
        <v>42395.706435185188</v>
      </c>
      <c r="L1584">
        <v>1453827436</v>
      </c>
      <c r="M1584" t="b">
        <v>0</v>
      </c>
      <c r="N1584">
        <v>52</v>
      </c>
      <c r="O1584" t="b">
        <v>1</v>
      </c>
      <c r="P1584" t="s">
        <v>8303</v>
      </c>
      <c r="Q1584" s="15" t="s">
        <v>8314</v>
      </c>
      <c r="R1584" s="12" t="s">
        <v>8335</v>
      </c>
      <c r="S1584">
        <f t="shared" si="74"/>
        <v>99.54</v>
      </c>
    </row>
    <row r="1585" spans="1:19" ht="45" x14ac:dyDescent="0.25">
      <c r="A1585" s="10">
        <v>3208</v>
      </c>
      <c r="B1585" s="3" t="s">
        <v>3208</v>
      </c>
      <c r="C1585" s="3" t="s">
        <v>7318</v>
      </c>
      <c r="D1585" s="6">
        <v>5000</v>
      </c>
      <c r="E1585" s="8">
        <v>5175</v>
      </c>
      <c r="F1585" t="s">
        <v>8218</v>
      </c>
      <c r="G1585" t="s">
        <v>8223</v>
      </c>
      <c r="H1585" t="s">
        <v>8245</v>
      </c>
      <c r="I1585" s="19">
        <f t="shared" si="72"/>
        <v>41848.605057870373</v>
      </c>
      <c r="J1585">
        <v>1406557877</v>
      </c>
      <c r="K1585" s="19">
        <f t="shared" si="73"/>
        <v>41827.605057870373</v>
      </c>
      <c r="L1585">
        <v>1404743477</v>
      </c>
      <c r="M1585" t="b">
        <v>1</v>
      </c>
      <c r="N1585">
        <v>82</v>
      </c>
      <c r="O1585" t="b">
        <v>1</v>
      </c>
      <c r="P1585" t="s">
        <v>8269</v>
      </c>
      <c r="Q1585" s="15" t="s">
        <v>8314</v>
      </c>
      <c r="R1585" s="12" t="s">
        <v>8315</v>
      </c>
      <c r="S1585">
        <f t="shared" si="74"/>
        <v>63.11</v>
      </c>
    </row>
    <row r="1586" spans="1:19" ht="45" x14ac:dyDescent="0.25">
      <c r="A1586" s="10">
        <v>1636</v>
      </c>
      <c r="B1586" s="3" t="s">
        <v>1637</v>
      </c>
      <c r="C1586" s="3" t="s">
        <v>5746</v>
      </c>
      <c r="D1586" s="6">
        <v>4500</v>
      </c>
      <c r="E1586" s="8">
        <v>4660</v>
      </c>
      <c r="F1586" t="s">
        <v>8218</v>
      </c>
      <c r="G1586" t="s">
        <v>8223</v>
      </c>
      <c r="H1586" t="s">
        <v>8245</v>
      </c>
      <c r="I1586" s="19">
        <f t="shared" si="72"/>
        <v>40706.166666666664</v>
      </c>
      <c r="J1586">
        <v>1307851200</v>
      </c>
      <c r="K1586" s="19">
        <f t="shared" si="73"/>
        <v>40663.08666666667</v>
      </c>
      <c r="L1586">
        <v>1304129088</v>
      </c>
      <c r="M1586" t="b">
        <v>0</v>
      </c>
      <c r="N1586">
        <v>87</v>
      </c>
      <c r="O1586" t="b">
        <v>1</v>
      </c>
      <c r="P1586" t="s">
        <v>8274</v>
      </c>
      <c r="Q1586" s="15" t="s">
        <v>8311</v>
      </c>
      <c r="R1586" s="12" t="s">
        <v>8312</v>
      </c>
      <c r="S1586">
        <f t="shared" si="74"/>
        <v>53.56</v>
      </c>
    </row>
    <row r="1587" spans="1:19" ht="45" x14ac:dyDescent="0.25">
      <c r="A1587" s="10">
        <v>809</v>
      </c>
      <c r="B1587" s="3" t="s">
        <v>810</v>
      </c>
      <c r="C1587" s="3" t="s">
        <v>4919</v>
      </c>
      <c r="D1587" s="6">
        <v>4000</v>
      </c>
      <c r="E1587" s="8">
        <v>4151</v>
      </c>
      <c r="F1587" t="s">
        <v>8218</v>
      </c>
      <c r="G1587" t="s">
        <v>8223</v>
      </c>
      <c r="H1587" t="s">
        <v>8245</v>
      </c>
      <c r="I1587" s="19">
        <f t="shared" si="72"/>
        <v>41658.833680555559</v>
      </c>
      <c r="J1587">
        <v>1390161630</v>
      </c>
      <c r="K1587" s="19">
        <f t="shared" si="73"/>
        <v>41628.833680555559</v>
      </c>
      <c r="L1587">
        <v>1387569630</v>
      </c>
      <c r="M1587" t="b">
        <v>0</v>
      </c>
      <c r="N1587">
        <v>52</v>
      </c>
      <c r="O1587" t="b">
        <v>1</v>
      </c>
      <c r="P1587" t="s">
        <v>8274</v>
      </c>
      <c r="Q1587" s="15" t="s">
        <v>8311</v>
      </c>
      <c r="R1587" s="12" t="s">
        <v>8312</v>
      </c>
      <c r="S1587">
        <f t="shared" si="74"/>
        <v>79.83</v>
      </c>
    </row>
    <row r="1588" spans="1:19" ht="45" x14ac:dyDescent="0.25">
      <c r="A1588" s="10">
        <v>1273</v>
      </c>
      <c r="B1588" s="3" t="s">
        <v>1274</v>
      </c>
      <c r="C1588" s="3" t="s">
        <v>5383</v>
      </c>
      <c r="D1588" s="6">
        <v>4000</v>
      </c>
      <c r="E1588" s="8">
        <v>4140</v>
      </c>
      <c r="F1588" t="s">
        <v>8218</v>
      </c>
      <c r="G1588" t="s">
        <v>8228</v>
      </c>
      <c r="H1588" t="s">
        <v>8250</v>
      </c>
      <c r="I1588" s="19">
        <f t="shared" si="72"/>
        <v>41882.730219907404</v>
      </c>
      <c r="J1588">
        <v>1409506291</v>
      </c>
      <c r="K1588" s="19">
        <f t="shared" si="73"/>
        <v>41852.730219907404</v>
      </c>
      <c r="L1588">
        <v>1406914291</v>
      </c>
      <c r="M1588" t="b">
        <v>1</v>
      </c>
      <c r="N1588">
        <v>54</v>
      </c>
      <c r="O1588" t="b">
        <v>1</v>
      </c>
      <c r="P1588" t="s">
        <v>8274</v>
      </c>
      <c r="Q1588" s="15" t="s">
        <v>8311</v>
      </c>
      <c r="R1588" s="12" t="s">
        <v>8312</v>
      </c>
      <c r="S1588">
        <f t="shared" si="74"/>
        <v>76.67</v>
      </c>
    </row>
    <row r="1589" spans="1:19" ht="60" x14ac:dyDescent="0.25">
      <c r="A1589" s="10">
        <v>3350</v>
      </c>
      <c r="B1589" s="3" t="s">
        <v>3349</v>
      </c>
      <c r="C1589" s="3" t="s">
        <v>7460</v>
      </c>
      <c r="D1589" s="6">
        <v>3500</v>
      </c>
      <c r="E1589" s="8">
        <v>3655</v>
      </c>
      <c r="F1589" t="s">
        <v>8218</v>
      </c>
      <c r="G1589" t="s">
        <v>8242</v>
      </c>
      <c r="H1589" t="s">
        <v>8248</v>
      </c>
      <c r="I1589" s="19">
        <f t="shared" si="72"/>
        <v>42337.958333333328</v>
      </c>
      <c r="J1589">
        <v>1448838000</v>
      </c>
      <c r="K1589" s="19">
        <f t="shared" si="73"/>
        <v>42302.701516203699</v>
      </c>
      <c r="L1589">
        <v>1445791811</v>
      </c>
      <c r="M1589" t="b">
        <v>0</v>
      </c>
      <c r="N1589">
        <v>51</v>
      </c>
      <c r="O1589" t="b">
        <v>1</v>
      </c>
      <c r="P1589" t="s">
        <v>8269</v>
      </c>
      <c r="Q1589" s="15" t="s">
        <v>8314</v>
      </c>
      <c r="R1589" s="12" t="s">
        <v>8315</v>
      </c>
      <c r="S1589">
        <f t="shared" si="74"/>
        <v>71.67</v>
      </c>
    </row>
    <row r="1590" spans="1:19" ht="60" x14ac:dyDescent="0.25">
      <c r="A1590" s="10">
        <v>354</v>
      </c>
      <c r="B1590" s="3" t="s">
        <v>355</v>
      </c>
      <c r="C1590" s="3" t="s">
        <v>4464</v>
      </c>
      <c r="D1590" s="6">
        <v>3500</v>
      </c>
      <c r="E1590" s="8">
        <v>3638</v>
      </c>
      <c r="F1590" t="s">
        <v>8218</v>
      </c>
      <c r="G1590" t="s">
        <v>8223</v>
      </c>
      <c r="H1590" t="s">
        <v>8245</v>
      </c>
      <c r="I1590" s="19">
        <f t="shared" si="72"/>
        <v>42468.786122685182</v>
      </c>
      <c r="J1590">
        <v>1460141521</v>
      </c>
      <c r="K1590" s="19">
        <f t="shared" si="73"/>
        <v>42438.827789351853</v>
      </c>
      <c r="L1590">
        <v>1457553121</v>
      </c>
      <c r="M1590" t="b">
        <v>1</v>
      </c>
      <c r="N1590">
        <v>29</v>
      </c>
      <c r="O1590" t="b">
        <v>1</v>
      </c>
      <c r="P1590" t="s">
        <v>8267</v>
      </c>
      <c r="Q1590" s="15" t="s">
        <v>8317</v>
      </c>
      <c r="R1590" s="12" t="s">
        <v>8329</v>
      </c>
      <c r="S1590">
        <f t="shared" si="74"/>
        <v>125.45</v>
      </c>
    </row>
    <row r="1591" spans="1:19" ht="60" x14ac:dyDescent="0.25">
      <c r="A1591" s="10">
        <v>3380</v>
      </c>
      <c r="B1591" s="3" t="s">
        <v>3379</v>
      </c>
      <c r="C1591" s="3" t="s">
        <v>7490</v>
      </c>
      <c r="D1591" s="6">
        <v>3000</v>
      </c>
      <c r="E1591" s="8">
        <v>3133</v>
      </c>
      <c r="F1591" t="s">
        <v>8218</v>
      </c>
      <c r="G1591" t="s">
        <v>8223</v>
      </c>
      <c r="H1591" t="s">
        <v>8245</v>
      </c>
      <c r="I1591" s="19">
        <f t="shared" si="72"/>
        <v>41972.995115740734</v>
      </c>
      <c r="J1591">
        <v>1417305178</v>
      </c>
      <c r="K1591" s="19">
        <f t="shared" si="73"/>
        <v>41937.95344907407</v>
      </c>
      <c r="L1591">
        <v>1414277578</v>
      </c>
      <c r="M1591" t="b">
        <v>0</v>
      </c>
      <c r="N1591">
        <v>28</v>
      </c>
      <c r="O1591" t="b">
        <v>1</v>
      </c>
      <c r="P1591" t="s">
        <v>8269</v>
      </c>
      <c r="Q1591" s="15" t="s">
        <v>8314</v>
      </c>
      <c r="R1591" s="12" t="s">
        <v>8315</v>
      </c>
      <c r="S1591">
        <f t="shared" si="74"/>
        <v>111.89</v>
      </c>
    </row>
    <row r="1592" spans="1:19" ht="30" x14ac:dyDescent="0.25">
      <c r="A1592" s="10">
        <v>1276</v>
      </c>
      <c r="B1592" s="3" t="s">
        <v>1277</v>
      </c>
      <c r="C1592" s="3" t="s">
        <v>5386</v>
      </c>
      <c r="D1592" s="6">
        <v>3000</v>
      </c>
      <c r="E1592" s="8">
        <v>3132.63</v>
      </c>
      <c r="F1592" t="s">
        <v>8218</v>
      </c>
      <c r="G1592" t="s">
        <v>8223</v>
      </c>
      <c r="H1592" t="s">
        <v>8245</v>
      </c>
      <c r="I1592" s="19">
        <f t="shared" si="72"/>
        <v>40057.166666666664</v>
      </c>
      <c r="J1592">
        <v>1251777600</v>
      </c>
      <c r="K1592" s="19">
        <f t="shared" si="73"/>
        <v>40007.704247685186</v>
      </c>
      <c r="L1592">
        <v>1247504047</v>
      </c>
      <c r="M1592" t="b">
        <v>1</v>
      </c>
      <c r="N1592">
        <v>68</v>
      </c>
      <c r="O1592" t="b">
        <v>1</v>
      </c>
      <c r="P1592" t="s">
        <v>8274</v>
      </c>
      <c r="Q1592" s="15" t="s">
        <v>8311</v>
      </c>
      <c r="R1592" s="12" t="s">
        <v>8312</v>
      </c>
      <c r="S1592">
        <f t="shared" si="74"/>
        <v>46.07</v>
      </c>
    </row>
    <row r="1593" spans="1:19" ht="45" x14ac:dyDescent="0.25">
      <c r="A1593" s="10">
        <v>3414</v>
      </c>
      <c r="B1593" s="3" t="s">
        <v>3413</v>
      </c>
      <c r="C1593" s="3" t="s">
        <v>7524</v>
      </c>
      <c r="D1593" s="6">
        <v>3000</v>
      </c>
      <c r="E1593" s="8">
        <v>3105</v>
      </c>
      <c r="F1593" t="s">
        <v>8218</v>
      </c>
      <c r="G1593" t="s">
        <v>8223</v>
      </c>
      <c r="H1593" t="s">
        <v>8245</v>
      </c>
      <c r="I1593" s="19">
        <f t="shared" si="72"/>
        <v>42705.332638888889</v>
      </c>
      <c r="J1593">
        <v>1480579140</v>
      </c>
      <c r="K1593" s="19">
        <f t="shared" si="73"/>
        <v>42675.832465277781</v>
      </c>
      <c r="L1593">
        <v>1478030325</v>
      </c>
      <c r="M1593" t="b">
        <v>0</v>
      </c>
      <c r="N1593">
        <v>44</v>
      </c>
      <c r="O1593" t="b">
        <v>1</v>
      </c>
      <c r="P1593" t="s">
        <v>8269</v>
      </c>
      <c r="Q1593" s="15" t="s">
        <v>8314</v>
      </c>
      <c r="R1593" s="12" t="s">
        <v>8315</v>
      </c>
      <c r="S1593">
        <f t="shared" si="74"/>
        <v>70.569999999999993</v>
      </c>
    </row>
    <row r="1594" spans="1:19" ht="45" x14ac:dyDescent="0.25">
      <c r="A1594" s="10">
        <v>842</v>
      </c>
      <c r="B1594" s="3" t="s">
        <v>843</v>
      </c>
      <c r="C1594" s="3" t="s">
        <v>4952</v>
      </c>
      <c r="D1594" s="6">
        <v>2500</v>
      </c>
      <c r="E1594" s="8">
        <v>2608</v>
      </c>
      <c r="F1594" t="s">
        <v>8218</v>
      </c>
      <c r="G1594" t="s">
        <v>8228</v>
      </c>
      <c r="H1594" t="s">
        <v>8250</v>
      </c>
      <c r="I1594" s="19">
        <f t="shared" si="72"/>
        <v>41561.165972222225</v>
      </c>
      <c r="J1594">
        <v>1381723140</v>
      </c>
      <c r="K1594" s="19">
        <f t="shared" si="73"/>
        <v>41526.592395833337</v>
      </c>
      <c r="L1594">
        <v>1378735983</v>
      </c>
      <c r="M1594" t="b">
        <v>1</v>
      </c>
      <c r="N1594">
        <v>39</v>
      </c>
      <c r="O1594" t="b">
        <v>1</v>
      </c>
      <c r="P1594" t="s">
        <v>8275</v>
      </c>
      <c r="Q1594" s="15" t="s">
        <v>8311</v>
      </c>
      <c r="R1594" s="12" t="s">
        <v>8332</v>
      </c>
      <c r="S1594">
        <f t="shared" si="74"/>
        <v>66.87</v>
      </c>
    </row>
    <row r="1595" spans="1:19" ht="45" x14ac:dyDescent="0.25">
      <c r="A1595" s="10">
        <v>1259</v>
      </c>
      <c r="B1595" s="3" t="s">
        <v>1260</v>
      </c>
      <c r="C1595" s="3" t="s">
        <v>5369</v>
      </c>
      <c r="D1595" s="6">
        <v>2500</v>
      </c>
      <c r="E1595" s="8">
        <v>2606</v>
      </c>
      <c r="F1595" t="s">
        <v>8218</v>
      </c>
      <c r="G1595" t="s">
        <v>8223</v>
      </c>
      <c r="H1595" t="s">
        <v>8245</v>
      </c>
      <c r="I1595" s="19">
        <f t="shared" si="72"/>
        <v>41799.165972222225</v>
      </c>
      <c r="J1595">
        <v>1402286340</v>
      </c>
      <c r="K1595" s="19">
        <f t="shared" si="73"/>
        <v>41766.970648148148</v>
      </c>
      <c r="L1595">
        <v>1399504664</v>
      </c>
      <c r="M1595" t="b">
        <v>1</v>
      </c>
      <c r="N1595">
        <v>96</v>
      </c>
      <c r="O1595" t="b">
        <v>1</v>
      </c>
      <c r="P1595" t="s">
        <v>8274</v>
      </c>
      <c r="Q1595" s="15" t="s">
        <v>8311</v>
      </c>
      <c r="R1595" s="12" t="s">
        <v>8312</v>
      </c>
      <c r="S1595">
        <f t="shared" si="74"/>
        <v>27.15</v>
      </c>
    </row>
    <row r="1596" spans="1:19" ht="60" x14ac:dyDescent="0.25">
      <c r="A1596" s="10">
        <v>3438</v>
      </c>
      <c r="B1596" s="3" t="s">
        <v>3437</v>
      </c>
      <c r="C1596" s="3" t="s">
        <v>7548</v>
      </c>
      <c r="D1596" s="6">
        <v>2500</v>
      </c>
      <c r="E1596" s="8">
        <v>2605</v>
      </c>
      <c r="F1596" t="s">
        <v>8218</v>
      </c>
      <c r="G1596" t="s">
        <v>8224</v>
      </c>
      <c r="H1596" t="s">
        <v>8246</v>
      </c>
      <c r="I1596" s="19">
        <f t="shared" si="72"/>
        <v>42126.875</v>
      </c>
      <c r="J1596">
        <v>1430600400</v>
      </c>
      <c r="K1596" s="19">
        <f t="shared" si="73"/>
        <v>42100.927858796291</v>
      </c>
      <c r="L1596">
        <v>1428358567</v>
      </c>
      <c r="M1596" t="b">
        <v>0</v>
      </c>
      <c r="N1596">
        <v>14</v>
      </c>
      <c r="O1596" t="b">
        <v>1</v>
      </c>
      <c r="P1596" t="s">
        <v>8269</v>
      </c>
      <c r="Q1596" s="15" t="s">
        <v>8314</v>
      </c>
      <c r="R1596" s="12" t="s">
        <v>8315</v>
      </c>
      <c r="S1596">
        <f t="shared" si="74"/>
        <v>186.07</v>
      </c>
    </row>
    <row r="1597" spans="1:19" ht="45" x14ac:dyDescent="0.25">
      <c r="A1597" s="10">
        <v>1893</v>
      </c>
      <c r="B1597" s="3" t="s">
        <v>1894</v>
      </c>
      <c r="C1597" s="3" t="s">
        <v>6003</v>
      </c>
      <c r="D1597" s="6">
        <v>2500</v>
      </c>
      <c r="E1597" s="8">
        <v>2600</v>
      </c>
      <c r="F1597" t="s">
        <v>8218</v>
      </c>
      <c r="G1597" t="s">
        <v>8223</v>
      </c>
      <c r="H1597" t="s">
        <v>8245</v>
      </c>
      <c r="I1597" s="19">
        <f t="shared" si="72"/>
        <v>40649.165972222225</v>
      </c>
      <c r="J1597">
        <v>1302926340</v>
      </c>
      <c r="K1597" s="19">
        <f t="shared" si="73"/>
        <v>40632.94195601852</v>
      </c>
      <c r="L1597">
        <v>1301524585</v>
      </c>
      <c r="M1597" t="b">
        <v>0</v>
      </c>
      <c r="N1597">
        <v>45</v>
      </c>
      <c r="O1597" t="b">
        <v>1</v>
      </c>
      <c r="P1597" t="s">
        <v>8277</v>
      </c>
      <c r="Q1597" s="15" t="s">
        <v>8311</v>
      </c>
      <c r="R1597" s="12" t="s">
        <v>8328</v>
      </c>
      <c r="S1597">
        <f t="shared" si="74"/>
        <v>57.78</v>
      </c>
    </row>
    <row r="1598" spans="1:19" ht="60" x14ac:dyDescent="0.25">
      <c r="A1598" s="10">
        <v>2840</v>
      </c>
      <c r="B1598" s="3" t="s">
        <v>2840</v>
      </c>
      <c r="C1598" s="3" t="s">
        <v>6950</v>
      </c>
      <c r="D1598" s="6">
        <v>2500</v>
      </c>
      <c r="E1598" s="8">
        <v>2600</v>
      </c>
      <c r="F1598" t="s">
        <v>8218</v>
      </c>
      <c r="G1598" t="s">
        <v>8224</v>
      </c>
      <c r="H1598" t="s">
        <v>8246</v>
      </c>
      <c r="I1598" s="19">
        <f t="shared" si="72"/>
        <v>42081.708333333328</v>
      </c>
      <c r="J1598">
        <v>1426698000</v>
      </c>
      <c r="K1598" s="19">
        <f t="shared" si="73"/>
        <v>42060.035636574074</v>
      </c>
      <c r="L1598">
        <v>1424825479</v>
      </c>
      <c r="M1598" t="b">
        <v>0</v>
      </c>
      <c r="N1598">
        <v>132</v>
      </c>
      <c r="O1598" t="b">
        <v>1</v>
      </c>
      <c r="P1598" t="s">
        <v>8269</v>
      </c>
      <c r="Q1598" s="15" t="s">
        <v>8314</v>
      </c>
      <c r="R1598" s="12" t="s">
        <v>8315</v>
      </c>
      <c r="S1598">
        <f t="shared" si="74"/>
        <v>19.7</v>
      </c>
    </row>
    <row r="1599" spans="1:19" ht="60" x14ac:dyDescent="0.25">
      <c r="A1599" s="10">
        <v>3365</v>
      </c>
      <c r="B1599" s="3" t="s">
        <v>3364</v>
      </c>
      <c r="C1599" s="3" t="s">
        <v>7475</v>
      </c>
      <c r="D1599" s="6">
        <v>2500</v>
      </c>
      <c r="E1599" s="8">
        <v>2600</v>
      </c>
      <c r="F1599" t="s">
        <v>8218</v>
      </c>
      <c r="G1599" t="s">
        <v>8223</v>
      </c>
      <c r="H1599" t="s">
        <v>8245</v>
      </c>
      <c r="I1599" s="19">
        <f t="shared" si="72"/>
        <v>42351.101759259262</v>
      </c>
      <c r="J1599">
        <v>1449973592</v>
      </c>
      <c r="K1599" s="19">
        <f t="shared" si="73"/>
        <v>42321.101759259262</v>
      </c>
      <c r="L1599">
        <v>1447381592</v>
      </c>
      <c r="M1599" t="b">
        <v>0</v>
      </c>
      <c r="N1599">
        <v>3</v>
      </c>
      <c r="O1599" t="b">
        <v>1</v>
      </c>
      <c r="P1599" t="s">
        <v>8269</v>
      </c>
      <c r="Q1599" s="15" t="s">
        <v>8314</v>
      </c>
      <c r="R1599" s="12" t="s">
        <v>8315</v>
      </c>
      <c r="S1599">
        <f t="shared" si="74"/>
        <v>866.67</v>
      </c>
    </row>
    <row r="1600" spans="1:19" ht="90" x14ac:dyDescent="0.25">
      <c r="A1600" s="10">
        <v>3505</v>
      </c>
      <c r="B1600" s="3" t="s">
        <v>3504</v>
      </c>
      <c r="C1600" s="3" t="s">
        <v>7615</v>
      </c>
      <c r="D1600" s="6">
        <v>2500</v>
      </c>
      <c r="E1600" s="8">
        <v>2594</v>
      </c>
      <c r="F1600" t="s">
        <v>8218</v>
      </c>
      <c r="G1600" t="s">
        <v>8223</v>
      </c>
      <c r="H1600" t="s">
        <v>8245</v>
      </c>
      <c r="I1600" s="19">
        <f t="shared" si="72"/>
        <v>41772.166666666664</v>
      </c>
      <c r="J1600">
        <v>1399953600</v>
      </c>
      <c r="K1600" s="19">
        <f t="shared" si="73"/>
        <v>41760.935706018521</v>
      </c>
      <c r="L1600">
        <v>1398983245</v>
      </c>
      <c r="M1600" t="b">
        <v>0</v>
      </c>
      <c r="N1600">
        <v>39</v>
      </c>
      <c r="O1600" t="b">
        <v>1</v>
      </c>
      <c r="P1600" t="s">
        <v>8269</v>
      </c>
      <c r="Q1600" s="15" t="s">
        <v>8314</v>
      </c>
      <c r="R1600" s="12" t="s">
        <v>8315</v>
      </c>
      <c r="S1600">
        <f t="shared" si="74"/>
        <v>66.510000000000005</v>
      </c>
    </row>
    <row r="1601" spans="1:19" ht="45" x14ac:dyDescent="0.25">
      <c r="A1601" s="10">
        <v>3601</v>
      </c>
      <c r="B1601" s="3" t="s">
        <v>3600</v>
      </c>
      <c r="C1601" s="3" t="s">
        <v>7711</v>
      </c>
      <c r="D1601" s="6">
        <v>2000</v>
      </c>
      <c r="E1601" s="8">
        <v>2087</v>
      </c>
      <c r="F1601" t="s">
        <v>8218</v>
      </c>
      <c r="G1601" t="s">
        <v>8224</v>
      </c>
      <c r="H1601" t="s">
        <v>8246</v>
      </c>
      <c r="I1601" s="19">
        <f t="shared" si="72"/>
        <v>42020.99863425926</v>
      </c>
      <c r="J1601">
        <v>1421452682</v>
      </c>
      <c r="K1601" s="19">
        <f t="shared" si="73"/>
        <v>41990.99863425926</v>
      </c>
      <c r="L1601">
        <v>1418860682</v>
      </c>
      <c r="M1601" t="b">
        <v>0</v>
      </c>
      <c r="N1601">
        <v>53</v>
      </c>
      <c r="O1601" t="b">
        <v>1</v>
      </c>
      <c r="P1601" t="s">
        <v>8269</v>
      </c>
      <c r="Q1601" s="15" t="s">
        <v>8314</v>
      </c>
      <c r="R1601" s="12" t="s">
        <v>8315</v>
      </c>
      <c r="S1601">
        <f t="shared" si="74"/>
        <v>39.380000000000003</v>
      </c>
    </row>
    <row r="1602" spans="1:19" ht="45" x14ac:dyDescent="0.25">
      <c r="A1602" s="10">
        <v>1244</v>
      </c>
      <c r="B1602" s="3" t="s">
        <v>1245</v>
      </c>
      <c r="C1602" s="3" t="s">
        <v>5354</v>
      </c>
      <c r="D1602" s="6">
        <v>2000</v>
      </c>
      <c r="E1602" s="8">
        <v>2076</v>
      </c>
      <c r="F1602" t="s">
        <v>8218</v>
      </c>
      <c r="G1602" t="s">
        <v>8223</v>
      </c>
      <c r="H1602" t="s">
        <v>8245</v>
      </c>
      <c r="I1602" s="19">
        <f t="shared" si="72"/>
        <v>41386.875</v>
      </c>
      <c r="J1602">
        <v>1366664400</v>
      </c>
      <c r="K1602" s="19">
        <f t="shared" si="73"/>
        <v>41355.825497685182</v>
      </c>
      <c r="L1602">
        <v>1363981723</v>
      </c>
      <c r="M1602" t="b">
        <v>1</v>
      </c>
      <c r="N1602">
        <v>45</v>
      </c>
      <c r="O1602" t="b">
        <v>1</v>
      </c>
      <c r="P1602" t="s">
        <v>8274</v>
      </c>
      <c r="Q1602" s="15" t="s">
        <v>8311</v>
      </c>
      <c r="R1602" s="12" t="s">
        <v>8312</v>
      </c>
      <c r="S1602">
        <f t="shared" si="74"/>
        <v>46.13</v>
      </c>
    </row>
    <row r="1603" spans="1:19" ht="60" x14ac:dyDescent="0.25">
      <c r="A1603" s="10">
        <v>754</v>
      </c>
      <c r="B1603" s="3" t="s">
        <v>755</v>
      </c>
      <c r="C1603" s="3" t="s">
        <v>4864</v>
      </c>
      <c r="D1603" s="6">
        <v>2000</v>
      </c>
      <c r="E1603" s="8">
        <v>2075</v>
      </c>
      <c r="F1603" t="s">
        <v>8218</v>
      </c>
      <c r="G1603" t="s">
        <v>8223</v>
      </c>
      <c r="H1603" t="s">
        <v>8245</v>
      </c>
      <c r="I1603" s="19">
        <f t="shared" ref="I1603:I1666" si="75">(((J1603/60)/60)/24)+DATE(1970,1,1)</f>
        <v>41279.749085648145</v>
      </c>
      <c r="J1603">
        <v>1357408721</v>
      </c>
      <c r="K1603" s="19">
        <f t="shared" ref="K1603:K1666" si="76">(((L1603/60)/60)/24)+DATE(1970,1,1)</f>
        <v>41249.749085648145</v>
      </c>
      <c r="L1603">
        <v>1354816721</v>
      </c>
      <c r="M1603" t="b">
        <v>0</v>
      </c>
      <c r="N1603">
        <v>49</v>
      </c>
      <c r="O1603" t="b">
        <v>1</v>
      </c>
      <c r="P1603" t="s">
        <v>8272</v>
      </c>
      <c r="Q1603" s="15" t="s">
        <v>8320</v>
      </c>
      <c r="R1603" s="12" t="s">
        <v>8330</v>
      </c>
      <c r="S1603">
        <f t="shared" ref="S1603:S1666" si="77">IFERROR(ROUND(E1603/N1603,2),0)</f>
        <v>42.35</v>
      </c>
    </row>
    <row r="1604" spans="1:19" ht="60" x14ac:dyDescent="0.25">
      <c r="A1604" s="10">
        <v>3379</v>
      </c>
      <c r="B1604" s="3" t="s">
        <v>3378</v>
      </c>
      <c r="C1604" s="3" t="s">
        <v>7489</v>
      </c>
      <c r="D1604" s="6">
        <v>2000</v>
      </c>
      <c r="E1604" s="8">
        <v>2073</v>
      </c>
      <c r="F1604" t="s">
        <v>8218</v>
      </c>
      <c r="G1604" t="s">
        <v>8224</v>
      </c>
      <c r="H1604" t="s">
        <v>8246</v>
      </c>
      <c r="I1604" s="19">
        <f t="shared" si="75"/>
        <v>42242.958333333328</v>
      </c>
      <c r="J1604">
        <v>1440630000</v>
      </c>
      <c r="K1604" s="19">
        <f t="shared" si="76"/>
        <v>42225.513888888891</v>
      </c>
      <c r="L1604">
        <v>1439122800</v>
      </c>
      <c r="M1604" t="b">
        <v>0</v>
      </c>
      <c r="N1604">
        <v>38</v>
      </c>
      <c r="O1604" t="b">
        <v>1</v>
      </c>
      <c r="P1604" t="s">
        <v>8269</v>
      </c>
      <c r="Q1604" s="15" t="s">
        <v>8314</v>
      </c>
      <c r="R1604" s="12" t="s">
        <v>8315</v>
      </c>
      <c r="S1604">
        <f t="shared" si="77"/>
        <v>54.55</v>
      </c>
    </row>
    <row r="1605" spans="1:19" ht="45" x14ac:dyDescent="0.25">
      <c r="A1605" s="10">
        <v>3396</v>
      </c>
      <c r="B1605" s="3" t="s">
        <v>3395</v>
      </c>
      <c r="C1605" s="3" t="s">
        <v>7506</v>
      </c>
      <c r="D1605" s="6">
        <v>1500</v>
      </c>
      <c r="E1605" s="8">
        <v>1565</v>
      </c>
      <c r="F1605" t="s">
        <v>8218</v>
      </c>
      <c r="G1605" t="s">
        <v>8223</v>
      </c>
      <c r="H1605" t="s">
        <v>8245</v>
      </c>
      <c r="I1605" s="19">
        <f t="shared" si="75"/>
        <v>41791.165972222225</v>
      </c>
      <c r="J1605">
        <v>1401595140</v>
      </c>
      <c r="K1605" s="19">
        <f t="shared" si="76"/>
        <v>41764.44663194444</v>
      </c>
      <c r="L1605">
        <v>1399286589</v>
      </c>
      <c r="M1605" t="b">
        <v>0</v>
      </c>
      <c r="N1605">
        <v>28</v>
      </c>
      <c r="O1605" t="b">
        <v>1</v>
      </c>
      <c r="P1605" t="s">
        <v>8269</v>
      </c>
      <c r="Q1605" s="15" t="s">
        <v>8314</v>
      </c>
      <c r="R1605" s="12" t="s">
        <v>8315</v>
      </c>
      <c r="S1605">
        <f t="shared" si="77"/>
        <v>55.89</v>
      </c>
    </row>
    <row r="1606" spans="1:19" ht="45" x14ac:dyDescent="0.25">
      <c r="A1606" s="10">
        <v>2290</v>
      </c>
      <c r="B1606" s="3" t="s">
        <v>2291</v>
      </c>
      <c r="C1606" s="3" t="s">
        <v>6400</v>
      </c>
      <c r="D1606" s="6">
        <v>1500</v>
      </c>
      <c r="E1606" s="8">
        <v>1561</v>
      </c>
      <c r="F1606" t="s">
        <v>8218</v>
      </c>
      <c r="G1606" t="s">
        <v>8223</v>
      </c>
      <c r="H1606" t="s">
        <v>8245</v>
      </c>
      <c r="I1606" s="19">
        <f t="shared" si="75"/>
        <v>40148.708333333336</v>
      </c>
      <c r="J1606">
        <v>1259686800</v>
      </c>
      <c r="K1606" s="19">
        <f t="shared" si="76"/>
        <v>40070.253819444442</v>
      </c>
      <c r="L1606">
        <v>1252908330</v>
      </c>
      <c r="M1606" t="b">
        <v>0</v>
      </c>
      <c r="N1606">
        <v>29</v>
      </c>
      <c r="O1606" t="b">
        <v>1</v>
      </c>
      <c r="P1606" t="s">
        <v>8274</v>
      </c>
      <c r="Q1606" s="15" t="s">
        <v>8311</v>
      </c>
      <c r="R1606" s="12" t="s">
        <v>8312</v>
      </c>
      <c r="S1606">
        <f t="shared" si="77"/>
        <v>53.83</v>
      </c>
    </row>
    <row r="1607" spans="1:19" ht="60" x14ac:dyDescent="0.25">
      <c r="A1607" s="10">
        <v>3388</v>
      </c>
      <c r="B1607" s="3" t="s">
        <v>3387</v>
      </c>
      <c r="C1607" s="3" t="s">
        <v>7498</v>
      </c>
      <c r="D1607" s="6">
        <v>1500</v>
      </c>
      <c r="E1607" s="8">
        <v>1557</v>
      </c>
      <c r="F1607" t="s">
        <v>8218</v>
      </c>
      <c r="G1607" t="s">
        <v>8224</v>
      </c>
      <c r="H1607" t="s">
        <v>8246</v>
      </c>
      <c r="I1607" s="19">
        <f t="shared" si="75"/>
        <v>42173.461122685185</v>
      </c>
      <c r="J1607">
        <v>1434625441</v>
      </c>
      <c r="K1607" s="19">
        <f t="shared" si="76"/>
        <v>42143.461122685185</v>
      </c>
      <c r="L1607">
        <v>1432033441</v>
      </c>
      <c r="M1607" t="b">
        <v>0</v>
      </c>
      <c r="N1607">
        <v>45</v>
      </c>
      <c r="O1607" t="b">
        <v>1</v>
      </c>
      <c r="P1607" t="s">
        <v>8269</v>
      </c>
      <c r="Q1607" s="15" t="s">
        <v>8314</v>
      </c>
      <c r="R1607" s="12" t="s">
        <v>8315</v>
      </c>
      <c r="S1607">
        <f t="shared" si="77"/>
        <v>34.6</v>
      </c>
    </row>
    <row r="1608" spans="1:19" ht="30" x14ac:dyDescent="0.25">
      <c r="A1608" s="10">
        <v>1370</v>
      </c>
      <c r="B1608" s="3" t="s">
        <v>1371</v>
      </c>
      <c r="C1608" s="3" t="s">
        <v>5480</v>
      </c>
      <c r="D1608" s="6">
        <v>1500</v>
      </c>
      <c r="E1608" s="8">
        <v>1555</v>
      </c>
      <c r="F1608" t="s">
        <v>8218</v>
      </c>
      <c r="G1608" t="s">
        <v>8223</v>
      </c>
      <c r="H1608" t="s">
        <v>8245</v>
      </c>
      <c r="I1608" s="19">
        <f t="shared" si="75"/>
        <v>41563.00335648148</v>
      </c>
      <c r="J1608">
        <v>1381881890</v>
      </c>
      <c r="K1608" s="19">
        <f t="shared" si="76"/>
        <v>41548.00335648148</v>
      </c>
      <c r="L1608">
        <v>1380585890</v>
      </c>
      <c r="M1608" t="b">
        <v>0</v>
      </c>
      <c r="N1608">
        <v>20</v>
      </c>
      <c r="O1608" t="b">
        <v>1</v>
      </c>
      <c r="P1608" t="s">
        <v>8274</v>
      </c>
      <c r="Q1608" s="15" t="s">
        <v>8311</v>
      </c>
      <c r="R1608" s="12" t="s">
        <v>8312</v>
      </c>
      <c r="S1608">
        <f t="shared" si="77"/>
        <v>77.75</v>
      </c>
    </row>
    <row r="1609" spans="1:19" ht="60" x14ac:dyDescent="0.25">
      <c r="A1609" s="10">
        <v>2087</v>
      </c>
      <c r="B1609" s="3" t="s">
        <v>2088</v>
      </c>
      <c r="C1609" s="3" t="s">
        <v>6197</v>
      </c>
      <c r="D1609" s="6">
        <v>1500</v>
      </c>
      <c r="E1609" s="8">
        <v>1553</v>
      </c>
      <c r="F1609" t="s">
        <v>8218</v>
      </c>
      <c r="G1609" t="s">
        <v>8223</v>
      </c>
      <c r="H1609" t="s">
        <v>8245</v>
      </c>
      <c r="I1609" s="19">
        <f t="shared" si="75"/>
        <v>40794.204375000001</v>
      </c>
      <c r="J1609">
        <v>1315457658</v>
      </c>
      <c r="K1609" s="19">
        <f t="shared" si="76"/>
        <v>40764.204375000001</v>
      </c>
      <c r="L1609">
        <v>1312865658</v>
      </c>
      <c r="M1609" t="b">
        <v>0</v>
      </c>
      <c r="N1609">
        <v>25</v>
      </c>
      <c r="O1609" t="b">
        <v>1</v>
      </c>
      <c r="P1609" t="s">
        <v>8277</v>
      </c>
      <c r="Q1609" s="15" t="s">
        <v>8311</v>
      </c>
      <c r="R1609" s="12" t="s">
        <v>8328</v>
      </c>
      <c r="S1609">
        <f t="shared" si="77"/>
        <v>62.12</v>
      </c>
    </row>
    <row r="1610" spans="1:19" ht="60" x14ac:dyDescent="0.25">
      <c r="A1610" s="10">
        <v>3149</v>
      </c>
      <c r="B1610" s="3" t="s">
        <v>3149</v>
      </c>
      <c r="C1610" s="3" t="s">
        <v>7259</v>
      </c>
      <c r="D1610" s="6">
        <v>1250</v>
      </c>
      <c r="E1610" s="8">
        <v>1300</v>
      </c>
      <c r="F1610" t="s">
        <v>8218</v>
      </c>
      <c r="G1610" t="s">
        <v>8223</v>
      </c>
      <c r="H1610" t="s">
        <v>8245</v>
      </c>
      <c r="I1610" s="19">
        <f t="shared" si="75"/>
        <v>41250.083333333336</v>
      </c>
      <c r="J1610">
        <v>1354845600</v>
      </c>
      <c r="K1610" s="19">
        <f t="shared" si="76"/>
        <v>41226.017361111109</v>
      </c>
      <c r="L1610">
        <v>1352766300</v>
      </c>
      <c r="M1610" t="b">
        <v>1</v>
      </c>
      <c r="N1610">
        <v>25</v>
      </c>
      <c r="O1610" t="b">
        <v>1</v>
      </c>
      <c r="P1610" t="s">
        <v>8269</v>
      </c>
      <c r="Q1610" s="15" t="s">
        <v>8314</v>
      </c>
      <c r="R1610" s="12" t="s">
        <v>8315</v>
      </c>
      <c r="S1610">
        <f t="shared" si="77"/>
        <v>52</v>
      </c>
    </row>
    <row r="1611" spans="1:19" ht="45" x14ac:dyDescent="0.25">
      <c r="A1611" s="10">
        <v>3226</v>
      </c>
      <c r="B1611" s="3" t="s">
        <v>3226</v>
      </c>
      <c r="C1611" s="3" t="s">
        <v>7336</v>
      </c>
      <c r="D1611" s="6">
        <v>1200</v>
      </c>
      <c r="E1611" s="8">
        <v>1250</v>
      </c>
      <c r="F1611" t="s">
        <v>8218</v>
      </c>
      <c r="G1611" t="s">
        <v>8224</v>
      </c>
      <c r="H1611" t="s">
        <v>8246</v>
      </c>
      <c r="I1611" s="19">
        <f t="shared" si="75"/>
        <v>42307.583472222221</v>
      </c>
      <c r="J1611">
        <v>1446213612</v>
      </c>
      <c r="K1611" s="19">
        <f t="shared" si="76"/>
        <v>42277.583472222221</v>
      </c>
      <c r="L1611">
        <v>1443621612</v>
      </c>
      <c r="M1611" t="b">
        <v>1</v>
      </c>
      <c r="N1611">
        <v>21</v>
      </c>
      <c r="O1611" t="b">
        <v>1</v>
      </c>
      <c r="P1611" t="s">
        <v>8269</v>
      </c>
      <c r="Q1611" s="15" t="s">
        <v>8314</v>
      </c>
      <c r="R1611" s="12" t="s">
        <v>8315</v>
      </c>
      <c r="S1611">
        <f t="shared" si="77"/>
        <v>59.52</v>
      </c>
    </row>
    <row r="1612" spans="1:19" ht="45" x14ac:dyDescent="0.25">
      <c r="A1612" s="10">
        <v>3399</v>
      </c>
      <c r="B1612" s="3" t="s">
        <v>3398</v>
      </c>
      <c r="C1612" s="3" t="s">
        <v>7509</v>
      </c>
      <c r="D1612" s="6">
        <v>1200</v>
      </c>
      <c r="E1612" s="8">
        <v>1245</v>
      </c>
      <c r="F1612" t="s">
        <v>8218</v>
      </c>
      <c r="G1612" t="s">
        <v>8224</v>
      </c>
      <c r="H1612" t="s">
        <v>8246</v>
      </c>
      <c r="I1612" s="19">
        <f t="shared" si="75"/>
        <v>42056.920428240745</v>
      </c>
      <c r="J1612">
        <v>1424556325</v>
      </c>
      <c r="K1612" s="19">
        <f t="shared" si="76"/>
        <v>42026.920428240745</v>
      </c>
      <c r="L1612">
        <v>1421964325</v>
      </c>
      <c r="M1612" t="b">
        <v>0</v>
      </c>
      <c r="N1612">
        <v>46</v>
      </c>
      <c r="O1612" t="b">
        <v>1</v>
      </c>
      <c r="P1612" t="s">
        <v>8269</v>
      </c>
      <c r="Q1612" s="15" t="s">
        <v>8314</v>
      </c>
      <c r="R1612" s="12" t="s">
        <v>8315</v>
      </c>
      <c r="S1612">
        <f t="shared" si="77"/>
        <v>27.07</v>
      </c>
    </row>
    <row r="1613" spans="1:19" ht="45" x14ac:dyDescent="0.25">
      <c r="A1613" s="10">
        <v>310</v>
      </c>
      <c r="B1613" s="3" t="s">
        <v>311</v>
      </c>
      <c r="C1613" s="3" t="s">
        <v>4420</v>
      </c>
      <c r="D1613" s="6">
        <v>1000</v>
      </c>
      <c r="E1613" s="8">
        <v>1041.29</v>
      </c>
      <c r="F1613" t="s">
        <v>8218</v>
      </c>
      <c r="G1613" t="s">
        <v>8223</v>
      </c>
      <c r="H1613" t="s">
        <v>8245</v>
      </c>
      <c r="I1613" s="19">
        <f t="shared" si="75"/>
        <v>40836.083333333336</v>
      </c>
      <c r="J1613">
        <v>1319076000</v>
      </c>
      <c r="K1613" s="19">
        <f t="shared" si="76"/>
        <v>40821.183136574073</v>
      </c>
      <c r="L1613">
        <v>1317788623</v>
      </c>
      <c r="M1613" t="b">
        <v>1</v>
      </c>
      <c r="N1613">
        <v>36</v>
      </c>
      <c r="O1613" t="b">
        <v>1</v>
      </c>
      <c r="P1613" t="s">
        <v>8267</v>
      </c>
      <c r="Q1613" s="15" t="s">
        <v>8317</v>
      </c>
      <c r="R1613" s="12" t="s">
        <v>8329</v>
      </c>
      <c r="S1613">
        <f t="shared" si="77"/>
        <v>28.92</v>
      </c>
    </row>
    <row r="1614" spans="1:19" ht="45" x14ac:dyDescent="0.25">
      <c r="A1614" s="10">
        <v>780</v>
      </c>
      <c r="B1614" s="3" t="s">
        <v>781</v>
      </c>
      <c r="C1614" s="3" t="s">
        <v>4890</v>
      </c>
      <c r="D1614" s="6">
        <v>1000</v>
      </c>
      <c r="E1614" s="8">
        <v>1040</v>
      </c>
      <c r="F1614" t="s">
        <v>8218</v>
      </c>
      <c r="G1614" t="s">
        <v>8223</v>
      </c>
      <c r="H1614" t="s">
        <v>8245</v>
      </c>
      <c r="I1614" s="19">
        <f t="shared" si="75"/>
        <v>40666.673900462964</v>
      </c>
      <c r="J1614">
        <v>1304439025</v>
      </c>
      <c r="K1614" s="19">
        <f t="shared" si="76"/>
        <v>40636.673900462964</v>
      </c>
      <c r="L1614">
        <v>1301847025</v>
      </c>
      <c r="M1614" t="b">
        <v>0</v>
      </c>
      <c r="N1614">
        <v>27</v>
      </c>
      <c r="O1614" t="b">
        <v>1</v>
      </c>
      <c r="P1614" t="s">
        <v>8274</v>
      </c>
      <c r="Q1614" s="15" t="s">
        <v>8311</v>
      </c>
      <c r="R1614" s="12" t="s">
        <v>8312</v>
      </c>
      <c r="S1614">
        <f t="shared" si="77"/>
        <v>38.520000000000003</v>
      </c>
    </row>
    <row r="1615" spans="1:19" ht="45" x14ac:dyDescent="0.25">
      <c r="A1615" s="10">
        <v>811</v>
      </c>
      <c r="B1615" s="3" t="s">
        <v>812</v>
      </c>
      <c r="C1615" s="3" t="s">
        <v>4921</v>
      </c>
      <c r="D1615" s="6">
        <v>1000</v>
      </c>
      <c r="E1615" s="8">
        <v>1040</v>
      </c>
      <c r="F1615" t="s">
        <v>8218</v>
      </c>
      <c r="G1615" t="s">
        <v>8223</v>
      </c>
      <c r="H1615" t="s">
        <v>8245</v>
      </c>
      <c r="I1615" s="19">
        <f t="shared" si="75"/>
        <v>41465.702777777777</v>
      </c>
      <c r="J1615">
        <v>1373475120</v>
      </c>
      <c r="K1615" s="19">
        <f t="shared" si="76"/>
        <v>41443.643541666665</v>
      </c>
      <c r="L1615">
        <v>1371569202</v>
      </c>
      <c r="M1615" t="b">
        <v>0</v>
      </c>
      <c r="N1615">
        <v>12</v>
      </c>
      <c r="O1615" t="b">
        <v>1</v>
      </c>
      <c r="P1615" t="s">
        <v>8274</v>
      </c>
      <c r="Q1615" s="15" t="s">
        <v>8311</v>
      </c>
      <c r="R1615" s="12" t="s">
        <v>8312</v>
      </c>
      <c r="S1615">
        <f t="shared" si="77"/>
        <v>86.67</v>
      </c>
    </row>
    <row r="1616" spans="1:19" ht="45" x14ac:dyDescent="0.25">
      <c r="A1616" s="10">
        <v>3372</v>
      </c>
      <c r="B1616" s="3" t="s">
        <v>3371</v>
      </c>
      <c r="C1616" s="3" t="s">
        <v>7482</v>
      </c>
      <c r="D1616" s="6">
        <v>1000</v>
      </c>
      <c r="E1616" s="8">
        <v>1035</v>
      </c>
      <c r="F1616" t="s">
        <v>8218</v>
      </c>
      <c r="G1616" t="s">
        <v>8223</v>
      </c>
      <c r="H1616" t="s">
        <v>8245</v>
      </c>
      <c r="I1616" s="19">
        <f t="shared" si="75"/>
        <v>41876.207638888889</v>
      </c>
      <c r="J1616">
        <v>1408942740</v>
      </c>
      <c r="K1616" s="19">
        <f t="shared" si="76"/>
        <v>41855.548101851848</v>
      </c>
      <c r="L1616">
        <v>1407157756</v>
      </c>
      <c r="M1616" t="b">
        <v>0</v>
      </c>
      <c r="N1616">
        <v>27</v>
      </c>
      <c r="O1616" t="b">
        <v>1</v>
      </c>
      <c r="P1616" t="s">
        <v>8269</v>
      </c>
      <c r="Q1616" s="15" t="s">
        <v>8314</v>
      </c>
      <c r="R1616" s="12" t="s">
        <v>8315</v>
      </c>
      <c r="S1616">
        <f t="shared" si="77"/>
        <v>38.33</v>
      </c>
    </row>
    <row r="1617" spans="1:19" ht="60" x14ac:dyDescent="0.25">
      <c r="A1617" s="10">
        <v>3559</v>
      </c>
      <c r="B1617" s="3" t="s">
        <v>3558</v>
      </c>
      <c r="C1617" s="3" t="s">
        <v>7669</v>
      </c>
      <c r="D1617" s="6">
        <v>1000</v>
      </c>
      <c r="E1617" s="8">
        <v>1035</v>
      </c>
      <c r="F1617" t="s">
        <v>8218</v>
      </c>
      <c r="G1617" t="s">
        <v>8225</v>
      </c>
      <c r="H1617" t="s">
        <v>8247</v>
      </c>
      <c r="I1617" s="19">
        <f t="shared" si="75"/>
        <v>42216.373611111107</v>
      </c>
      <c r="J1617">
        <v>1438333080</v>
      </c>
      <c r="K1617" s="19">
        <f t="shared" si="76"/>
        <v>42194.096157407403</v>
      </c>
      <c r="L1617">
        <v>1436408308</v>
      </c>
      <c r="M1617" t="b">
        <v>0</v>
      </c>
      <c r="N1617">
        <v>24</v>
      </c>
      <c r="O1617" t="b">
        <v>1</v>
      </c>
      <c r="P1617" t="s">
        <v>8269</v>
      </c>
      <c r="Q1617" s="15" t="s">
        <v>8314</v>
      </c>
      <c r="R1617" s="12" t="s">
        <v>8315</v>
      </c>
      <c r="S1617">
        <f t="shared" si="77"/>
        <v>43.13</v>
      </c>
    </row>
    <row r="1618" spans="1:19" ht="60" x14ac:dyDescent="0.25">
      <c r="A1618" s="10">
        <v>3668</v>
      </c>
      <c r="B1618" s="3" t="s">
        <v>3665</v>
      </c>
      <c r="C1618" s="3" t="s">
        <v>7778</v>
      </c>
      <c r="D1618" s="6">
        <v>1000</v>
      </c>
      <c r="E1618" s="8">
        <v>1035</v>
      </c>
      <c r="F1618" t="s">
        <v>8218</v>
      </c>
      <c r="G1618" t="s">
        <v>8223</v>
      </c>
      <c r="H1618" t="s">
        <v>8245</v>
      </c>
      <c r="I1618" s="19">
        <f t="shared" si="75"/>
        <v>42208.772916666669</v>
      </c>
      <c r="J1618">
        <v>1437676380</v>
      </c>
      <c r="K1618" s="19">
        <f t="shared" si="76"/>
        <v>42185.556157407409</v>
      </c>
      <c r="L1618">
        <v>1435670452</v>
      </c>
      <c r="M1618" t="b">
        <v>0</v>
      </c>
      <c r="N1618">
        <v>28</v>
      </c>
      <c r="O1618" t="b">
        <v>1</v>
      </c>
      <c r="P1618" t="s">
        <v>8269</v>
      </c>
      <c r="Q1618" s="15" t="s">
        <v>8314</v>
      </c>
      <c r="R1618" s="12" t="s">
        <v>8315</v>
      </c>
      <c r="S1618">
        <f t="shared" si="77"/>
        <v>36.96</v>
      </c>
    </row>
    <row r="1619" spans="1:19" ht="45" x14ac:dyDescent="0.25">
      <c r="A1619" s="10">
        <v>3649</v>
      </c>
      <c r="B1619" s="3" t="s">
        <v>3647</v>
      </c>
      <c r="C1619" s="3" t="s">
        <v>7759</v>
      </c>
      <c r="D1619" s="6">
        <v>750</v>
      </c>
      <c r="E1619" s="8">
        <v>780</v>
      </c>
      <c r="F1619" t="s">
        <v>8218</v>
      </c>
      <c r="G1619" t="s">
        <v>8228</v>
      </c>
      <c r="H1619" t="s">
        <v>8250</v>
      </c>
      <c r="I1619" s="19">
        <f t="shared" si="75"/>
        <v>41806.712893518517</v>
      </c>
      <c r="J1619">
        <v>1402938394</v>
      </c>
      <c r="K1619" s="19">
        <f t="shared" si="76"/>
        <v>41780.712893518517</v>
      </c>
      <c r="L1619">
        <v>1400691994</v>
      </c>
      <c r="M1619" t="b">
        <v>0</v>
      </c>
      <c r="N1619">
        <v>8</v>
      </c>
      <c r="O1619" t="b">
        <v>1</v>
      </c>
      <c r="P1619" t="s">
        <v>8269</v>
      </c>
      <c r="Q1619" s="15" t="s">
        <v>8314</v>
      </c>
      <c r="R1619" s="12" t="s">
        <v>8315</v>
      </c>
      <c r="S1619">
        <f t="shared" si="77"/>
        <v>97.5</v>
      </c>
    </row>
    <row r="1620" spans="1:19" ht="45" x14ac:dyDescent="0.25">
      <c r="A1620" s="10">
        <v>2795</v>
      </c>
      <c r="B1620" s="3" t="s">
        <v>2795</v>
      </c>
      <c r="C1620" s="3" t="s">
        <v>6905</v>
      </c>
      <c r="D1620" s="6">
        <v>700</v>
      </c>
      <c r="E1620" s="8">
        <v>730</v>
      </c>
      <c r="F1620" t="s">
        <v>8218</v>
      </c>
      <c r="G1620" t="s">
        <v>8223</v>
      </c>
      <c r="H1620" t="s">
        <v>8245</v>
      </c>
      <c r="I1620" s="19">
        <f t="shared" si="75"/>
        <v>41796.958333333336</v>
      </c>
      <c r="J1620">
        <v>1402095600</v>
      </c>
      <c r="K1620" s="19">
        <f t="shared" si="76"/>
        <v>41780.525937500002</v>
      </c>
      <c r="L1620">
        <v>1400675841</v>
      </c>
      <c r="M1620" t="b">
        <v>0</v>
      </c>
      <c r="N1620">
        <v>20</v>
      </c>
      <c r="O1620" t="b">
        <v>1</v>
      </c>
      <c r="P1620" t="s">
        <v>8269</v>
      </c>
      <c r="Q1620" s="15" t="s">
        <v>8314</v>
      </c>
      <c r="R1620" s="12" t="s">
        <v>8315</v>
      </c>
      <c r="S1620">
        <f t="shared" si="77"/>
        <v>36.5</v>
      </c>
    </row>
    <row r="1621" spans="1:19" ht="45" x14ac:dyDescent="0.25">
      <c r="A1621" s="10">
        <v>2542</v>
      </c>
      <c r="B1621" s="3" t="s">
        <v>2542</v>
      </c>
      <c r="C1621" s="3" t="s">
        <v>6652</v>
      </c>
      <c r="D1621" s="6">
        <v>700</v>
      </c>
      <c r="E1621" s="8">
        <v>725</v>
      </c>
      <c r="F1621" t="s">
        <v>8218</v>
      </c>
      <c r="G1621" t="s">
        <v>8223</v>
      </c>
      <c r="H1621" t="s">
        <v>8245</v>
      </c>
      <c r="I1621" s="19">
        <f t="shared" si="75"/>
        <v>41548.165972222225</v>
      </c>
      <c r="J1621">
        <v>1380599940</v>
      </c>
      <c r="K1621" s="19">
        <f t="shared" si="76"/>
        <v>41509.426585648151</v>
      </c>
      <c r="L1621">
        <v>1377252857</v>
      </c>
      <c r="M1621" t="b">
        <v>0</v>
      </c>
      <c r="N1621">
        <v>13</v>
      </c>
      <c r="O1621" t="b">
        <v>1</v>
      </c>
      <c r="P1621" t="s">
        <v>8298</v>
      </c>
      <c r="Q1621" s="15" t="s">
        <v>8311</v>
      </c>
      <c r="R1621" s="12" t="s">
        <v>8333</v>
      </c>
      <c r="S1621">
        <f t="shared" si="77"/>
        <v>55.77</v>
      </c>
    </row>
    <row r="1622" spans="1:19" ht="60" x14ac:dyDescent="0.25">
      <c r="A1622" s="10">
        <v>829</v>
      </c>
      <c r="B1622" s="3" t="s">
        <v>830</v>
      </c>
      <c r="C1622" s="3" t="s">
        <v>4939</v>
      </c>
      <c r="D1622" s="6">
        <v>500</v>
      </c>
      <c r="E1622" s="8">
        <v>520</v>
      </c>
      <c r="F1622" t="s">
        <v>8218</v>
      </c>
      <c r="G1622" t="s">
        <v>8224</v>
      </c>
      <c r="H1622" t="s">
        <v>8246</v>
      </c>
      <c r="I1622" s="19">
        <f t="shared" si="75"/>
        <v>42564.801388888889</v>
      </c>
      <c r="J1622">
        <v>1468437240</v>
      </c>
      <c r="K1622" s="19">
        <f t="shared" si="76"/>
        <v>42504.801388888889</v>
      </c>
      <c r="L1622">
        <v>1463253240</v>
      </c>
      <c r="M1622" t="b">
        <v>0</v>
      </c>
      <c r="N1622">
        <v>16</v>
      </c>
      <c r="O1622" t="b">
        <v>1</v>
      </c>
      <c r="P1622" t="s">
        <v>8274</v>
      </c>
      <c r="Q1622" s="15" t="s">
        <v>8311</v>
      </c>
      <c r="R1622" s="12" t="s">
        <v>8312</v>
      </c>
      <c r="S1622">
        <f t="shared" si="77"/>
        <v>32.5</v>
      </c>
    </row>
    <row r="1623" spans="1:19" ht="75" x14ac:dyDescent="0.25">
      <c r="A1623" s="10">
        <v>1835</v>
      </c>
      <c r="B1623" s="3" t="s">
        <v>1836</v>
      </c>
      <c r="C1623" s="3" t="s">
        <v>5945</v>
      </c>
      <c r="D1623" s="6">
        <v>500</v>
      </c>
      <c r="E1623" s="8">
        <v>520</v>
      </c>
      <c r="F1623" t="s">
        <v>8218</v>
      </c>
      <c r="G1623" t="s">
        <v>8224</v>
      </c>
      <c r="H1623" t="s">
        <v>8246</v>
      </c>
      <c r="I1623" s="19">
        <f t="shared" si="75"/>
        <v>42460.660543981481</v>
      </c>
      <c r="J1623">
        <v>1459439471</v>
      </c>
      <c r="K1623" s="19">
        <f t="shared" si="76"/>
        <v>42430.702210648145</v>
      </c>
      <c r="L1623">
        <v>1456851071</v>
      </c>
      <c r="M1623" t="b">
        <v>0</v>
      </c>
      <c r="N1623">
        <v>11</v>
      </c>
      <c r="O1623" t="b">
        <v>1</v>
      </c>
      <c r="P1623" t="s">
        <v>8274</v>
      </c>
      <c r="Q1623" s="15" t="s">
        <v>8311</v>
      </c>
      <c r="R1623" s="12" t="s">
        <v>8312</v>
      </c>
      <c r="S1623">
        <f t="shared" si="77"/>
        <v>47.27</v>
      </c>
    </row>
    <row r="1624" spans="1:19" ht="45" x14ac:dyDescent="0.25">
      <c r="A1624" s="10">
        <v>3651</v>
      </c>
      <c r="B1624" s="3" t="s">
        <v>3649</v>
      </c>
      <c r="C1624" s="3" t="s">
        <v>7761</v>
      </c>
      <c r="D1624" s="6">
        <v>500</v>
      </c>
      <c r="E1624" s="8">
        <v>520</v>
      </c>
      <c r="F1624" t="s">
        <v>8218</v>
      </c>
      <c r="G1624" t="s">
        <v>8223</v>
      </c>
      <c r="H1624" t="s">
        <v>8245</v>
      </c>
      <c r="I1624" s="19">
        <f t="shared" si="75"/>
        <v>41861.665972222225</v>
      </c>
      <c r="J1624">
        <v>1407686340</v>
      </c>
      <c r="K1624" s="19">
        <f t="shared" si="76"/>
        <v>41828.646319444444</v>
      </c>
      <c r="L1624">
        <v>1404833442</v>
      </c>
      <c r="M1624" t="b">
        <v>0</v>
      </c>
      <c r="N1624">
        <v>9</v>
      </c>
      <c r="O1624" t="b">
        <v>1</v>
      </c>
      <c r="P1624" t="s">
        <v>8269</v>
      </c>
      <c r="Q1624" s="15" t="s">
        <v>8314</v>
      </c>
      <c r="R1624" s="12" t="s">
        <v>8315</v>
      </c>
      <c r="S1624">
        <f t="shared" si="77"/>
        <v>57.78</v>
      </c>
    </row>
    <row r="1625" spans="1:19" ht="45" x14ac:dyDescent="0.25">
      <c r="A1625" s="10">
        <v>1637</v>
      </c>
      <c r="B1625" s="3" t="s">
        <v>1638</v>
      </c>
      <c r="C1625" s="3" t="s">
        <v>5747</v>
      </c>
      <c r="D1625" s="6">
        <v>500</v>
      </c>
      <c r="E1625" s="8">
        <v>519</v>
      </c>
      <c r="F1625" t="s">
        <v>8218</v>
      </c>
      <c r="G1625" t="s">
        <v>8223</v>
      </c>
      <c r="H1625" t="s">
        <v>8245</v>
      </c>
      <c r="I1625" s="19">
        <f t="shared" si="75"/>
        <v>40178.98541666667</v>
      </c>
      <c r="J1625">
        <v>1262302740</v>
      </c>
      <c r="K1625" s="19">
        <f t="shared" si="76"/>
        <v>40122.751620370371</v>
      </c>
      <c r="L1625">
        <v>1257444140</v>
      </c>
      <c r="M1625" t="b">
        <v>0</v>
      </c>
      <c r="N1625">
        <v>15</v>
      </c>
      <c r="O1625" t="b">
        <v>1</v>
      </c>
      <c r="P1625" t="s">
        <v>8274</v>
      </c>
      <c r="Q1625" s="15" t="s">
        <v>8311</v>
      </c>
      <c r="R1625" s="12" t="s">
        <v>8312</v>
      </c>
      <c r="S1625">
        <f t="shared" si="77"/>
        <v>34.6</v>
      </c>
    </row>
    <row r="1626" spans="1:19" ht="45" x14ac:dyDescent="0.25">
      <c r="A1626" s="10">
        <v>2317</v>
      </c>
      <c r="B1626" s="3" t="s">
        <v>2318</v>
      </c>
      <c r="C1626" s="3" t="s">
        <v>6427</v>
      </c>
      <c r="D1626" s="6">
        <v>400</v>
      </c>
      <c r="E1626" s="8">
        <v>416</v>
      </c>
      <c r="F1626" t="s">
        <v>8218</v>
      </c>
      <c r="G1626" t="s">
        <v>8223</v>
      </c>
      <c r="H1626" t="s">
        <v>8245</v>
      </c>
      <c r="I1626" s="19">
        <f t="shared" si="75"/>
        <v>40224.208333333336</v>
      </c>
      <c r="J1626">
        <v>1266210000</v>
      </c>
      <c r="K1626" s="19">
        <f t="shared" si="76"/>
        <v>40192.542233796295</v>
      </c>
      <c r="L1626">
        <v>1263474049</v>
      </c>
      <c r="M1626" t="b">
        <v>1</v>
      </c>
      <c r="N1626">
        <v>22</v>
      </c>
      <c r="O1626" t="b">
        <v>1</v>
      </c>
      <c r="P1626" t="s">
        <v>8277</v>
      </c>
      <c r="Q1626" s="15" t="s">
        <v>8311</v>
      </c>
      <c r="R1626" s="12" t="s">
        <v>8328</v>
      </c>
      <c r="S1626">
        <f t="shared" si="77"/>
        <v>18.91</v>
      </c>
    </row>
    <row r="1627" spans="1:19" ht="60" x14ac:dyDescent="0.25">
      <c r="A1627" s="10">
        <v>3476</v>
      </c>
      <c r="B1627" s="3" t="s">
        <v>3475</v>
      </c>
      <c r="C1627" s="3" t="s">
        <v>7586</v>
      </c>
      <c r="D1627" s="6">
        <v>300</v>
      </c>
      <c r="E1627" s="8">
        <v>312</v>
      </c>
      <c r="F1627" t="s">
        <v>8218</v>
      </c>
      <c r="G1627" t="s">
        <v>8223</v>
      </c>
      <c r="H1627" t="s">
        <v>8245</v>
      </c>
      <c r="I1627" s="19">
        <f t="shared" si="75"/>
        <v>41939.125</v>
      </c>
      <c r="J1627">
        <v>1414378800</v>
      </c>
      <c r="K1627" s="19">
        <f t="shared" si="76"/>
        <v>41921.279976851853</v>
      </c>
      <c r="L1627">
        <v>1412836990</v>
      </c>
      <c r="M1627" t="b">
        <v>0</v>
      </c>
      <c r="N1627">
        <v>6</v>
      </c>
      <c r="O1627" t="b">
        <v>1</v>
      </c>
      <c r="P1627" t="s">
        <v>8269</v>
      </c>
      <c r="Q1627" s="15" t="s">
        <v>8314</v>
      </c>
      <c r="R1627" s="12" t="s">
        <v>8315</v>
      </c>
      <c r="S1627">
        <f t="shared" si="77"/>
        <v>52</v>
      </c>
    </row>
    <row r="1628" spans="1:19" ht="45" x14ac:dyDescent="0.25">
      <c r="A1628" s="10">
        <v>94</v>
      </c>
      <c r="B1628" s="3" t="s">
        <v>96</v>
      </c>
      <c r="C1628" s="3" t="s">
        <v>4205</v>
      </c>
      <c r="D1628" s="6">
        <v>250</v>
      </c>
      <c r="E1628" s="8">
        <v>260</v>
      </c>
      <c r="F1628" t="s">
        <v>8218</v>
      </c>
      <c r="G1628" t="s">
        <v>8224</v>
      </c>
      <c r="H1628" t="s">
        <v>8246</v>
      </c>
      <c r="I1628" s="19">
        <f t="shared" si="75"/>
        <v>41736.717847222222</v>
      </c>
      <c r="J1628">
        <v>1396890822</v>
      </c>
      <c r="K1628" s="19">
        <f t="shared" si="76"/>
        <v>41716.717847222222</v>
      </c>
      <c r="L1628">
        <v>1395162822</v>
      </c>
      <c r="M1628" t="b">
        <v>0</v>
      </c>
      <c r="N1628">
        <v>12</v>
      </c>
      <c r="O1628" t="b">
        <v>1</v>
      </c>
      <c r="P1628" t="s">
        <v>8264</v>
      </c>
      <c r="Q1628" s="15" t="s">
        <v>8317</v>
      </c>
      <c r="R1628" s="12" t="s">
        <v>8318</v>
      </c>
      <c r="S1628">
        <f t="shared" si="77"/>
        <v>21.67</v>
      </c>
    </row>
    <row r="1629" spans="1:19" ht="60" x14ac:dyDescent="0.25">
      <c r="A1629" s="10">
        <v>3663</v>
      </c>
      <c r="B1629" s="3" t="s">
        <v>3660</v>
      </c>
      <c r="C1629" s="3" t="s">
        <v>7773</v>
      </c>
      <c r="D1629" s="6">
        <v>225</v>
      </c>
      <c r="E1629" s="8">
        <v>234</v>
      </c>
      <c r="F1629" t="s">
        <v>8218</v>
      </c>
      <c r="G1629" t="s">
        <v>8224</v>
      </c>
      <c r="H1629" t="s">
        <v>8246</v>
      </c>
      <c r="I1629" s="19">
        <f t="shared" si="75"/>
        <v>42725.493402777778</v>
      </c>
      <c r="J1629">
        <v>1482321030</v>
      </c>
      <c r="K1629" s="19">
        <f t="shared" si="76"/>
        <v>42665.451736111107</v>
      </c>
      <c r="L1629">
        <v>1477133430</v>
      </c>
      <c r="M1629" t="b">
        <v>0</v>
      </c>
      <c r="N1629">
        <v>9</v>
      </c>
      <c r="O1629" t="b">
        <v>1</v>
      </c>
      <c r="P1629" t="s">
        <v>8269</v>
      </c>
      <c r="Q1629" s="15" t="s">
        <v>8314</v>
      </c>
      <c r="R1629" s="12" t="s">
        <v>8315</v>
      </c>
      <c r="S1629">
        <f t="shared" si="77"/>
        <v>26</v>
      </c>
    </row>
    <row r="1630" spans="1:19" ht="60" x14ac:dyDescent="0.25">
      <c r="A1630" s="10">
        <v>2047</v>
      </c>
      <c r="B1630" s="3" t="s">
        <v>2048</v>
      </c>
      <c r="C1630" s="3" t="s">
        <v>6157</v>
      </c>
      <c r="D1630" s="6">
        <v>98000</v>
      </c>
      <c r="E1630" s="8">
        <v>100939</v>
      </c>
      <c r="F1630" t="s">
        <v>8218</v>
      </c>
      <c r="G1630" t="s">
        <v>8225</v>
      </c>
      <c r="H1630" t="s">
        <v>8247</v>
      </c>
      <c r="I1630" s="19">
        <f t="shared" si="75"/>
        <v>42111</v>
      </c>
      <c r="J1630">
        <v>1429228800</v>
      </c>
      <c r="K1630" s="19">
        <f t="shared" si="76"/>
        <v>42081.903587962966</v>
      </c>
      <c r="L1630">
        <v>1426714870</v>
      </c>
      <c r="M1630" t="b">
        <v>0</v>
      </c>
      <c r="N1630">
        <v>443</v>
      </c>
      <c r="O1630" t="b">
        <v>1</v>
      </c>
      <c r="P1630" t="s">
        <v>8293</v>
      </c>
      <c r="Q1630" s="15" t="s">
        <v>8307</v>
      </c>
      <c r="R1630" s="12" t="s">
        <v>8308</v>
      </c>
      <c r="S1630">
        <f t="shared" si="77"/>
        <v>227.85</v>
      </c>
    </row>
    <row r="1631" spans="1:19" ht="60" x14ac:dyDescent="0.25">
      <c r="A1631" s="10">
        <v>288</v>
      </c>
      <c r="B1631" s="3" t="s">
        <v>289</v>
      </c>
      <c r="C1631" s="3" t="s">
        <v>4398</v>
      </c>
      <c r="D1631" s="6">
        <v>50000</v>
      </c>
      <c r="E1631" s="8">
        <v>51605.31</v>
      </c>
      <c r="F1631" t="s">
        <v>8218</v>
      </c>
      <c r="G1631" t="s">
        <v>8223</v>
      </c>
      <c r="H1631" t="s">
        <v>8245</v>
      </c>
      <c r="I1631" s="19">
        <f t="shared" si="75"/>
        <v>41086.168900462959</v>
      </c>
      <c r="J1631">
        <v>1340683393</v>
      </c>
      <c r="K1631" s="19">
        <f t="shared" si="76"/>
        <v>41051.168900462959</v>
      </c>
      <c r="L1631">
        <v>1337659393</v>
      </c>
      <c r="M1631" t="b">
        <v>1</v>
      </c>
      <c r="N1631">
        <v>447</v>
      </c>
      <c r="O1631" t="b">
        <v>1</v>
      </c>
      <c r="P1631" t="s">
        <v>8267</v>
      </c>
      <c r="Q1631" s="15" t="s">
        <v>8317</v>
      </c>
      <c r="R1631" s="12" t="s">
        <v>8329</v>
      </c>
      <c r="S1631">
        <f t="shared" si="77"/>
        <v>115.45</v>
      </c>
    </row>
    <row r="1632" spans="1:19" ht="45" x14ac:dyDescent="0.25">
      <c r="A1632" s="10">
        <v>358</v>
      </c>
      <c r="B1632" s="3" t="s">
        <v>359</v>
      </c>
      <c r="C1632" s="3" t="s">
        <v>4468</v>
      </c>
      <c r="D1632" s="6">
        <v>50000</v>
      </c>
      <c r="E1632" s="8">
        <v>51544</v>
      </c>
      <c r="F1632" t="s">
        <v>8218</v>
      </c>
      <c r="G1632" t="s">
        <v>8223</v>
      </c>
      <c r="H1632" t="s">
        <v>8245</v>
      </c>
      <c r="I1632" s="19">
        <f t="shared" si="75"/>
        <v>42536.625</v>
      </c>
      <c r="J1632">
        <v>1466002800</v>
      </c>
      <c r="K1632" s="19">
        <f t="shared" si="76"/>
        <v>42507.860196759255</v>
      </c>
      <c r="L1632">
        <v>1463517521</v>
      </c>
      <c r="M1632" t="b">
        <v>1</v>
      </c>
      <c r="N1632">
        <v>267</v>
      </c>
      <c r="O1632" t="b">
        <v>1</v>
      </c>
      <c r="P1632" t="s">
        <v>8267</v>
      </c>
      <c r="Q1632" s="15" t="s">
        <v>8317</v>
      </c>
      <c r="R1632" s="12" t="s">
        <v>8329</v>
      </c>
      <c r="S1632">
        <f t="shared" si="77"/>
        <v>193.05</v>
      </c>
    </row>
    <row r="1633" spans="1:19" ht="60" x14ac:dyDescent="0.25">
      <c r="A1633" s="10">
        <v>2998</v>
      </c>
      <c r="B1633" s="3" t="s">
        <v>2998</v>
      </c>
      <c r="C1633" s="3" t="s">
        <v>7108</v>
      </c>
      <c r="D1633" s="6">
        <v>50000</v>
      </c>
      <c r="E1633" s="8">
        <v>51514.5</v>
      </c>
      <c r="F1633" t="s">
        <v>8218</v>
      </c>
      <c r="G1633" t="s">
        <v>8223</v>
      </c>
      <c r="H1633" t="s">
        <v>8245</v>
      </c>
      <c r="I1633" s="19">
        <f t="shared" si="75"/>
        <v>41806.184027777781</v>
      </c>
      <c r="J1633">
        <v>1402892700</v>
      </c>
      <c r="K1633" s="19">
        <f t="shared" si="76"/>
        <v>41778.193622685183</v>
      </c>
      <c r="L1633">
        <v>1400474329</v>
      </c>
      <c r="M1633" t="b">
        <v>0</v>
      </c>
      <c r="N1633">
        <v>433</v>
      </c>
      <c r="O1633" t="b">
        <v>1</v>
      </c>
      <c r="P1633" t="s">
        <v>8301</v>
      </c>
      <c r="Q1633" s="15" t="s">
        <v>8314</v>
      </c>
      <c r="R1633" s="12" t="s">
        <v>8327</v>
      </c>
      <c r="S1633">
        <f t="shared" si="77"/>
        <v>118.97</v>
      </c>
    </row>
    <row r="1634" spans="1:19" ht="45" x14ac:dyDescent="0.25">
      <c r="A1634" s="10">
        <v>404</v>
      </c>
      <c r="B1634" s="3" t="s">
        <v>405</v>
      </c>
      <c r="C1634" s="3" t="s">
        <v>4514</v>
      </c>
      <c r="D1634" s="6">
        <v>35000</v>
      </c>
      <c r="E1634" s="8">
        <v>36082</v>
      </c>
      <c r="F1634" t="s">
        <v>8218</v>
      </c>
      <c r="G1634" t="s">
        <v>8223</v>
      </c>
      <c r="H1634" t="s">
        <v>8245</v>
      </c>
      <c r="I1634" s="19">
        <f t="shared" si="75"/>
        <v>41675.961111111108</v>
      </c>
      <c r="J1634">
        <v>1391641440</v>
      </c>
      <c r="K1634" s="19">
        <f t="shared" si="76"/>
        <v>41646.628032407411</v>
      </c>
      <c r="L1634">
        <v>1389107062</v>
      </c>
      <c r="M1634" t="b">
        <v>0</v>
      </c>
      <c r="N1634">
        <v>271</v>
      </c>
      <c r="O1634" t="b">
        <v>1</v>
      </c>
      <c r="P1634" t="s">
        <v>8267</v>
      </c>
      <c r="Q1634" s="15" t="s">
        <v>8317</v>
      </c>
      <c r="R1634" s="12" t="s">
        <v>8329</v>
      </c>
      <c r="S1634">
        <f t="shared" si="77"/>
        <v>133.13999999999999</v>
      </c>
    </row>
    <row r="1635" spans="1:19" ht="45" x14ac:dyDescent="0.25">
      <c r="A1635" s="10">
        <v>321</v>
      </c>
      <c r="B1635" s="3" t="s">
        <v>322</v>
      </c>
      <c r="C1635" s="3" t="s">
        <v>4431</v>
      </c>
      <c r="D1635" s="6">
        <v>35000</v>
      </c>
      <c r="E1635" s="8">
        <v>35932</v>
      </c>
      <c r="F1635" t="s">
        <v>8218</v>
      </c>
      <c r="G1635" t="s">
        <v>8235</v>
      </c>
      <c r="H1635" t="s">
        <v>8248</v>
      </c>
      <c r="I1635" s="19">
        <f t="shared" si="75"/>
        <v>42682.488263888896</v>
      </c>
      <c r="J1635">
        <v>1478605386</v>
      </c>
      <c r="K1635" s="19">
        <f t="shared" si="76"/>
        <v>42647.446597222224</v>
      </c>
      <c r="L1635">
        <v>1475577786</v>
      </c>
      <c r="M1635" t="b">
        <v>1</v>
      </c>
      <c r="N1635">
        <v>337</v>
      </c>
      <c r="O1635" t="b">
        <v>1</v>
      </c>
      <c r="P1635" t="s">
        <v>8267</v>
      </c>
      <c r="Q1635" s="15" t="s">
        <v>8317</v>
      </c>
      <c r="R1635" s="12" t="s">
        <v>8329</v>
      </c>
      <c r="S1635">
        <f t="shared" si="77"/>
        <v>106.62</v>
      </c>
    </row>
    <row r="1636" spans="1:19" ht="60" x14ac:dyDescent="0.25">
      <c r="A1636" s="10">
        <v>3282</v>
      </c>
      <c r="B1636" s="3" t="s">
        <v>3282</v>
      </c>
      <c r="C1636" s="3" t="s">
        <v>7392</v>
      </c>
      <c r="D1636" s="6">
        <v>31000</v>
      </c>
      <c r="E1636" s="8">
        <v>31820.5</v>
      </c>
      <c r="F1636" t="s">
        <v>8218</v>
      </c>
      <c r="G1636" t="s">
        <v>8223</v>
      </c>
      <c r="H1636" t="s">
        <v>8245</v>
      </c>
      <c r="I1636" s="19">
        <f t="shared" si="75"/>
        <v>42489.19430555556</v>
      </c>
      <c r="J1636">
        <v>1461904788</v>
      </c>
      <c r="K1636" s="19">
        <f t="shared" si="76"/>
        <v>42445.19430555556</v>
      </c>
      <c r="L1636">
        <v>1458103188</v>
      </c>
      <c r="M1636" t="b">
        <v>0</v>
      </c>
      <c r="N1636">
        <v>237</v>
      </c>
      <c r="O1636" t="b">
        <v>1</v>
      </c>
      <c r="P1636" t="s">
        <v>8269</v>
      </c>
      <c r="Q1636" s="15" t="s">
        <v>8314</v>
      </c>
      <c r="R1636" s="12" t="s">
        <v>8315</v>
      </c>
      <c r="S1636">
        <f t="shared" si="77"/>
        <v>134.26</v>
      </c>
    </row>
    <row r="1637" spans="1:19" ht="60" x14ac:dyDescent="0.25">
      <c r="A1637" s="10">
        <v>3425</v>
      </c>
      <c r="B1637" s="3" t="s">
        <v>3424</v>
      </c>
      <c r="C1637" s="3" t="s">
        <v>7535</v>
      </c>
      <c r="D1637" s="6">
        <v>30000</v>
      </c>
      <c r="E1637" s="8">
        <v>30891.1</v>
      </c>
      <c r="F1637" t="s">
        <v>8218</v>
      </c>
      <c r="G1637" t="s">
        <v>8223</v>
      </c>
      <c r="H1637" t="s">
        <v>8245</v>
      </c>
      <c r="I1637" s="19">
        <f t="shared" si="75"/>
        <v>41916.617314814815</v>
      </c>
      <c r="J1637">
        <v>1412434136</v>
      </c>
      <c r="K1637" s="19">
        <f t="shared" si="76"/>
        <v>41884.617314814815</v>
      </c>
      <c r="L1637">
        <v>1409669336</v>
      </c>
      <c r="M1637" t="b">
        <v>0</v>
      </c>
      <c r="N1637">
        <v>104</v>
      </c>
      <c r="O1637" t="b">
        <v>1</v>
      </c>
      <c r="P1637" t="s">
        <v>8269</v>
      </c>
      <c r="Q1637" s="15" t="s">
        <v>8314</v>
      </c>
      <c r="R1637" s="12" t="s">
        <v>8315</v>
      </c>
      <c r="S1637">
        <f t="shared" si="77"/>
        <v>297.02999999999997</v>
      </c>
    </row>
    <row r="1638" spans="1:19" ht="60" x14ac:dyDescent="0.25">
      <c r="A1638" s="10">
        <v>2268</v>
      </c>
      <c r="B1638" s="3" t="s">
        <v>2269</v>
      </c>
      <c r="C1638" s="3" t="s">
        <v>6378</v>
      </c>
      <c r="D1638" s="6">
        <v>28000</v>
      </c>
      <c r="E1638" s="8">
        <v>28728</v>
      </c>
      <c r="F1638" t="s">
        <v>8218</v>
      </c>
      <c r="G1638" t="s">
        <v>8223</v>
      </c>
      <c r="H1638" t="s">
        <v>8245</v>
      </c>
      <c r="I1638" s="19">
        <f t="shared" si="75"/>
        <v>42806.082349537035</v>
      </c>
      <c r="J1638">
        <v>1489283915</v>
      </c>
      <c r="K1638" s="19">
        <f t="shared" si="76"/>
        <v>42776.082349537035</v>
      </c>
      <c r="L1638">
        <v>1486691915</v>
      </c>
      <c r="M1638" t="b">
        <v>0</v>
      </c>
      <c r="N1638">
        <v>194</v>
      </c>
      <c r="O1638" t="b">
        <v>1</v>
      </c>
      <c r="P1638" t="s">
        <v>8295</v>
      </c>
      <c r="Q1638" s="15" t="s">
        <v>8309</v>
      </c>
      <c r="R1638" s="12" t="s">
        <v>8310</v>
      </c>
      <c r="S1638">
        <f t="shared" si="77"/>
        <v>148.08000000000001</v>
      </c>
    </row>
    <row r="1639" spans="1:19" ht="45" x14ac:dyDescent="0.25">
      <c r="A1639" s="10">
        <v>1217</v>
      </c>
      <c r="B1639" s="3" t="s">
        <v>1218</v>
      </c>
      <c r="C1639" s="3" t="s">
        <v>5327</v>
      </c>
      <c r="D1639" s="6">
        <v>26500</v>
      </c>
      <c r="E1639" s="8">
        <v>27189</v>
      </c>
      <c r="F1639" t="s">
        <v>8218</v>
      </c>
      <c r="G1639" t="s">
        <v>8223</v>
      </c>
      <c r="H1639" t="s">
        <v>8245</v>
      </c>
      <c r="I1639" s="19">
        <f t="shared" si="75"/>
        <v>42565.809490740736</v>
      </c>
      <c r="J1639">
        <v>1468524340</v>
      </c>
      <c r="K1639" s="19">
        <f t="shared" si="76"/>
        <v>42535.809490740736</v>
      </c>
      <c r="L1639">
        <v>1465932340</v>
      </c>
      <c r="M1639" t="b">
        <v>0</v>
      </c>
      <c r="N1639">
        <v>183</v>
      </c>
      <c r="O1639" t="b">
        <v>1</v>
      </c>
      <c r="P1639" t="s">
        <v>8283</v>
      </c>
      <c r="Q1639" s="15" t="s">
        <v>8322</v>
      </c>
      <c r="R1639" s="12" t="s">
        <v>8323</v>
      </c>
      <c r="S1639">
        <f t="shared" si="77"/>
        <v>148.57</v>
      </c>
    </row>
    <row r="1640" spans="1:19" ht="60" x14ac:dyDescent="0.25">
      <c r="A1640" s="10">
        <v>2924</v>
      </c>
      <c r="B1640" s="3" t="s">
        <v>2924</v>
      </c>
      <c r="C1640" s="3" t="s">
        <v>7034</v>
      </c>
      <c r="D1640" s="6">
        <v>25000</v>
      </c>
      <c r="E1640" s="8">
        <v>25800</v>
      </c>
      <c r="F1640" t="s">
        <v>8218</v>
      </c>
      <c r="G1640" t="s">
        <v>8223</v>
      </c>
      <c r="H1640" t="s">
        <v>8245</v>
      </c>
      <c r="I1640" s="19">
        <f t="shared" si="75"/>
        <v>42133.165972222225</v>
      </c>
      <c r="J1640">
        <v>1431143940</v>
      </c>
      <c r="K1640" s="19">
        <f t="shared" si="76"/>
        <v>42103.556828703702</v>
      </c>
      <c r="L1640">
        <v>1428585710</v>
      </c>
      <c r="M1640" t="b">
        <v>0</v>
      </c>
      <c r="N1640">
        <v>147</v>
      </c>
      <c r="O1640" t="b">
        <v>1</v>
      </c>
      <c r="P1640" t="s">
        <v>8303</v>
      </c>
      <c r="Q1640" s="15" t="s">
        <v>8314</v>
      </c>
      <c r="R1640" s="12" t="s">
        <v>8335</v>
      </c>
      <c r="S1640">
        <f t="shared" si="77"/>
        <v>175.51</v>
      </c>
    </row>
    <row r="1641" spans="1:19" ht="45" x14ac:dyDescent="0.25">
      <c r="A1641" s="10">
        <v>243</v>
      </c>
      <c r="B1641" s="3" t="s">
        <v>245</v>
      </c>
      <c r="C1641" s="3" t="s">
        <v>4353</v>
      </c>
      <c r="D1641" s="6">
        <v>25000</v>
      </c>
      <c r="E1641" s="8">
        <v>25648</v>
      </c>
      <c r="F1641" t="s">
        <v>8218</v>
      </c>
      <c r="G1641" t="s">
        <v>8223</v>
      </c>
      <c r="H1641" t="s">
        <v>8245</v>
      </c>
      <c r="I1641" s="19">
        <f t="shared" si="75"/>
        <v>41692.047500000001</v>
      </c>
      <c r="J1641">
        <v>1393031304</v>
      </c>
      <c r="K1641" s="19">
        <f t="shared" si="76"/>
        <v>41662.047500000001</v>
      </c>
      <c r="L1641">
        <v>1390439304</v>
      </c>
      <c r="M1641" t="b">
        <v>1</v>
      </c>
      <c r="N1641">
        <v>328</v>
      </c>
      <c r="O1641" t="b">
        <v>1</v>
      </c>
      <c r="P1641" t="s">
        <v>8267</v>
      </c>
      <c r="Q1641" s="15" t="s">
        <v>8317</v>
      </c>
      <c r="R1641" s="12" t="s">
        <v>8329</v>
      </c>
      <c r="S1641">
        <f t="shared" si="77"/>
        <v>78.2</v>
      </c>
    </row>
    <row r="1642" spans="1:19" ht="60" x14ac:dyDescent="0.25">
      <c r="A1642" s="10">
        <v>414</v>
      </c>
      <c r="B1642" s="3" t="s">
        <v>415</v>
      </c>
      <c r="C1642" s="3" t="s">
        <v>4524</v>
      </c>
      <c r="D1642" s="6">
        <v>18500</v>
      </c>
      <c r="E1642" s="8">
        <v>19028</v>
      </c>
      <c r="F1642" t="s">
        <v>8218</v>
      </c>
      <c r="G1642" t="s">
        <v>8223</v>
      </c>
      <c r="H1642" t="s">
        <v>8245</v>
      </c>
      <c r="I1642" s="19">
        <f t="shared" si="75"/>
        <v>41559.063252314816</v>
      </c>
      <c r="J1642">
        <v>1381541465</v>
      </c>
      <c r="K1642" s="19">
        <f t="shared" si="76"/>
        <v>41529.063252314816</v>
      </c>
      <c r="L1642">
        <v>1378949465</v>
      </c>
      <c r="M1642" t="b">
        <v>0</v>
      </c>
      <c r="N1642">
        <v>208</v>
      </c>
      <c r="O1642" t="b">
        <v>1</v>
      </c>
      <c r="P1642" t="s">
        <v>8267</v>
      </c>
      <c r="Q1642" s="15" t="s">
        <v>8317</v>
      </c>
      <c r="R1642" s="12" t="s">
        <v>8329</v>
      </c>
      <c r="S1642">
        <f t="shared" si="77"/>
        <v>91.48</v>
      </c>
    </row>
    <row r="1643" spans="1:19" ht="45" x14ac:dyDescent="0.25">
      <c r="A1643" s="10">
        <v>1520</v>
      </c>
      <c r="B1643" s="3" t="s">
        <v>1521</v>
      </c>
      <c r="C1643" s="3" t="s">
        <v>5630</v>
      </c>
      <c r="D1643" s="6">
        <v>18000</v>
      </c>
      <c r="E1643" s="8">
        <v>18625</v>
      </c>
      <c r="F1643" t="s">
        <v>8218</v>
      </c>
      <c r="G1643" t="s">
        <v>8223</v>
      </c>
      <c r="H1643" t="s">
        <v>8245</v>
      </c>
      <c r="I1643" s="19">
        <f t="shared" si="75"/>
        <v>41992.166666666672</v>
      </c>
      <c r="J1643">
        <v>1418961600</v>
      </c>
      <c r="K1643" s="19">
        <f t="shared" si="76"/>
        <v>41955.857789351852</v>
      </c>
      <c r="L1643">
        <v>1415824513</v>
      </c>
      <c r="M1643" t="b">
        <v>1</v>
      </c>
      <c r="N1643">
        <v>167</v>
      </c>
      <c r="O1643" t="b">
        <v>1</v>
      </c>
      <c r="P1643" t="s">
        <v>8283</v>
      </c>
      <c r="Q1643" s="15" t="s">
        <v>8322</v>
      </c>
      <c r="R1643" s="12" t="s">
        <v>8323</v>
      </c>
      <c r="S1643">
        <f t="shared" si="77"/>
        <v>111.53</v>
      </c>
    </row>
    <row r="1644" spans="1:19" ht="60" x14ac:dyDescent="0.25">
      <c r="A1644" s="10">
        <v>2664</v>
      </c>
      <c r="B1644" s="3" t="s">
        <v>2664</v>
      </c>
      <c r="C1644" s="3" t="s">
        <v>6774</v>
      </c>
      <c r="D1644" s="6">
        <v>17500</v>
      </c>
      <c r="E1644" s="8">
        <v>18100</v>
      </c>
      <c r="F1644" t="s">
        <v>8218</v>
      </c>
      <c r="G1644" t="s">
        <v>8223</v>
      </c>
      <c r="H1644" t="s">
        <v>8245</v>
      </c>
      <c r="I1644" s="19">
        <f t="shared" si="75"/>
        <v>42347.290972222225</v>
      </c>
      <c r="J1644">
        <v>1449644340</v>
      </c>
      <c r="K1644" s="19">
        <f t="shared" si="76"/>
        <v>42313.02542824074</v>
      </c>
      <c r="L1644">
        <v>1446683797</v>
      </c>
      <c r="M1644" t="b">
        <v>0</v>
      </c>
      <c r="N1644">
        <v>104</v>
      </c>
      <c r="O1644" t="b">
        <v>1</v>
      </c>
      <c r="P1644" t="s">
        <v>8300</v>
      </c>
      <c r="Q1644" s="15" t="s">
        <v>8307</v>
      </c>
      <c r="R1644" s="12" t="s">
        <v>8334</v>
      </c>
      <c r="S1644">
        <f t="shared" si="77"/>
        <v>174.04</v>
      </c>
    </row>
    <row r="1645" spans="1:19" ht="60" x14ac:dyDescent="0.25">
      <c r="A1645" s="10">
        <v>3235</v>
      </c>
      <c r="B1645" s="3" t="s">
        <v>3235</v>
      </c>
      <c r="C1645" s="3" t="s">
        <v>7345</v>
      </c>
      <c r="D1645" s="6">
        <v>15000</v>
      </c>
      <c r="E1645" s="8">
        <v>15481</v>
      </c>
      <c r="F1645" t="s">
        <v>8218</v>
      </c>
      <c r="G1645" t="s">
        <v>8223</v>
      </c>
      <c r="H1645" t="s">
        <v>8245</v>
      </c>
      <c r="I1645" s="19">
        <f t="shared" si="75"/>
        <v>42552.347812499997</v>
      </c>
      <c r="J1645">
        <v>1467361251</v>
      </c>
      <c r="K1645" s="19">
        <f t="shared" si="76"/>
        <v>42522.347812499997</v>
      </c>
      <c r="L1645">
        <v>1464769251</v>
      </c>
      <c r="M1645" t="b">
        <v>1</v>
      </c>
      <c r="N1645">
        <v>181</v>
      </c>
      <c r="O1645" t="b">
        <v>1</v>
      </c>
      <c r="P1645" t="s">
        <v>8269</v>
      </c>
      <c r="Q1645" s="15" t="s">
        <v>8314</v>
      </c>
      <c r="R1645" s="12" t="s">
        <v>8315</v>
      </c>
      <c r="S1645">
        <f t="shared" si="77"/>
        <v>85.53</v>
      </c>
    </row>
    <row r="1646" spans="1:19" ht="45" x14ac:dyDescent="0.25">
      <c r="A1646" s="10">
        <v>1204</v>
      </c>
      <c r="B1646" s="3" t="s">
        <v>1205</v>
      </c>
      <c r="C1646" s="3" t="s">
        <v>5314</v>
      </c>
      <c r="D1646" s="6">
        <v>13000</v>
      </c>
      <c r="E1646" s="8">
        <v>13383</v>
      </c>
      <c r="F1646" t="s">
        <v>8218</v>
      </c>
      <c r="G1646" t="s">
        <v>8223</v>
      </c>
      <c r="H1646" t="s">
        <v>8245</v>
      </c>
      <c r="I1646" s="19">
        <f t="shared" si="75"/>
        <v>42342.208333333328</v>
      </c>
      <c r="J1646">
        <v>1449205200</v>
      </c>
      <c r="K1646" s="19">
        <f t="shared" si="76"/>
        <v>42297.748067129629</v>
      </c>
      <c r="L1646">
        <v>1445363833</v>
      </c>
      <c r="M1646" t="b">
        <v>0</v>
      </c>
      <c r="N1646">
        <v>57</v>
      </c>
      <c r="O1646" t="b">
        <v>1</v>
      </c>
      <c r="P1646" t="s">
        <v>8283</v>
      </c>
      <c r="Q1646" s="15" t="s">
        <v>8322</v>
      </c>
      <c r="R1646" s="12" t="s">
        <v>8323</v>
      </c>
      <c r="S1646">
        <f t="shared" si="77"/>
        <v>234.79</v>
      </c>
    </row>
    <row r="1647" spans="1:19" ht="30" x14ac:dyDescent="0.25">
      <c r="A1647" s="10">
        <v>3262</v>
      </c>
      <c r="B1647" s="3" t="s">
        <v>3262</v>
      </c>
      <c r="C1647" s="3" t="s">
        <v>7372</v>
      </c>
      <c r="D1647" s="6">
        <v>12200</v>
      </c>
      <c r="E1647" s="8">
        <v>12571</v>
      </c>
      <c r="F1647" t="s">
        <v>8218</v>
      </c>
      <c r="G1647" t="s">
        <v>8223</v>
      </c>
      <c r="H1647" t="s">
        <v>8245</v>
      </c>
      <c r="I1647" s="19">
        <f t="shared" si="75"/>
        <v>41995.166666666672</v>
      </c>
      <c r="J1647">
        <v>1419220800</v>
      </c>
      <c r="K1647" s="19">
        <f t="shared" si="76"/>
        <v>41964.315532407403</v>
      </c>
      <c r="L1647">
        <v>1416555262</v>
      </c>
      <c r="M1647" t="b">
        <v>1</v>
      </c>
      <c r="N1647">
        <v>134</v>
      </c>
      <c r="O1647" t="b">
        <v>1</v>
      </c>
      <c r="P1647" t="s">
        <v>8269</v>
      </c>
      <c r="Q1647" s="15" t="s">
        <v>8314</v>
      </c>
      <c r="R1647" s="12" t="s">
        <v>8315</v>
      </c>
      <c r="S1647">
        <f t="shared" si="77"/>
        <v>93.81</v>
      </c>
    </row>
    <row r="1648" spans="1:19" ht="45" x14ac:dyDescent="0.25">
      <c r="A1648" s="10">
        <v>3677</v>
      </c>
      <c r="B1648" s="3" t="s">
        <v>3674</v>
      </c>
      <c r="C1648" s="3" t="s">
        <v>7787</v>
      </c>
      <c r="D1648" s="6">
        <v>12000</v>
      </c>
      <c r="E1648" s="8">
        <v>12348.5</v>
      </c>
      <c r="F1648" t="s">
        <v>8218</v>
      </c>
      <c r="G1648" t="s">
        <v>8223</v>
      </c>
      <c r="H1648" t="s">
        <v>8245</v>
      </c>
      <c r="I1648" s="19">
        <f t="shared" si="75"/>
        <v>41823.165972222225</v>
      </c>
      <c r="J1648">
        <v>1404359940</v>
      </c>
      <c r="K1648" s="19">
        <f t="shared" si="76"/>
        <v>41802.574282407404</v>
      </c>
      <c r="L1648">
        <v>1402580818</v>
      </c>
      <c r="M1648" t="b">
        <v>0</v>
      </c>
      <c r="N1648">
        <v>199</v>
      </c>
      <c r="O1648" t="b">
        <v>1</v>
      </c>
      <c r="P1648" t="s">
        <v>8269</v>
      </c>
      <c r="Q1648" s="15" t="s">
        <v>8314</v>
      </c>
      <c r="R1648" s="12" t="s">
        <v>8315</v>
      </c>
      <c r="S1648">
        <f t="shared" si="77"/>
        <v>62.05</v>
      </c>
    </row>
    <row r="1649" spans="1:19" ht="45" x14ac:dyDescent="0.25">
      <c r="A1649" s="10">
        <v>3463</v>
      </c>
      <c r="B1649" s="3" t="s">
        <v>3462</v>
      </c>
      <c r="C1649" s="3" t="s">
        <v>7573</v>
      </c>
      <c r="D1649" s="6">
        <v>10000</v>
      </c>
      <c r="E1649" s="8">
        <v>10338</v>
      </c>
      <c r="F1649" t="s">
        <v>8218</v>
      </c>
      <c r="G1649" t="s">
        <v>8228</v>
      </c>
      <c r="H1649" t="s">
        <v>8250</v>
      </c>
      <c r="I1649" s="19">
        <f t="shared" si="75"/>
        <v>42654.165972222225</v>
      </c>
      <c r="J1649">
        <v>1476158340</v>
      </c>
      <c r="K1649" s="19">
        <f t="shared" si="76"/>
        <v>42612.918807870374</v>
      </c>
      <c r="L1649">
        <v>1472594585</v>
      </c>
      <c r="M1649" t="b">
        <v>0</v>
      </c>
      <c r="N1649">
        <v>114</v>
      </c>
      <c r="O1649" t="b">
        <v>1</v>
      </c>
      <c r="P1649" t="s">
        <v>8269</v>
      </c>
      <c r="Q1649" s="15" t="s">
        <v>8314</v>
      </c>
      <c r="R1649" s="12" t="s">
        <v>8315</v>
      </c>
      <c r="S1649">
        <f t="shared" si="77"/>
        <v>90.68</v>
      </c>
    </row>
    <row r="1650" spans="1:19" ht="60" x14ac:dyDescent="0.25">
      <c r="A1650" s="10">
        <v>367</v>
      </c>
      <c r="B1650" s="3" t="s">
        <v>368</v>
      </c>
      <c r="C1650" s="3" t="s">
        <v>4477</v>
      </c>
      <c r="D1650" s="6">
        <v>10000</v>
      </c>
      <c r="E1650" s="8">
        <v>10335.01</v>
      </c>
      <c r="F1650" t="s">
        <v>8218</v>
      </c>
      <c r="G1650" t="s">
        <v>8223</v>
      </c>
      <c r="H1650" t="s">
        <v>8245</v>
      </c>
      <c r="I1650" s="19">
        <f t="shared" si="75"/>
        <v>41395.207638888889</v>
      </c>
      <c r="J1650">
        <v>1367384340</v>
      </c>
      <c r="K1650" s="19">
        <f t="shared" si="76"/>
        <v>41355.577291666668</v>
      </c>
      <c r="L1650">
        <v>1363960278</v>
      </c>
      <c r="M1650" t="b">
        <v>0</v>
      </c>
      <c r="N1650">
        <v>119</v>
      </c>
      <c r="O1650" t="b">
        <v>1</v>
      </c>
      <c r="P1650" t="s">
        <v>8267</v>
      </c>
      <c r="Q1650" s="15" t="s">
        <v>8317</v>
      </c>
      <c r="R1650" s="12" t="s">
        <v>8329</v>
      </c>
      <c r="S1650">
        <f t="shared" si="77"/>
        <v>86.85</v>
      </c>
    </row>
    <row r="1651" spans="1:19" ht="60" x14ac:dyDescent="0.25">
      <c r="A1651" s="10">
        <v>348</v>
      </c>
      <c r="B1651" s="3" t="s">
        <v>349</v>
      </c>
      <c r="C1651" s="3" t="s">
        <v>4458</v>
      </c>
      <c r="D1651" s="6">
        <v>10000</v>
      </c>
      <c r="E1651" s="8">
        <v>10300</v>
      </c>
      <c r="F1651" t="s">
        <v>8218</v>
      </c>
      <c r="G1651" t="s">
        <v>8223</v>
      </c>
      <c r="H1651" t="s">
        <v>8245</v>
      </c>
      <c r="I1651" s="19">
        <f t="shared" si="75"/>
        <v>42237.58699074074</v>
      </c>
      <c r="J1651">
        <v>1440165916</v>
      </c>
      <c r="K1651" s="19">
        <f t="shared" si="76"/>
        <v>42207.58699074074</v>
      </c>
      <c r="L1651">
        <v>1437573916</v>
      </c>
      <c r="M1651" t="b">
        <v>1</v>
      </c>
      <c r="N1651">
        <v>119</v>
      </c>
      <c r="O1651" t="b">
        <v>1</v>
      </c>
      <c r="P1651" t="s">
        <v>8267</v>
      </c>
      <c r="Q1651" s="15" t="s">
        <v>8317</v>
      </c>
      <c r="R1651" s="12" t="s">
        <v>8329</v>
      </c>
      <c r="S1651">
        <f t="shared" si="77"/>
        <v>86.55</v>
      </c>
    </row>
    <row r="1652" spans="1:19" ht="60" x14ac:dyDescent="0.25">
      <c r="A1652" s="10">
        <v>3173</v>
      </c>
      <c r="B1652" s="3" t="s">
        <v>3173</v>
      </c>
      <c r="C1652" s="3" t="s">
        <v>7283</v>
      </c>
      <c r="D1652" s="6">
        <v>10000</v>
      </c>
      <c r="E1652" s="8">
        <v>10300</v>
      </c>
      <c r="F1652" t="s">
        <v>8218</v>
      </c>
      <c r="G1652" t="s">
        <v>8223</v>
      </c>
      <c r="H1652" t="s">
        <v>8245</v>
      </c>
      <c r="I1652" s="19">
        <f t="shared" si="75"/>
        <v>41908.878379629627</v>
      </c>
      <c r="J1652">
        <v>1411765492</v>
      </c>
      <c r="K1652" s="19">
        <f t="shared" si="76"/>
        <v>41878.878379629627</v>
      </c>
      <c r="L1652">
        <v>1409173492</v>
      </c>
      <c r="M1652" t="b">
        <v>1</v>
      </c>
      <c r="N1652">
        <v>74</v>
      </c>
      <c r="O1652" t="b">
        <v>1</v>
      </c>
      <c r="P1652" t="s">
        <v>8269</v>
      </c>
      <c r="Q1652" s="15" t="s">
        <v>8314</v>
      </c>
      <c r="R1652" s="12" t="s">
        <v>8315</v>
      </c>
      <c r="S1652">
        <f t="shared" si="77"/>
        <v>139.19</v>
      </c>
    </row>
    <row r="1653" spans="1:19" ht="45" x14ac:dyDescent="0.25">
      <c r="A1653" s="10">
        <v>3358</v>
      </c>
      <c r="B1653" s="3" t="s">
        <v>3357</v>
      </c>
      <c r="C1653" s="3" t="s">
        <v>7468</v>
      </c>
      <c r="D1653" s="6">
        <v>10000</v>
      </c>
      <c r="E1653" s="8">
        <v>10299</v>
      </c>
      <c r="F1653" t="s">
        <v>8218</v>
      </c>
      <c r="G1653" t="s">
        <v>8223</v>
      </c>
      <c r="H1653" t="s">
        <v>8245</v>
      </c>
      <c r="I1653" s="19">
        <f t="shared" si="75"/>
        <v>41962.352766203709</v>
      </c>
      <c r="J1653">
        <v>1416385679</v>
      </c>
      <c r="K1653" s="19">
        <f t="shared" si="76"/>
        <v>41932.311099537037</v>
      </c>
      <c r="L1653">
        <v>1413790079</v>
      </c>
      <c r="M1653" t="b">
        <v>0</v>
      </c>
      <c r="N1653">
        <v>162</v>
      </c>
      <c r="O1653" t="b">
        <v>1</v>
      </c>
      <c r="P1653" t="s">
        <v>8269</v>
      </c>
      <c r="Q1653" s="15" t="s">
        <v>8314</v>
      </c>
      <c r="R1653" s="12" t="s">
        <v>8315</v>
      </c>
      <c r="S1653">
        <f t="shared" si="77"/>
        <v>63.57</v>
      </c>
    </row>
    <row r="1654" spans="1:19" ht="45" x14ac:dyDescent="0.25">
      <c r="A1654" s="10">
        <v>58</v>
      </c>
      <c r="B1654" s="3" t="s">
        <v>60</v>
      </c>
      <c r="C1654" s="3" t="s">
        <v>4169</v>
      </c>
      <c r="D1654" s="6">
        <v>10000</v>
      </c>
      <c r="E1654" s="8">
        <v>10291</v>
      </c>
      <c r="F1654" t="s">
        <v>8218</v>
      </c>
      <c r="G1654" t="s">
        <v>8223</v>
      </c>
      <c r="H1654" t="s">
        <v>8245</v>
      </c>
      <c r="I1654" s="19">
        <f t="shared" si="75"/>
        <v>41962.786712962959</v>
      </c>
      <c r="J1654">
        <v>1416423172</v>
      </c>
      <c r="K1654" s="19">
        <f t="shared" si="76"/>
        <v>41932.745046296295</v>
      </c>
      <c r="L1654">
        <v>1413827572</v>
      </c>
      <c r="M1654" t="b">
        <v>0</v>
      </c>
      <c r="N1654">
        <v>75</v>
      </c>
      <c r="O1654" t="b">
        <v>1</v>
      </c>
      <c r="P1654" t="s">
        <v>8263</v>
      </c>
      <c r="Q1654" s="15" t="s">
        <v>8317</v>
      </c>
      <c r="R1654" s="12" t="s">
        <v>8331</v>
      </c>
      <c r="S1654">
        <f t="shared" si="77"/>
        <v>137.21</v>
      </c>
    </row>
    <row r="1655" spans="1:19" ht="30" x14ac:dyDescent="0.25">
      <c r="A1655" s="10">
        <v>1751</v>
      </c>
      <c r="B1655" s="3" t="s">
        <v>1752</v>
      </c>
      <c r="C1655" s="3" t="s">
        <v>5861</v>
      </c>
      <c r="D1655" s="6">
        <v>10000</v>
      </c>
      <c r="E1655" s="8">
        <v>10290</v>
      </c>
      <c r="F1655" t="s">
        <v>8218</v>
      </c>
      <c r="G1655" t="s">
        <v>8223</v>
      </c>
      <c r="H1655" t="s">
        <v>8245</v>
      </c>
      <c r="I1655" s="19">
        <f t="shared" si="75"/>
        <v>42082.739849537036</v>
      </c>
      <c r="J1655">
        <v>1426787123</v>
      </c>
      <c r="K1655" s="19">
        <f t="shared" si="76"/>
        <v>42052.7815162037</v>
      </c>
      <c r="L1655">
        <v>1424198723</v>
      </c>
      <c r="M1655" t="b">
        <v>0</v>
      </c>
      <c r="N1655">
        <v>61</v>
      </c>
      <c r="O1655" t="b">
        <v>1</v>
      </c>
      <c r="P1655" t="s">
        <v>8283</v>
      </c>
      <c r="Q1655" s="15" t="s">
        <v>8322</v>
      </c>
      <c r="R1655" s="12" t="s">
        <v>8323</v>
      </c>
      <c r="S1655">
        <f t="shared" si="77"/>
        <v>168.69</v>
      </c>
    </row>
    <row r="1656" spans="1:19" ht="45" x14ac:dyDescent="0.25">
      <c r="A1656" s="10">
        <v>3766</v>
      </c>
      <c r="B1656" s="3" t="s">
        <v>3763</v>
      </c>
      <c r="C1656" s="3" t="s">
        <v>7876</v>
      </c>
      <c r="D1656" s="6">
        <v>10000</v>
      </c>
      <c r="E1656" s="8">
        <v>10265.01</v>
      </c>
      <c r="F1656" t="s">
        <v>8218</v>
      </c>
      <c r="G1656" t="s">
        <v>8223</v>
      </c>
      <c r="H1656" t="s">
        <v>8245</v>
      </c>
      <c r="I1656" s="19">
        <f t="shared" si="75"/>
        <v>41823.167187500003</v>
      </c>
      <c r="J1656">
        <v>1404360045</v>
      </c>
      <c r="K1656" s="19">
        <f t="shared" si="76"/>
        <v>41788.167187500003</v>
      </c>
      <c r="L1656">
        <v>1401336045</v>
      </c>
      <c r="M1656" t="b">
        <v>0</v>
      </c>
      <c r="N1656">
        <v>96</v>
      </c>
      <c r="O1656" t="b">
        <v>1</v>
      </c>
      <c r="P1656" t="s">
        <v>8303</v>
      </c>
      <c r="Q1656" s="15" t="s">
        <v>8314</v>
      </c>
      <c r="R1656" s="12" t="s">
        <v>8335</v>
      </c>
      <c r="S1656">
        <f t="shared" si="77"/>
        <v>106.93</v>
      </c>
    </row>
    <row r="1657" spans="1:19" ht="60" x14ac:dyDescent="0.25">
      <c r="A1657" s="10">
        <v>1519</v>
      </c>
      <c r="B1657" s="3" t="s">
        <v>1520</v>
      </c>
      <c r="C1657" s="3" t="s">
        <v>5629</v>
      </c>
      <c r="D1657" s="6">
        <v>9000</v>
      </c>
      <c r="E1657" s="8">
        <v>9302.75</v>
      </c>
      <c r="F1657" t="s">
        <v>8218</v>
      </c>
      <c r="G1657" t="s">
        <v>8223</v>
      </c>
      <c r="H1657" t="s">
        <v>8245</v>
      </c>
      <c r="I1657" s="19">
        <f t="shared" si="75"/>
        <v>41810.915972222225</v>
      </c>
      <c r="J1657">
        <v>1403301540</v>
      </c>
      <c r="K1657" s="19">
        <f t="shared" si="76"/>
        <v>41782.741701388892</v>
      </c>
      <c r="L1657">
        <v>1400867283</v>
      </c>
      <c r="M1657" t="b">
        <v>1</v>
      </c>
      <c r="N1657">
        <v>145</v>
      </c>
      <c r="O1657" t="b">
        <v>1</v>
      </c>
      <c r="P1657" t="s">
        <v>8283</v>
      </c>
      <c r="Q1657" s="15" t="s">
        <v>8322</v>
      </c>
      <c r="R1657" s="12" t="s">
        <v>8323</v>
      </c>
      <c r="S1657">
        <f t="shared" si="77"/>
        <v>64.16</v>
      </c>
    </row>
    <row r="1658" spans="1:19" ht="60" x14ac:dyDescent="0.25">
      <c r="A1658" s="10">
        <v>2991</v>
      </c>
      <c r="B1658" s="3" t="s">
        <v>2991</v>
      </c>
      <c r="C1658" s="3" t="s">
        <v>7101</v>
      </c>
      <c r="D1658" s="6">
        <v>8500</v>
      </c>
      <c r="E1658" s="8">
        <v>8780</v>
      </c>
      <c r="F1658" t="s">
        <v>8218</v>
      </c>
      <c r="G1658" t="s">
        <v>8223</v>
      </c>
      <c r="H1658" t="s">
        <v>8245</v>
      </c>
      <c r="I1658" s="19">
        <f t="shared" si="75"/>
        <v>42762.837152777778</v>
      </c>
      <c r="J1658">
        <v>1485547530</v>
      </c>
      <c r="K1658" s="19">
        <f t="shared" si="76"/>
        <v>42740.837152777778</v>
      </c>
      <c r="L1658">
        <v>1483646730</v>
      </c>
      <c r="M1658" t="b">
        <v>0</v>
      </c>
      <c r="N1658">
        <v>93</v>
      </c>
      <c r="O1658" t="b">
        <v>1</v>
      </c>
      <c r="P1658" t="s">
        <v>8301</v>
      </c>
      <c r="Q1658" s="15" t="s">
        <v>8314</v>
      </c>
      <c r="R1658" s="12" t="s">
        <v>8327</v>
      </c>
      <c r="S1658">
        <f t="shared" si="77"/>
        <v>94.41</v>
      </c>
    </row>
    <row r="1659" spans="1:19" ht="60" x14ac:dyDescent="0.25">
      <c r="A1659" s="10">
        <v>335</v>
      </c>
      <c r="B1659" s="3" t="s">
        <v>336</v>
      </c>
      <c r="C1659" s="3" t="s">
        <v>4445</v>
      </c>
      <c r="D1659" s="6">
        <v>8500</v>
      </c>
      <c r="E1659" s="8">
        <v>8735</v>
      </c>
      <c r="F1659" t="s">
        <v>8218</v>
      </c>
      <c r="G1659" t="s">
        <v>8223</v>
      </c>
      <c r="H1659" t="s">
        <v>8245</v>
      </c>
      <c r="I1659" s="19">
        <f t="shared" si="75"/>
        <v>42132.916666666672</v>
      </c>
      <c r="J1659">
        <v>1431122400</v>
      </c>
      <c r="K1659" s="19">
        <f t="shared" si="76"/>
        <v>42101.737442129626</v>
      </c>
      <c r="L1659">
        <v>1428428515</v>
      </c>
      <c r="M1659" t="b">
        <v>1</v>
      </c>
      <c r="N1659">
        <v>80</v>
      </c>
      <c r="O1659" t="b">
        <v>1</v>
      </c>
      <c r="P1659" t="s">
        <v>8267</v>
      </c>
      <c r="Q1659" s="15" t="s">
        <v>8317</v>
      </c>
      <c r="R1659" s="12" t="s">
        <v>8329</v>
      </c>
      <c r="S1659">
        <f t="shared" si="77"/>
        <v>109.19</v>
      </c>
    </row>
    <row r="1660" spans="1:19" ht="60" x14ac:dyDescent="0.25">
      <c r="A1660" s="10">
        <v>3016</v>
      </c>
      <c r="B1660" s="3" t="s">
        <v>3016</v>
      </c>
      <c r="C1660" s="3" t="s">
        <v>7126</v>
      </c>
      <c r="D1660" s="6">
        <v>8500</v>
      </c>
      <c r="E1660" s="8">
        <v>8722</v>
      </c>
      <c r="F1660" t="s">
        <v>8218</v>
      </c>
      <c r="G1660" t="s">
        <v>8223</v>
      </c>
      <c r="H1660" t="s">
        <v>8245</v>
      </c>
      <c r="I1660" s="19">
        <f t="shared" si="75"/>
        <v>41838.548055555555</v>
      </c>
      <c r="J1660">
        <v>1405688952</v>
      </c>
      <c r="K1660" s="19">
        <f t="shared" si="76"/>
        <v>41778.548055555555</v>
      </c>
      <c r="L1660">
        <v>1400504952</v>
      </c>
      <c r="M1660" t="b">
        <v>0</v>
      </c>
      <c r="N1660">
        <v>36</v>
      </c>
      <c r="O1660" t="b">
        <v>1</v>
      </c>
      <c r="P1660" t="s">
        <v>8301</v>
      </c>
      <c r="Q1660" s="15" t="s">
        <v>8314</v>
      </c>
      <c r="R1660" s="12" t="s">
        <v>8327</v>
      </c>
      <c r="S1660">
        <f t="shared" si="77"/>
        <v>242.28</v>
      </c>
    </row>
    <row r="1661" spans="1:19" x14ac:dyDescent="0.25">
      <c r="A1661" s="10">
        <v>3302</v>
      </c>
      <c r="B1661" s="3" t="s">
        <v>3302</v>
      </c>
      <c r="C1661" s="3" t="s">
        <v>7412</v>
      </c>
      <c r="D1661" s="6">
        <v>8400</v>
      </c>
      <c r="E1661" s="8">
        <v>8685</v>
      </c>
      <c r="F1661" t="s">
        <v>8218</v>
      </c>
      <c r="G1661" t="s">
        <v>8226</v>
      </c>
      <c r="H1661" t="s">
        <v>8248</v>
      </c>
      <c r="I1661" s="19">
        <f t="shared" si="75"/>
        <v>42711.35157407407</v>
      </c>
      <c r="J1661">
        <v>1481099176</v>
      </c>
      <c r="K1661" s="19">
        <f t="shared" si="76"/>
        <v>42681.35157407407</v>
      </c>
      <c r="L1661">
        <v>1478507176</v>
      </c>
      <c r="M1661" t="b">
        <v>0</v>
      </c>
      <c r="N1661">
        <v>50</v>
      </c>
      <c r="O1661" t="b">
        <v>1</v>
      </c>
      <c r="P1661" t="s">
        <v>8269</v>
      </c>
      <c r="Q1661" s="15" t="s">
        <v>8314</v>
      </c>
      <c r="R1661" s="12" t="s">
        <v>8315</v>
      </c>
      <c r="S1661">
        <f t="shared" si="77"/>
        <v>173.7</v>
      </c>
    </row>
    <row r="1662" spans="1:19" ht="30" x14ac:dyDescent="0.25">
      <c r="A1662" s="10">
        <v>3169</v>
      </c>
      <c r="B1662" s="3" t="s">
        <v>3169</v>
      </c>
      <c r="C1662" s="3" t="s">
        <v>7279</v>
      </c>
      <c r="D1662" s="6">
        <v>8000</v>
      </c>
      <c r="E1662" s="8">
        <v>8241</v>
      </c>
      <c r="F1662" t="s">
        <v>8218</v>
      </c>
      <c r="G1662" t="s">
        <v>8223</v>
      </c>
      <c r="H1662" t="s">
        <v>8245</v>
      </c>
      <c r="I1662" s="19">
        <f t="shared" si="75"/>
        <v>41621.207638888889</v>
      </c>
      <c r="J1662">
        <v>1386910740</v>
      </c>
      <c r="K1662" s="19">
        <f t="shared" si="76"/>
        <v>41591.737974537034</v>
      </c>
      <c r="L1662">
        <v>1384364561</v>
      </c>
      <c r="M1662" t="b">
        <v>1</v>
      </c>
      <c r="N1662">
        <v>82</v>
      </c>
      <c r="O1662" t="b">
        <v>1</v>
      </c>
      <c r="P1662" t="s">
        <v>8269</v>
      </c>
      <c r="Q1662" s="15" t="s">
        <v>8314</v>
      </c>
      <c r="R1662" s="12" t="s">
        <v>8315</v>
      </c>
      <c r="S1662">
        <f t="shared" si="77"/>
        <v>100.5</v>
      </c>
    </row>
    <row r="1663" spans="1:19" ht="60" x14ac:dyDescent="0.25">
      <c r="A1663" s="10">
        <v>2939</v>
      </c>
      <c r="B1663" s="3" t="s">
        <v>2939</v>
      </c>
      <c r="C1663" s="3" t="s">
        <v>7049</v>
      </c>
      <c r="D1663" s="6">
        <v>8000</v>
      </c>
      <c r="E1663" s="8">
        <v>8230</v>
      </c>
      <c r="F1663" t="s">
        <v>8218</v>
      </c>
      <c r="G1663" t="s">
        <v>8223</v>
      </c>
      <c r="H1663" t="s">
        <v>8245</v>
      </c>
      <c r="I1663" s="19">
        <f t="shared" si="75"/>
        <v>41879.041666666664</v>
      </c>
      <c r="J1663">
        <v>1409187600</v>
      </c>
      <c r="K1663" s="19">
        <f t="shared" si="76"/>
        <v>41845.809166666666</v>
      </c>
      <c r="L1663">
        <v>1406316312</v>
      </c>
      <c r="M1663" t="b">
        <v>0</v>
      </c>
      <c r="N1663">
        <v>25</v>
      </c>
      <c r="O1663" t="b">
        <v>1</v>
      </c>
      <c r="P1663" t="s">
        <v>8303</v>
      </c>
      <c r="Q1663" s="15" t="s">
        <v>8314</v>
      </c>
      <c r="R1663" s="12" t="s">
        <v>8335</v>
      </c>
      <c r="S1663">
        <f t="shared" si="77"/>
        <v>329.2</v>
      </c>
    </row>
    <row r="1664" spans="1:19" ht="45" x14ac:dyDescent="0.25">
      <c r="A1664" s="10">
        <v>3243</v>
      </c>
      <c r="B1664" s="3" t="s">
        <v>3243</v>
      </c>
      <c r="C1664" s="3" t="s">
        <v>7353</v>
      </c>
      <c r="D1664" s="6">
        <v>8000</v>
      </c>
      <c r="E1664" s="8">
        <v>8227</v>
      </c>
      <c r="F1664" t="s">
        <v>8218</v>
      </c>
      <c r="G1664" t="s">
        <v>8223</v>
      </c>
      <c r="H1664" t="s">
        <v>8245</v>
      </c>
      <c r="I1664" s="19">
        <f t="shared" si="75"/>
        <v>42286</v>
      </c>
      <c r="J1664">
        <v>1444348800</v>
      </c>
      <c r="K1664" s="19">
        <f t="shared" si="76"/>
        <v>42262.096782407403</v>
      </c>
      <c r="L1664">
        <v>1442283562</v>
      </c>
      <c r="M1664" t="b">
        <v>1</v>
      </c>
      <c r="N1664">
        <v>71</v>
      </c>
      <c r="O1664" t="b">
        <v>1</v>
      </c>
      <c r="P1664" t="s">
        <v>8269</v>
      </c>
      <c r="Q1664" s="15" t="s">
        <v>8314</v>
      </c>
      <c r="R1664" s="12" t="s">
        <v>8315</v>
      </c>
      <c r="S1664">
        <f t="shared" si="77"/>
        <v>115.87</v>
      </c>
    </row>
    <row r="1665" spans="1:19" ht="45" x14ac:dyDescent="0.25">
      <c r="A1665" s="10">
        <v>2797</v>
      </c>
      <c r="B1665" s="3" t="s">
        <v>2797</v>
      </c>
      <c r="C1665" s="3" t="s">
        <v>6907</v>
      </c>
      <c r="D1665" s="6">
        <v>8000</v>
      </c>
      <c r="E1665" s="8">
        <v>8211.61</v>
      </c>
      <c r="F1665" t="s">
        <v>8218</v>
      </c>
      <c r="G1665" t="s">
        <v>8224</v>
      </c>
      <c r="H1665" t="s">
        <v>8246</v>
      </c>
      <c r="I1665" s="19">
        <f t="shared" si="75"/>
        <v>41828.94027777778</v>
      </c>
      <c r="J1665">
        <v>1404858840</v>
      </c>
      <c r="K1665" s="19">
        <f t="shared" si="76"/>
        <v>41798.94027777778</v>
      </c>
      <c r="L1665">
        <v>1402266840</v>
      </c>
      <c r="M1665" t="b">
        <v>0</v>
      </c>
      <c r="N1665">
        <v>94</v>
      </c>
      <c r="O1665" t="b">
        <v>1</v>
      </c>
      <c r="P1665" t="s">
        <v>8269</v>
      </c>
      <c r="Q1665" s="15" t="s">
        <v>8314</v>
      </c>
      <c r="R1665" s="12" t="s">
        <v>8315</v>
      </c>
      <c r="S1665">
        <f t="shared" si="77"/>
        <v>87.36</v>
      </c>
    </row>
    <row r="1666" spans="1:19" ht="60" x14ac:dyDescent="0.25">
      <c r="A1666" s="10">
        <v>1662</v>
      </c>
      <c r="B1666" s="3" t="s">
        <v>1663</v>
      </c>
      <c r="C1666" s="3" t="s">
        <v>5772</v>
      </c>
      <c r="D1666" s="6">
        <v>8000</v>
      </c>
      <c r="E1666" s="8">
        <v>8211</v>
      </c>
      <c r="F1666" t="s">
        <v>8218</v>
      </c>
      <c r="G1666" t="s">
        <v>8223</v>
      </c>
      <c r="H1666" t="s">
        <v>8245</v>
      </c>
      <c r="I1666" s="19">
        <f t="shared" si="75"/>
        <v>40908.239999999998</v>
      </c>
      <c r="J1666">
        <v>1325310336</v>
      </c>
      <c r="K1666" s="19">
        <f t="shared" si="76"/>
        <v>40848.198333333334</v>
      </c>
      <c r="L1666">
        <v>1320122736</v>
      </c>
      <c r="M1666" t="b">
        <v>0</v>
      </c>
      <c r="N1666">
        <v>62</v>
      </c>
      <c r="O1666" t="b">
        <v>1</v>
      </c>
      <c r="P1666" t="s">
        <v>8290</v>
      </c>
      <c r="Q1666" s="15" t="s">
        <v>8311</v>
      </c>
      <c r="R1666" s="12" t="s">
        <v>8319</v>
      </c>
      <c r="S1666">
        <f t="shared" si="77"/>
        <v>132.44</v>
      </c>
    </row>
    <row r="1667" spans="1:19" ht="60" x14ac:dyDescent="0.25">
      <c r="A1667" s="10">
        <v>1668</v>
      </c>
      <c r="B1667" s="3" t="s">
        <v>1669</v>
      </c>
      <c r="C1667" s="3" t="s">
        <v>5778</v>
      </c>
      <c r="D1667" s="6">
        <v>8000</v>
      </c>
      <c r="E1667" s="8">
        <v>8211</v>
      </c>
      <c r="F1667" t="s">
        <v>8218</v>
      </c>
      <c r="G1667" t="s">
        <v>8223</v>
      </c>
      <c r="H1667" t="s">
        <v>8245</v>
      </c>
      <c r="I1667" s="19">
        <f t="shared" ref="I1667:I1730" si="78">(((J1667/60)/60)/24)+DATE(1970,1,1)</f>
        <v>40875.191423611112</v>
      </c>
      <c r="J1667">
        <v>1322454939</v>
      </c>
      <c r="K1667" s="19">
        <f t="shared" ref="K1667:K1730" si="79">(((L1667/60)/60)/24)+DATE(1970,1,1)</f>
        <v>40845.14975694444</v>
      </c>
      <c r="L1667">
        <v>1319859339</v>
      </c>
      <c r="M1667" t="b">
        <v>0</v>
      </c>
      <c r="N1667">
        <v>116</v>
      </c>
      <c r="O1667" t="b">
        <v>1</v>
      </c>
      <c r="P1667" t="s">
        <v>8290</v>
      </c>
      <c r="Q1667" s="15" t="s">
        <v>8311</v>
      </c>
      <c r="R1667" s="12" t="s">
        <v>8319</v>
      </c>
      <c r="S1667">
        <f t="shared" ref="S1667:S1730" si="80">IFERROR(ROUND(E1667/N1667,2),0)</f>
        <v>70.78</v>
      </c>
    </row>
    <row r="1668" spans="1:19" ht="75" x14ac:dyDescent="0.25">
      <c r="A1668" s="10">
        <v>1661</v>
      </c>
      <c r="B1668" s="3" t="s">
        <v>1662</v>
      </c>
      <c r="C1668" s="3" t="s">
        <v>5771</v>
      </c>
      <c r="D1668" s="6">
        <v>7900</v>
      </c>
      <c r="E1668" s="8">
        <v>8098</v>
      </c>
      <c r="F1668" t="s">
        <v>8218</v>
      </c>
      <c r="G1668" t="s">
        <v>8238</v>
      </c>
      <c r="H1668" t="s">
        <v>8248</v>
      </c>
      <c r="I1668" s="19">
        <f t="shared" si="78"/>
        <v>42386.875</v>
      </c>
      <c r="J1668">
        <v>1453064400</v>
      </c>
      <c r="K1668" s="19">
        <f t="shared" si="79"/>
        <v>42343.998043981483</v>
      </c>
      <c r="L1668">
        <v>1449359831</v>
      </c>
      <c r="M1668" t="b">
        <v>0</v>
      </c>
      <c r="N1668">
        <v>101</v>
      </c>
      <c r="O1668" t="b">
        <v>1</v>
      </c>
      <c r="P1668" t="s">
        <v>8290</v>
      </c>
      <c r="Q1668" s="15" t="s">
        <v>8311</v>
      </c>
      <c r="R1668" s="12" t="s">
        <v>8319</v>
      </c>
      <c r="S1668">
        <f t="shared" si="80"/>
        <v>80.180000000000007</v>
      </c>
    </row>
    <row r="1669" spans="1:19" ht="60" x14ac:dyDescent="0.25">
      <c r="A1669" s="10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 s="19">
        <f t="shared" si="78"/>
        <v>41935.034108796295</v>
      </c>
      <c r="J1669">
        <v>1414025347</v>
      </c>
      <c r="K1669" s="19">
        <f t="shared" si="79"/>
        <v>41905.034108796295</v>
      </c>
      <c r="L1669">
        <v>1411433347</v>
      </c>
      <c r="M1669" t="b">
        <v>1</v>
      </c>
      <c r="N1669">
        <v>111</v>
      </c>
      <c r="O1669" t="b">
        <v>1</v>
      </c>
      <c r="P1669" t="s">
        <v>8278</v>
      </c>
      <c r="Q1669" s="15" t="s">
        <v>8311</v>
      </c>
      <c r="R1669" s="12" t="s">
        <v>8324</v>
      </c>
      <c r="S1669">
        <f t="shared" si="80"/>
        <v>69.67</v>
      </c>
    </row>
    <row r="1670" spans="1:19" ht="45" x14ac:dyDescent="0.25">
      <c r="A1670" s="10">
        <v>356</v>
      </c>
      <c r="B1670" s="3" t="s">
        <v>357</v>
      </c>
      <c r="C1670" s="3" t="s">
        <v>4466</v>
      </c>
      <c r="D1670" s="6">
        <v>7500</v>
      </c>
      <c r="E1670" s="8">
        <v>7701.93</v>
      </c>
      <c r="F1670" t="s">
        <v>8218</v>
      </c>
      <c r="G1670" t="s">
        <v>8223</v>
      </c>
      <c r="H1670" t="s">
        <v>8245</v>
      </c>
      <c r="I1670" s="19">
        <f t="shared" si="78"/>
        <v>42445.761493055557</v>
      </c>
      <c r="J1670">
        <v>1458152193</v>
      </c>
      <c r="K1670" s="19">
        <f t="shared" si="79"/>
        <v>42415.803159722222</v>
      </c>
      <c r="L1670">
        <v>1455563793</v>
      </c>
      <c r="M1670" t="b">
        <v>1</v>
      </c>
      <c r="N1670">
        <v>97</v>
      </c>
      <c r="O1670" t="b">
        <v>1</v>
      </c>
      <c r="P1670" t="s">
        <v>8267</v>
      </c>
      <c r="Q1670" s="15" t="s">
        <v>8317</v>
      </c>
      <c r="R1670" s="12" t="s">
        <v>8329</v>
      </c>
      <c r="S1670">
        <f t="shared" si="80"/>
        <v>79.400000000000006</v>
      </c>
    </row>
    <row r="1671" spans="1:19" ht="45" x14ac:dyDescent="0.25">
      <c r="A1671" s="10">
        <v>1538</v>
      </c>
      <c r="B1671" s="3" t="s">
        <v>1539</v>
      </c>
      <c r="C1671" s="3" t="s">
        <v>5648</v>
      </c>
      <c r="D1671" s="6">
        <v>7000</v>
      </c>
      <c r="E1671" s="8">
        <v>7184</v>
      </c>
      <c r="F1671" t="s">
        <v>8218</v>
      </c>
      <c r="G1671" t="s">
        <v>8223</v>
      </c>
      <c r="H1671" t="s">
        <v>8245</v>
      </c>
      <c r="I1671" s="19">
        <f t="shared" si="78"/>
        <v>42026.782060185185</v>
      </c>
      <c r="J1671">
        <v>1421952370</v>
      </c>
      <c r="K1671" s="19">
        <f t="shared" si="79"/>
        <v>41981.782060185185</v>
      </c>
      <c r="L1671">
        <v>1418064370</v>
      </c>
      <c r="M1671" t="b">
        <v>1</v>
      </c>
      <c r="N1671">
        <v>46</v>
      </c>
      <c r="O1671" t="b">
        <v>1</v>
      </c>
      <c r="P1671" t="s">
        <v>8283</v>
      </c>
      <c r="Q1671" s="15" t="s">
        <v>8322</v>
      </c>
      <c r="R1671" s="12" t="s">
        <v>8323</v>
      </c>
      <c r="S1671">
        <f t="shared" si="80"/>
        <v>156.16999999999999</v>
      </c>
    </row>
    <row r="1672" spans="1:19" ht="45" x14ac:dyDescent="0.25">
      <c r="A1672" s="10">
        <v>1756</v>
      </c>
      <c r="B1672" s="3" t="s">
        <v>1757</v>
      </c>
      <c r="C1672" s="3" t="s">
        <v>5866</v>
      </c>
      <c r="D1672" s="6">
        <v>5500</v>
      </c>
      <c r="E1672" s="8">
        <v>5655.6</v>
      </c>
      <c r="F1672" t="s">
        <v>8218</v>
      </c>
      <c r="G1672" t="s">
        <v>8223</v>
      </c>
      <c r="H1672" t="s">
        <v>8245</v>
      </c>
      <c r="I1672" s="19">
        <f t="shared" si="78"/>
        <v>42611.167465277773</v>
      </c>
      <c r="J1672">
        <v>1472443269</v>
      </c>
      <c r="K1672" s="19">
        <f t="shared" si="79"/>
        <v>42571.167465277773</v>
      </c>
      <c r="L1672">
        <v>1468987269</v>
      </c>
      <c r="M1672" t="b">
        <v>0</v>
      </c>
      <c r="N1672">
        <v>120</v>
      </c>
      <c r="O1672" t="b">
        <v>1</v>
      </c>
      <c r="P1672" t="s">
        <v>8283</v>
      </c>
      <c r="Q1672" s="15" t="s">
        <v>8322</v>
      </c>
      <c r="R1672" s="12" t="s">
        <v>8323</v>
      </c>
      <c r="S1672">
        <f t="shared" si="80"/>
        <v>47.13</v>
      </c>
    </row>
    <row r="1673" spans="1:19" ht="30" x14ac:dyDescent="0.25">
      <c r="A1673" s="10">
        <v>2164</v>
      </c>
      <c r="B1673" s="3" t="s">
        <v>2165</v>
      </c>
      <c r="C1673" s="3" t="s">
        <v>6274</v>
      </c>
      <c r="D1673" s="6">
        <v>5500</v>
      </c>
      <c r="E1673" s="8">
        <v>5645</v>
      </c>
      <c r="F1673" t="s">
        <v>8218</v>
      </c>
      <c r="G1673" t="s">
        <v>8223</v>
      </c>
      <c r="H1673" t="s">
        <v>8245</v>
      </c>
      <c r="I1673" s="19">
        <f t="shared" si="78"/>
        <v>42546.165972222225</v>
      </c>
      <c r="J1673">
        <v>1466827140</v>
      </c>
      <c r="K1673" s="19">
        <f t="shared" si="79"/>
        <v>42515.71775462963</v>
      </c>
      <c r="L1673">
        <v>1464196414</v>
      </c>
      <c r="M1673" t="b">
        <v>0</v>
      </c>
      <c r="N1673">
        <v>83</v>
      </c>
      <c r="O1673" t="b">
        <v>1</v>
      </c>
      <c r="P1673" t="s">
        <v>8274</v>
      </c>
      <c r="Q1673" s="15" t="s">
        <v>8311</v>
      </c>
      <c r="R1673" s="12" t="s">
        <v>8312</v>
      </c>
      <c r="S1673">
        <f t="shared" si="80"/>
        <v>68.010000000000005</v>
      </c>
    </row>
    <row r="1674" spans="1:19" ht="60" x14ac:dyDescent="0.25">
      <c r="A1674" s="10">
        <v>3753</v>
      </c>
      <c r="B1674" s="3" t="s">
        <v>3750</v>
      </c>
      <c r="C1674" s="3" t="s">
        <v>7863</v>
      </c>
      <c r="D1674" s="6">
        <v>5000</v>
      </c>
      <c r="E1674" s="8">
        <v>5167</v>
      </c>
      <c r="F1674" t="s">
        <v>8218</v>
      </c>
      <c r="G1674" t="s">
        <v>8223</v>
      </c>
      <c r="H1674" t="s">
        <v>8245</v>
      </c>
      <c r="I1674" s="19">
        <f t="shared" si="78"/>
        <v>42158</v>
      </c>
      <c r="J1674">
        <v>1433289600</v>
      </c>
      <c r="K1674" s="19">
        <f t="shared" si="79"/>
        <v>42128.824074074073</v>
      </c>
      <c r="L1674">
        <v>1430768800</v>
      </c>
      <c r="M1674" t="b">
        <v>0</v>
      </c>
      <c r="N1674">
        <v>30</v>
      </c>
      <c r="O1674" t="b">
        <v>1</v>
      </c>
      <c r="P1674" t="s">
        <v>8303</v>
      </c>
      <c r="Q1674" s="15" t="s">
        <v>8314</v>
      </c>
      <c r="R1674" s="12" t="s">
        <v>8335</v>
      </c>
      <c r="S1674">
        <f t="shared" si="80"/>
        <v>172.23</v>
      </c>
    </row>
    <row r="1675" spans="1:19" ht="45" x14ac:dyDescent="0.25">
      <c r="A1675" s="10">
        <v>2661</v>
      </c>
      <c r="B1675" s="3" t="s">
        <v>2661</v>
      </c>
      <c r="C1675" s="3" t="s">
        <v>6771</v>
      </c>
      <c r="D1675" s="6">
        <v>5000</v>
      </c>
      <c r="E1675" s="8">
        <v>5145</v>
      </c>
      <c r="F1675" t="s">
        <v>8218</v>
      </c>
      <c r="G1675" t="s">
        <v>8223</v>
      </c>
      <c r="H1675" t="s">
        <v>8245</v>
      </c>
      <c r="I1675" s="19">
        <f t="shared" si="78"/>
        <v>41572.958449074074</v>
      </c>
      <c r="J1675">
        <v>1382742010</v>
      </c>
      <c r="K1675" s="19">
        <f t="shared" si="79"/>
        <v>41542.958449074074</v>
      </c>
      <c r="L1675">
        <v>1380150010</v>
      </c>
      <c r="M1675" t="b">
        <v>0</v>
      </c>
      <c r="N1675">
        <v>60</v>
      </c>
      <c r="O1675" t="b">
        <v>1</v>
      </c>
      <c r="P1675" t="s">
        <v>8300</v>
      </c>
      <c r="Q1675" s="15" t="s">
        <v>8307</v>
      </c>
      <c r="R1675" s="12" t="s">
        <v>8334</v>
      </c>
      <c r="S1675">
        <f t="shared" si="80"/>
        <v>85.75</v>
      </c>
    </row>
    <row r="1676" spans="1:19" ht="60" x14ac:dyDescent="0.25">
      <c r="A1676" s="10">
        <v>1614</v>
      </c>
      <c r="B1676" s="3" t="s">
        <v>1615</v>
      </c>
      <c r="C1676" s="3" t="s">
        <v>5724</v>
      </c>
      <c r="D1676" s="6">
        <v>5000</v>
      </c>
      <c r="E1676" s="8">
        <v>5135</v>
      </c>
      <c r="F1676" t="s">
        <v>8218</v>
      </c>
      <c r="G1676" t="s">
        <v>8223</v>
      </c>
      <c r="H1676" t="s">
        <v>8245</v>
      </c>
      <c r="I1676" s="19">
        <f t="shared" si="78"/>
        <v>41854.708333333336</v>
      </c>
      <c r="J1676">
        <v>1407085200</v>
      </c>
      <c r="K1676" s="19">
        <f t="shared" si="79"/>
        <v>41794.981122685182</v>
      </c>
      <c r="L1676">
        <v>1401924769</v>
      </c>
      <c r="M1676" t="b">
        <v>0</v>
      </c>
      <c r="N1676">
        <v>77</v>
      </c>
      <c r="O1676" t="b">
        <v>1</v>
      </c>
      <c r="P1676" t="s">
        <v>8274</v>
      </c>
      <c r="Q1676" s="15" t="s">
        <v>8311</v>
      </c>
      <c r="R1676" s="12" t="s">
        <v>8312</v>
      </c>
      <c r="S1676">
        <f t="shared" si="80"/>
        <v>66.69</v>
      </c>
    </row>
    <row r="1677" spans="1:19" ht="45" x14ac:dyDescent="0.25">
      <c r="A1677" s="10">
        <v>60</v>
      </c>
      <c r="B1677" s="3" t="s">
        <v>62</v>
      </c>
      <c r="C1677" s="3" t="s">
        <v>4171</v>
      </c>
      <c r="D1677" s="6">
        <v>4500</v>
      </c>
      <c r="E1677" s="8">
        <v>4648.33</v>
      </c>
      <c r="F1677" t="s">
        <v>8218</v>
      </c>
      <c r="G1677" t="s">
        <v>8224</v>
      </c>
      <c r="H1677" t="s">
        <v>8246</v>
      </c>
      <c r="I1677" s="19">
        <f t="shared" si="78"/>
        <v>41721</v>
      </c>
      <c r="J1677">
        <v>1395532800</v>
      </c>
      <c r="K1677" s="19">
        <f t="shared" si="79"/>
        <v>41701.901817129627</v>
      </c>
      <c r="L1677">
        <v>1393882717</v>
      </c>
      <c r="M1677" t="b">
        <v>0</v>
      </c>
      <c r="N1677">
        <v>108</v>
      </c>
      <c r="O1677" t="b">
        <v>1</v>
      </c>
      <c r="P1677" t="s">
        <v>8264</v>
      </c>
      <c r="Q1677" s="15" t="s">
        <v>8317</v>
      </c>
      <c r="R1677" s="12" t="s">
        <v>8318</v>
      </c>
      <c r="S1677">
        <f t="shared" si="80"/>
        <v>43.04</v>
      </c>
    </row>
    <row r="1678" spans="1:19" ht="60" x14ac:dyDescent="0.25">
      <c r="A1678" s="10">
        <v>750</v>
      </c>
      <c r="B1678" s="3" t="s">
        <v>751</v>
      </c>
      <c r="C1678" s="3" t="s">
        <v>4860</v>
      </c>
      <c r="D1678" s="6">
        <v>4444</v>
      </c>
      <c r="E1678" s="8">
        <v>4559</v>
      </c>
      <c r="F1678" t="s">
        <v>8218</v>
      </c>
      <c r="G1678" t="s">
        <v>8223</v>
      </c>
      <c r="H1678" t="s">
        <v>8245</v>
      </c>
      <c r="I1678" s="19">
        <f t="shared" si="78"/>
        <v>41329.878148148149</v>
      </c>
      <c r="J1678">
        <v>1361739872</v>
      </c>
      <c r="K1678" s="19">
        <f t="shared" si="79"/>
        <v>41299.878148148149</v>
      </c>
      <c r="L1678">
        <v>1359147872</v>
      </c>
      <c r="M1678" t="b">
        <v>0</v>
      </c>
      <c r="N1678">
        <v>59</v>
      </c>
      <c r="O1678" t="b">
        <v>1</v>
      </c>
      <c r="P1678" t="s">
        <v>8272</v>
      </c>
      <c r="Q1678" s="15" t="s">
        <v>8320</v>
      </c>
      <c r="R1678" s="12" t="s">
        <v>8330</v>
      </c>
      <c r="S1678">
        <f t="shared" si="80"/>
        <v>77.27</v>
      </c>
    </row>
    <row r="1679" spans="1:19" ht="60" x14ac:dyDescent="0.25">
      <c r="A1679" s="10">
        <v>3724</v>
      </c>
      <c r="B1679" s="3" t="s">
        <v>3721</v>
      </c>
      <c r="C1679" s="3" t="s">
        <v>7834</v>
      </c>
      <c r="D1679" s="6">
        <v>4300</v>
      </c>
      <c r="E1679" s="8">
        <v>4409.55</v>
      </c>
      <c r="F1679" t="s">
        <v>8218</v>
      </c>
      <c r="G1679" t="s">
        <v>8224</v>
      </c>
      <c r="H1679" t="s">
        <v>8246</v>
      </c>
      <c r="I1679" s="19">
        <f t="shared" si="78"/>
        <v>42494.958333333328</v>
      </c>
      <c r="J1679">
        <v>1462402800</v>
      </c>
      <c r="K1679" s="19">
        <f t="shared" si="79"/>
        <v>42465.491435185191</v>
      </c>
      <c r="L1679">
        <v>1459856860</v>
      </c>
      <c r="M1679" t="b">
        <v>0</v>
      </c>
      <c r="N1679">
        <v>89</v>
      </c>
      <c r="O1679" t="b">
        <v>1</v>
      </c>
      <c r="P1679" t="s">
        <v>8269</v>
      </c>
      <c r="Q1679" s="15" t="s">
        <v>8314</v>
      </c>
      <c r="R1679" s="12" t="s">
        <v>8315</v>
      </c>
      <c r="S1679">
        <f t="shared" si="80"/>
        <v>49.55</v>
      </c>
    </row>
    <row r="1680" spans="1:19" ht="60" x14ac:dyDescent="0.25">
      <c r="A1680" s="10">
        <v>3221</v>
      </c>
      <c r="B1680" s="20" t="s">
        <v>3221</v>
      </c>
      <c r="C1680" s="3" t="s">
        <v>7331</v>
      </c>
      <c r="D1680" s="6">
        <v>4000</v>
      </c>
      <c r="E1680" s="8">
        <v>4137</v>
      </c>
      <c r="F1680" t="s">
        <v>8218</v>
      </c>
      <c r="G1680" t="s">
        <v>8224</v>
      </c>
      <c r="H1680" t="s">
        <v>8246</v>
      </c>
      <c r="I1680" s="19">
        <f t="shared" si="78"/>
        <v>42190.696793981479</v>
      </c>
      <c r="J1680">
        <v>1436114603</v>
      </c>
      <c r="K1680" s="19">
        <f t="shared" si="79"/>
        <v>42155.696793981479</v>
      </c>
      <c r="L1680">
        <v>1433090603</v>
      </c>
      <c r="M1680" t="b">
        <v>1</v>
      </c>
      <c r="N1680">
        <v>113</v>
      </c>
      <c r="O1680" t="b">
        <v>1</v>
      </c>
      <c r="P1680" t="s">
        <v>8269</v>
      </c>
      <c r="Q1680" s="15" t="s">
        <v>8314</v>
      </c>
      <c r="R1680" s="12" t="s">
        <v>8315</v>
      </c>
      <c r="S1680">
        <f t="shared" si="80"/>
        <v>36.61</v>
      </c>
    </row>
    <row r="1681" spans="1:19" ht="60" x14ac:dyDescent="0.25">
      <c r="A1681" s="10">
        <v>2174</v>
      </c>
      <c r="B1681" s="3" t="s">
        <v>2175</v>
      </c>
      <c r="C1681" s="3" t="s">
        <v>6284</v>
      </c>
      <c r="D1681" s="6">
        <v>4000</v>
      </c>
      <c r="E1681" s="8">
        <v>4119</v>
      </c>
      <c r="F1681" t="s">
        <v>8218</v>
      </c>
      <c r="G1681" t="s">
        <v>8224</v>
      </c>
      <c r="H1681" t="s">
        <v>8246</v>
      </c>
      <c r="I1681" s="19">
        <f t="shared" si="78"/>
        <v>42495.542905092589</v>
      </c>
      <c r="J1681">
        <v>1462453307</v>
      </c>
      <c r="K1681" s="19">
        <f t="shared" si="79"/>
        <v>42465.542905092589</v>
      </c>
      <c r="L1681">
        <v>1459861307</v>
      </c>
      <c r="M1681" t="b">
        <v>0</v>
      </c>
      <c r="N1681">
        <v>63</v>
      </c>
      <c r="O1681" t="b">
        <v>1</v>
      </c>
      <c r="P1681" t="s">
        <v>8274</v>
      </c>
      <c r="Q1681" s="15" t="s">
        <v>8311</v>
      </c>
      <c r="R1681" s="12" t="s">
        <v>8312</v>
      </c>
      <c r="S1681">
        <f t="shared" si="80"/>
        <v>65.38</v>
      </c>
    </row>
    <row r="1682" spans="1:19" ht="60" x14ac:dyDescent="0.25">
      <c r="A1682" s="10">
        <v>1403</v>
      </c>
      <c r="B1682" s="3" t="s">
        <v>1404</v>
      </c>
      <c r="C1682" s="3" t="s">
        <v>5513</v>
      </c>
      <c r="D1682" s="6">
        <v>4000</v>
      </c>
      <c r="E1682" s="8">
        <v>4103</v>
      </c>
      <c r="F1682" t="s">
        <v>8218</v>
      </c>
      <c r="G1682" t="s">
        <v>8223</v>
      </c>
      <c r="H1682" t="s">
        <v>8245</v>
      </c>
      <c r="I1682" s="19">
        <f t="shared" si="78"/>
        <v>41481.062905092593</v>
      </c>
      <c r="J1682">
        <v>1374802235</v>
      </c>
      <c r="K1682" s="19">
        <f t="shared" si="79"/>
        <v>41451.062905092593</v>
      </c>
      <c r="L1682">
        <v>1372210235</v>
      </c>
      <c r="M1682" t="b">
        <v>0</v>
      </c>
      <c r="N1682">
        <v>66</v>
      </c>
      <c r="O1682" t="b">
        <v>1</v>
      </c>
      <c r="P1682" t="s">
        <v>8274</v>
      </c>
      <c r="Q1682" s="15" t="s">
        <v>8311</v>
      </c>
      <c r="R1682" s="12" t="s">
        <v>8312</v>
      </c>
      <c r="S1682">
        <f t="shared" si="80"/>
        <v>62.17</v>
      </c>
    </row>
    <row r="1683" spans="1:19" ht="45" x14ac:dyDescent="0.25">
      <c r="A1683" s="10">
        <v>2551</v>
      </c>
      <c r="B1683" s="3" t="s">
        <v>2551</v>
      </c>
      <c r="C1683" s="3" t="s">
        <v>6661</v>
      </c>
      <c r="D1683" s="6">
        <v>3675</v>
      </c>
      <c r="E1683" s="8">
        <v>3775.5</v>
      </c>
      <c r="F1683" t="s">
        <v>8218</v>
      </c>
      <c r="G1683" t="s">
        <v>8223</v>
      </c>
      <c r="H1683" t="s">
        <v>8245</v>
      </c>
      <c r="I1683" s="19">
        <f t="shared" si="78"/>
        <v>40989.866666666669</v>
      </c>
      <c r="J1683">
        <v>1332362880</v>
      </c>
      <c r="K1683" s="19">
        <f t="shared" si="79"/>
        <v>40961.252141203702</v>
      </c>
      <c r="L1683">
        <v>1329890585</v>
      </c>
      <c r="M1683" t="b">
        <v>0</v>
      </c>
      <c r="N1683">
        <v>56</v>
      </c>
      <c r="O1683" t="b">
        <v>1</v>
      </c>
      <c r="P1683" t="s">
        <v>8298</v>
      </c>
      <c r="Q1683" s="15" t="s">
        <v>8311</v>
      </c>
      <c r="R1683" s="12" t="s">
        <v>8333</v>
      </c>
      <c r="S1683">
        <f t="shared" si="80"/>
        <v>67.42</v>
      </c>
    </row>
    <row r="1684" spans="1:19" ht="60" x14ac:dyDescent="0.25">
      <c r="A1684" s="10">
        <v>88</v>
      </c>
      <c r="B1684" s="3" t="s">
        <v>90</v>
      </c>
      <c r="C1684" s="3" t="s">
        <v>4199</v>
      </c>
      <c r="D1684" s="6">
        <v>3500</v>
      </c>
      <c r="E1684" s="8">
        <v>3600</v>
      </c>
      <c r="F1684" t="s">
        <v>8218</v>
      </c>
      <c r="G1684" t="s">
        <v>8223</v>
      </c>
      <c r="H1684" t="s">
        <v>8245</v>
      </c>
      <c r="I1684" s="19">
        <f t="shared" si="78"/>
        <v>41812.65892361111</v>
      </c>
      <c r="J1684">
        <v>1403452131</v>
      </c>
      <c r="K1684" s="19">
        <f t="shared" si="79"/>
        <v>41786.65892361111</v>
      </c>
      <c r="L1684">
        <v>1401205731</v>
      </c>
      <c r="M1684" t="b">
        <v>0</v>
      </c>
      <c r="N1684">
        <v>60</v>
      </c>
      <c r="O1684" t="b">
        <v>1</v>
      </c>
      <c r="P1684" t="s">
        <v>8264</v>
      </c>
      <c r="Q1684" s="15" t="s">
        <v>8317</v>
      </c>
      <c r="R1684" s="12" t="s">
        <v>8318</v>
      </c>
      <c r="S1684">
        <f t="shared" si="80"/>
        <v>60</v>
      </c>
    </row>
    <row r="1685" spans="1:19" ht="60" x14ac:dyDescent="0.25">
      <c r="A1685" s="10">
        <v>3715</v>
      </c>
      <c r="B1685" s="3" t="s">
        <v>3712</v>
      </c>
      <c r="C1685" s="3" t="s">
        <v>7825</v>
      </c>
      <c r="D1685" s="6">
        <v>3500</v>
      </c>
      <c r="E1685" s="8">
        <v>3590</v>
      </c>
      <c r="F1685" t="s">
        <v>8218</v>
      </c>
      <c r="G1685" t="s">
        <v>8224</v>
      </c>
      <c r="H1685" t="s">
        <v>8246</v>
      </c>
      <c r="I1685" s="19">
        <f t="shared" si="78"/>
        <v>42094.536111111112</v>
      </c>
      <c r="J1685">
        <v>1427806320</v>
      </c>
      <c r="K1685" s="19">
        <f t="shared" si="79"/>
        <v>42036.995590277773</v>
      </c>
      <c r="L1685">
        <v>1422834819</v>
      </c>
      <c r="M1685" t="b">
        <v>0</v>
      </c>
      <c r="N1685">
        <v>27</v>
      </c>
      <c r="O1685" t="b">
        <v>1</v>
      </c>
      <c r="P1685" t="s">
        <v>8269</v>
      </c>
      <c r="Q1685" s="15" t="s">
        <v>8314</v>
      </c>
      <c r="R1685" s="12" t="s">
        <v>8315</v>
      </c>
      <c r="S1685">
        <f t="shared" si="80"/>
        <v>132.96</v>
      </c>
    </row>
    <row r="1686" spans="1:19" ht="45" x14ac:dyDescent="0.25">
      <c r="A1686" s="10">
        <v>3015</v>
      </c>
      <c r="B1686" s="3" t="s">
        <v>3015</v>
      </c>
      <c r="C1686" s="3" t="s">
        <v>7125</v>
      </c>
      <c r="D1686" s="6">
        <v>3400</v>
      </c>
      <c r="E1686" s="8">
        <v>3508</v>
      </c>
      <c r="F1686" t="s">
        <v>8218</v>
      </c>
      <c r="G1686" t="s">
        <v>8223</v>
      </c>
      <c r="H1686" t="s">
        <v>8245</v>
      </c>
      <c r="I1686" s="19">
        <f t="shared" si="78"/>
        <v>41801.166666666664</v>
      </c>
      <c r="J1686">
        <v>1402459200</v>
      </c>
      <c r="K1686" s="19">
        <f t="shared" si="79"/>
        <v>41785.72729166667</v>
      </c>
      <c r="L1686">
        <v>1401125238</v>
      </c>
      <c r="M1686" t="b">
        <v>0</v>
      </c>
      <c r="N1686">
        <v>40</v>
      </c>
      <c r="O1686" t="b">
        <v>1</v>
      </c>
      <c r="P1686" t="s">
        <v>8301</v>
      </c>
      <c r="Q1686" s="15" t="s">
        <v>8314</v>
      </c>
      <c r="R1686" s="12" t="s">
        <v>8327</v>
      </c>
      <c r="S1686">
        <f t="shared" si="80"/>
        <v>87.7</v>
      </c>
    </row>
    <row r="1687" spans="1:19" ht="60" x14ac:dyDescent="0.25">
      <c r="A1687" s="10">
        <v>114</v>
      </c>
      <c r="B1687" s="3" t="s">
        <v>116</v>
      </c>
      <c r="C1687" s="3" t="s">
        <v>4225</v>
      </c>
      <c r="D1687" s="6">
        <v>3000</v>
      </c>
      <c r="E1687" s="8">
        <v>3100</v>
      </c>
      <c r="F1687" t="s">
        <v>8218</v>
      </c>
      <c r="G1687" t="s">
        <v>8223</v>
      </c>
      <c r="H1687" t="s">
        <v>8245</v>
      </c>
      <c r="I1687" s="19">
        <f t="shared" si="78"/>
        <v>40921.27416666667</v>
      </c>
      <c r="J1687">
        <v>1326436488</v>
      </c>
      <c r="K1687" s="19">
        <f t="shared" si="79"/>
        <v>40861.27416666667</v>
      </c>
      <c r="L1687">
        <v>1321252488</v>
      </c>
      <c r="M1687" t="b">
        <v>0</v>
      </c>
      <c r="N1687">
        <v>35</v>
      </c>
      <c r="O1687" t="b">
        <v>1</v>
      </c>
      <c r="P1687" t="s">
        <v>8264</v>
      </c>
      <c r="Q1687" s="15" t="s">
        <v>8317</v>
      </c>
      <c r="R1687" s="12" t="s">
        <v>8318</v>
      </c>
      <c r="S1687">
        <f t="shared" si="80"/>
        <v>88.57</v>
      </c>
    </row>
    <row r="1688" spans="1:19" ht="60" x14ac:dyDescent="0.25">
      <c r="A1688" s="10">
        <v>2825</v>
      </c>
      <c r="B1688" s="3" t="s">
        <v>2825</v>
      </c>
      <c r="C1688" s="3" t="s">
        <v>6935</v>
      </c>
      <c r="D1688" s="6">
        <v>3000</v>
      </c>
      <c r="E1688" s="8">
        <v>3100</v>
      </c>
      <c r="F1688" t="s">
        <v>8218</v>
      </c>
      <c r="G1688" t="s">
        <v>8224</v>
      </c>
      <c r="H1688" t="s">
        <v>8246</v>
      </c>
      <c r="I1688" s="19">
        <f t="shared" si="78"/>
        <v>42342.792662037042</v>
      </c>
      <c r="J1688">
        <v>1449255686</v>
      </c>
      <c r="K1688" s="19">
        <f t="shared" si="79"/>
        <v>42312.792662037042</v>
      </c>
      <c r="L1688">
        <v>1446663686</v>
      </c>
      <c r="M1688" t="b">
        <v>0</v>
      </c>
      <c r="N1688">
        <v>51</v>
      </c>
      <c r="O1688" t="b">
        <v>1</v>
      </c>
      <c r="P1688" t="s">
        <v>8269</v>
      </c>
      <c r="Q1688" s="15" t="s">
        <v>8314</v>
      </c>
      <c r="R1688" s="12" t="s">
        <v>8315</v>
      </c>
      <c r="S1688">
        <f t="shared" si="80"/>
        <v>60.78</v>
      </c>
    </row>
    <row r="1689" spans="1:19" ht="60" x14ac:dyDescent="0.25">
      <c r="A1689" s="10">
        <v>3667</v>
      </c>
      <c r="B1689" s="3" t="s">
        <v>3664</v>
      </c>
      <c r="C1689" s="3" t="s">
        <v>7777</v>
      </c>
      <c r="D1689" s="6">
        <v>3000</v>
      </c>
      <c r="E1689" s="8">
        <v>3095.11</v>
      </c>
      <c r="F1689" t="s">
        <v>8218</v>
      </c>
      <c r="G1689" t="s">
        <v>8224</v>
      </c>
      <c r="H1689" t="s">
        <v>8246</v>
      </c>
      <c r="I1689" s="19">
        <f t="shared" si="78"/>
        <v>42203.970127314817</v>
      </c>
      <c r="J1689">
        <v>1437261419</v>
      </c>
      <c r="K1689" s="19">
        <f t="shared" si="79"/>
        <v>42173.970127314817</v>
      </c>
      <c r="L1689">
        <v>1434669419</v>
      </c>
      <c r="M1689" t="b">
        <v>0</v>
      </c>
      <c r="N1689">
        <v>58</v>
      </c>
      <c r="O1689" t="b">
        <v>1</v>
      </c>
      <c r="P1689" t="s">
        <v>8269</v>
      </c>
      <c r="Q1689" s="15" t="s">
        <v>8314</v>
      </c>
      <c r="R1689" s="12" t="s">
        <v>8315</v>
      </c>
      <c r="S1689">
        <f t="shared" si="80"/>
        <v>53.36</v>
      </c>
    </row>
    <row r="1690" spans="1:19" ht="45" x14ac:dyDescent="0.25">
      <c r="A1690" s="10">
        <v>3573</v>
      </c>
      <c r="B1690" s="3" t="s">
        <v>3572</v>
      </c>
      <c r="C1690" s="3" t="s">
        <v>7683</v>
      </c>
      <c r="D1690" s="6">
        <v>3000</v>
      </c>
      <c r="E1690" s="8">
        <v>3084</v>
      </c>
      <c r="F1690" t="s">
        <v>8218</v>
      </c>
      <c r="G1690" t="s">
        <v>8224</v>
      </c>
      <c r="H1690" t="s">
        <v>8246</v>
      </c>
      <c r="I1690" s="19">
        <f t="shared" si="78"/>
        <v>41951.417199074072</v>
      </c>
      <c r="J1690">
        <v>1415440846</v>
      </c>
      <c r="K1690" s="19">
        <f t="shared" si="79"/>
        <v>41921.375532407408</v>
      </c>
      <c r="L1690">
        <v>1412845246</v>
      </c>
      <c r="M1690" t="b">
        <v>0</v>
      </c>
      <c r="N1690">
        <v>78</v>
      </c>
      <c r="O1690" t="b">
        <v>1</v>
      </c>
      <c r="P1690" t="s">
        <v>8269</v>
      </c>
      <c r="Q1690" s="15" t="s">
        <v>8314</v>
      </c>
      <c r="R1690" s="12" t="s">
        <v>8315</v>
      </c>
      <c r="S1690">
        <f t="shared" si="80"/>
        <v>39.54</v>
      </c>
    </row>
    <row r="1691" spans="1:19" ht="45" x14ac:dyDescent="0.25">
      <c r="A1691" s="10">
        <v>3515</v>
      </c>
      <c r="B1691" s="3" t="s">
        <v>3514</v>
      </c>
      <c r="C1691" s="3" t="s">
        <v>7625</v>
      </c>
      <c r="D1691" s="6">
        <v>3000</v>
      </c>
      <c r="E1691" s="8">
        <v>3080</v>
      </c>
      <c r="F1691" t="s">
        <v>8218</v>
      </c>
      <c r="G1691" t="s">
        <v>8223</v>
      </c>
      <c r="H1691" t="s">
        <v>8245</v>
      </c>
      <c r="I1691" s="19">
        <f t="shared" si="78"/>
        <v>42155.772812499999</v>
      </c>
      <c r="J1691">
        <v>1433097171</v>
      </c>
      <c r="K1691" s="19">
        <f t="shared" si="79"/>
        <v>42125.772812499999</v>
      </c>
      <c r="L1691">
        <v>1430505171</v>
      </c>
      <c r="M1691" t="b">
        <v>0</v>
      </c>
      <c r="N1691">
        <v>46</v>
      </c>
      <c r="O1691" t="b">
        <v>1</v>
      </c>
      <c r="P1691" t="s">
        <v>8269</v>
      </c>
      <c r="Q1691" s="15" t="s">
        <v>8314</v>
      </c>
      <c r="R1691" s="12" t="s">
        <v>8315</v>
      </c>
      <c r="S1691">
        <f t="shared" si="80"/>
        <v>66.959999999999994</v>
      </c>
    </row>
    <row r="1692" spans="1:19" ht="60" x14ac:dyDescent="0.25">
      <c r="A1692" s="10">
        <v>3625</v>
      </c>
      <c r="B1692" s="3" t="s">
        <v>3623</v>
      </c>
      <c r="C1692" s="3" t="s">
        <v>7735</v>
      </c>
      <c r="D1692" s="6">
        <v>3000</v>
      </c>
      <c r="E1692" s="8">
        <v>3080</v>
      </c>
      <c r="F1692" t="s">
        <v>8218</v>
      </c>
      <c r="G1692" t="s">
        <v>8224</v>
      </c>
      <c r="H1692" t="s">
        <v>8246</v>
      </c>
      <c r="I1692" s="19">
        <f t="shared" si="78"/>
        <v>42187.652511574073</v>
      </c>
      <c r="J1692">
        <v>1435851577</v>
      </c>
      <c r="K1692" s="19">
        <f t="shared" si="79"/>
        <v>42157.652511574073</v>
      </c>
      <c r="L1692">
        <v>1433259577</v>
      </c>
      <c r="M1692" t="b">
        <v>0</v>
      </c>
      <c r="N1692">
        <v>78</v>
      </c>
      <c r="O1692" t="b">
        <v>1</v>
      </c>
      <c r="P1692" t="s">
        <v>8269</v>
      </c>
      <c r="Q1692" s="15" t="s">
        <v>8314</v>
      </c>
      <c r="R1692" s="12" t="s">
        <v>8315</v>
      </c>
      <c r="S1692">
        <f t="shared" si="80"/>
        <v>39.49</v>
      </c>
    </row>
    <row r="1693" spans="1:19" ht="60" x14ac:dyDescent="0.25">
      <c r="A1693" s="10">
        <v>3705</v>
      </c>
      <c r="B1693" s="3" t="s">
        <v>3702</v>
      </c>
      <c r="C1693" s="3" t="s">
        <v>7815</v>
      </c>
      <c r="D1693" s="6">
        <v>2827</v>
      </c>
      <c r="E1693" s="8">
        <v>2925</v>
      </c>
      <c r="F1693" t="s">
        <v>8218</v>
      </c>
      <c r="G1693" t="s">
        <v>8223</v>
      </c>
      <c r="H1693" t="s">
        <v>8245</v>
      </c>
      <c r="I1693" s="19">
        <f t="shared" si="78"/>
        <v>41813.75</v>
      </c>
      <c r="J1693">
        <v>1403546400</v>
      </c>
      <c r="K1693" s="19">
        <f t="shared" si="79"/>
        <v>41792.542986111112</v>
      </c>
      <c r="L1693">
        <v>1401714114</v>
      </c>
      <c r="M1693" t="b">
        <v>0</v>
      </c>
      <c r="N1693">
        <v>35</v>
      </c>
      <c r="O1693" t="b">
        <v>1</v>
      </c>
      <c r="P1693" t="s">
        <v>8269</v>
      </c>
      <c r="Q1693" s="15" t="s">
        <v>8314</v>
      </c>
      <c r="R1693" s="12" t="s">
        <v>8315</v>
      </c>
      <c r="S1693">
        <f t="shared" si="80"/>
        <v>83.57</v>
      </c>
    </row>
    <row r="1694" spans="1:19" ht="60" x14ac:dyDescent="0.25">
      <c r="A1694" s="10">
        <v>793</v>
      </c>
      <c r="B1694" s="3" t="s">
        <v>794</v>
      </c>
      <c r="C1694" s="3" t="s">
        <v>4903</v>
      </c>
      <c r="D1694" s="6">
        <v>2750</v>
      </c>
      <c r="E1694" s="8">
        <v>2826.43</v>
      </c>
      <c r="F1694" t="s">
        <v>8218</v>
      </c>
      <c r="G1694" t="s">
        <v>8223</v>
      </c>
      <c r="H1694" t="s">
        <v>8245</v>
      </c>
      <c r="I1694" s="19">
        <f t="shared" si="78"/>
        <v>41458.207638888889</v>
      </c>
      <c r="J1694">
        <v>1372827540</v>
      </c>
      <c r="K1694" s="19">
        <f t="shared" si="79"/>
        <v>41442.741249999999</v>
      </c>
      <c r="L1694">
        <v>1371491244</v>
      </c>
      <c r="M1694" t="b">
        <v>0</v>
      </c>
      <c r="N1694">
        <v>32</v>
      </c>
      <c r="O1694" t="b">
        <v>1</v>
      </c>
      <c r="P1694" t="s">
        <v>8274</v>
      </c>
      <c r="Q1694" s="15" t="s">
        <v>8311</v>
      </c>
      <c r="R1694" s="12" t="s">
        <v>8312</v>
      </c>
      <c r="S1694">
        <f t="shared" si="80"/>
        <v>88.33</v>
      </c>
    </row>
    <row r="1695" spans="1:19" ht="30" x14ac:dyDescent="0.25">
      <c r="A1695" s="10">
        <v>1928</v>
      </c>
      <c r="B1695" s="3" t="s">
        <v>1929</v>
      </c>
      <c r="C1695" s="3" t="s">
        <v>6038</v>
      </c>
      <c r="D1695" s="6">
        <v>2550</v>
      </c>
      <c r="E1695" s="8">
        <v>2630</v>
      </c>
      <c r="F1695" t="s">
        <v>8218</v>
      </c>
      <c r="G1695" t="s">
        <v>8223</v>
      </c>
      <c r="H1695" t="s">
        <v>8245</v>
      </c>
      <c r="I1695" s="19">
        <f t="shared" si="78"/>
        <v>41401.648078703707</v>
      </c>
      <c r="J1695">
        <v>1367940794</v>
      </c>
      <c r="K1695" s="19">
        <f t="shared" si="79"/>
        <v>41371.648078703707</v>
      </c>
      <c r="L1695">
        <v>1365348794</v>
      </c>
      <c r="M1695" t="b">
        <v>0</v>
      </c>
      <c r="N1695">
        <v>34</v>
      </c>
      <c r="O1695" t="b">
        <v>1</v>
      </c>
      <c r="P1695" t="s">
        <v>8277</v>
      </c>
      <c r="Q1695" s="15" t="s">
        <v>8311</v>
      </c>
      <c r="R1695" s="12" t="s">
        <v>8328</v>
      </c>
      <c r="S1695">
        <f t="shared" si="80"/>
        <v>77.349999999999994</v>
      </c>
    </row>
    <row r="1696" spans="1:19" ht="60" x14ac:dyDescent="0.25">
      <c r="A1696" s="10">
        <v>2540</v>
      </c>
      <c r="B1696" s="3" t="s">
        <v>2540</v>
      </c>
      <c r="C1696" s="3" t="s">
        <v>6650</v>
      </c>
      <c r="D1696" s="6">
        <v>2500</v>
      </c>
      <c r="E1696" s="8">
        <v>2585</v>
      </c>
      <c r="F1696" t="s">
        <v>8218</v>
      </c>
      <c r="G1696" t="s">
        <v>8223</v>
      </c>
      <c r="H1696" t="s">
        <v>8245</v>
      </c>
      <c r="I1696" s="19">
        <f t="shared" si="78"/>
        <v>40845.675011574072</v>
      </c>
      <c r="J1696">
        <v>1319904721</v>
      </c>
      <c r="K1696" s="19">
        <f t="shared" si="79"/>
        <v>40785.675011574072</v>
      </c>
      <c r="L1696">
        <v>1314720721</v>
      </c>
      <c r="M1696" t="b">
        <v>0</v>
      </c>
      <c r="N1696">
        <v>27</v>
      </c>
      <c r="O1696" t="b">
        <v>1</v>
      </c>
      <c r="P1696" t="s">
        <v>8298</v>
      </c>
      <c r="Q1696" s="15" t="s">
        <v>8311</v>
      </c>
      <c r="R1696" s="12" t="s">
        <v>8333</v>
      </c>
      <c r="S1696">
        <f t="shared" si="80"/>
        <v>95.74</v>
      </c>
    </row>
    <row r="1697" spans="1:19" ht="60" x14ac:dyDescent="0.25">
      <c r="A1697" s="10">
        <v>3278</v>
      </c>
      <c r="B1697" s="3" t="s">
        <v>3278</v>
      </c>
      <c r="C1697" s="3" t="s">
        <v>7388</v>
      </c>
      <c r="D1697" s="6">
        <v>2500</v>
      </c>
      <c r="E1697" s="8">
        <v>2585</v>
      </c>
      <c r="F1697" t="s">
        <v>8218</v>
      </c>
      <c r="G1697" t="s">
        <v>8224</v>
      </c>
      <c r="H1697" t="s">
        <v>8246</v>
      </c>
      <c r="I1697" s="19">
        <f t="shared" si="78"/>
        <v>42154.848414351851</v>
      </c>
      <c r="J1697">
        <v>1433017303</v>
      </c>
      <c r="K1697" s="19">
        <f t="shared" si="79"/>
        <v>42124.848414351851</v>
      </c>
      <c r="L1697">
        <v>1430425303</v>
      </c>
      <c r="M1697" t="b">
        <v>1</v>
      </c>
      <c r="N1697">
        <v>34</v>
      </c>
      <c r="O1697" t="b">
        <v>1</v>
      </c>
      <c r="P1697" t="s">
        <v>8269</v>
      </c>
      <c r="Q1697" s="15" t="s">
        <v>8314</v>
      </c>
      <c r="R1697" s="12" t="s">
        <v>8315</v>
      </c>
      <c r="S1697">
        <f t="shared" si="80"/>
        <v>76.03</v>
      </c>
    </row>
    <row r="1698" spans="1:19" ht="45" x14ac:dyDescent="0.25">
      <c r="A1698" s="10">
        <v>3264</v>
      </c>
      <c r="B1698" s="3" t="s">
        <v>3264</v>
      </c>
      <c r="C1698" s="3" t="s">
        <v>7374</v>
      </c>
      <c r="D1698" s="6">
        <v>2500</v>
      </c>
      <c r="E1698" s="8">
        <v>2575</v>
      </c>
      <c r="F1698" t="s">
        <v>8218</v>
      </c>
      <c r="G1698" t="s">
        <v>8223</v>
      </c>
      <c r="H1698" t="s">
        <v>8245</v>
      </c>
      <c r="I1698" s="19">
        <f t="shared" si="78"/>
        <v>42032.916666666672</v>
      </c>
      <c r="J1698">
        <v>1422482400</v>
      </c>
      <c r="K1698" s="19">
        <f t="shared" si="79"/>
        <v>42016.800208333334</v>
      </c>
      <c r="L1698">
        <v>1421089938</v>
      </c>
      <c r="M1698" t="b">
        <v>1</v>
      </c>
      <c r="N1698">
        <v>49</v>
      </c>
      <c r="O1698" t="b">
        <v>1</v>
      </c>
      <c r="P1698" t="s">
        <v>8269</v>
      </c>
      <c r="Q1698" s="15" t="s">
        <v>8314</v>
      </c>
      <c r="R1698" s="12" t="s">
        <v>8315</v>
      </c>
      <c r="S1698">
        <f t="shared" si="80"/>
        <v>52.55</v>
      </c>
    </row>
    <row r="1699" spans="1:19" ht="60" x14ac:dyDescent="0.25">
      <c r="A1699" s="10">
        <v>2933</v>
      </c>
      <c r="B1699" s="3" t="s">
        <v>2933</v>
      </c>
      <c r="C1699" s="3" t="s">
        <v>7043</v>
      </c>
      <c r="D1699" s="6">
        <v>2500</v>
      </c>
      <c r="E1699" s="8">
        <v>2569</v>
      </c>
      <c r="F1699" t="s">
        <v>8218</v>
      </c>
      <c r="G1699" t="s">
        <v>8223</v>
      </c>
      <c r="H1699" t="s">
        <v>8245</v>
      </c>
      <c r="I1699" s="19">
        <f t="shared" si="78"/>
        <v>42525.956631944442</v>
      </c>
      <c r="J1699">
        <v>1465081053</v>
      </c>
      <c r="K1699" s="19">
        <f t="shared" si="79"/>
        <v>42495.956631944442</v>
      </c>
      <c r="L1699">
        <v>1462489053</v>
      </c>
      <c r="M1699" t="b">
        <v>0</v>
      </c>
      <c r="N1699">
        <v>54</v>
      </c>
      <c r="O1699" t="b">
        <v>1</v>
      </c>
      <c r="P1699" t="s">
        <v>8303</v>
      </c>
      <c r="Q1699" s="15" t="s">
        <v>8314</v>
      </c>
      <c r="R1699" s="12" t="s">
        <v>8335</v>
      </c>
      <c r="S1699">
        <f t="shared" si="80"/>
        <v>47.57</v>
      </c>
    </row>
    <row r="1700" spans="1:19" ht="45" x14ac:dyDescent="0.25">
      <c r="A1700" s="10">
        <v>2315</v>
      </c>
      <c r="B1700" s="3" t="s">
        <v>2316</v>
      </c>
      <c r="C1700" s="3" t="s">
        <v>6425</v>
      </c>
      <c r="D1700" s="6">
        <v>2500</v>
      </c>
      <c r="E1700" s="8">
        <v>2565</v>
      </c>
      <c r="F1700" t="s">
        <v>8218</v>
      </c>
      <c r="G1700" t="s">
        <v>8223</v>
      </c>
      <c r="H1700" t="s">
        <v>8245</v>
      </c>
      <c r="I1700" s="19">
        <f t="shared" si="78"/>
        <v>41034.72619212963</v>
      </c>
      <c r="J1700">
        <v>1336238743</v>
      </c>
      <c r="K1700" s="19">
        <f t="shared" si="79"/>
        <v>41004.72619212963</v>
      </c>
      <c r="L1700">
        <v>1333646743</v>
      </c>
      <c r="M1700" t="b">
        <v>1</v>
      </c>
      <c r="N1700">
        <v>64</v>
      </c>
      <c r="O1700" t="b">
        <v>1</v>
      </c>
      <c r="P1700" t="s">
        <v>8277</v>
      </c>
      <c r="Q1700" s="15" t="s">
        <v>8311</v>
      </c>
      <c r="R1700" s="12" t="s">
        <v>8328</v>
      </c>
      <c r="S1700">
        <f t="shared" si="80"/>
        <v>40.08</v>
      </c>
    </row>
    <row r="1701" spans="1:19" ht="60" x14ac:dyDescent="0.25">
      <c r="A1701" s="10">
        <v>3441</v>
      </c>
      <c r="B1701" s="3" t="s">
        <v>3440</v>
      </c>
      <c r="C1701" s="3" t="s">
        <v>7551</v>
      </c>
      <c r="D1701" s="6">
        <v>2500</v>
      </c>
      <c r="E1701" s="8">
        <v>2565</v>
      </c>
      <c r="F1701" t="s">
        <v>8218</v>
      </c>
      <c r="G1701" t="s">
        <v>8223</v>
      </c>
      <c r="H1701" t="s">
        <v>8245</v>
      </c>
      <c r="I1701" s="19">
        <f t="shared" si="78"/>
        <v>42321.845138888893</v>
      </c>
      <c r="J1701">
        <v>1447445820</v>
      </c>
      <c r="K1701" s="19">
        <f t="shared" si="79"/>
        <v>42294.429641203707</v>
      </c>
      <c r="L1701">
        <v>1445077121</v>
      </c>
      <c r="M1701" t="b">
        <v>0</v>
      </c>
      <c r="N1701">
        <v>43</v>
      </c>
      <c r="O1701" t="b">
        <v>1</v>
      </c>
      <c r="P1701" t="s">
        <v>8269</v>
      </c>
      <c r="Q1701" s="15" t="s">
        <v>8314</v>
      </c>
      <c r="R1701" s="12" t="s">
        <v>8315</v>
      </c>
      <c r="S1701">
        <f t="shared" si="80"/>
        <v>59.65</v>
      </c>
    </row>
    <row r="1702" spans="1:19" ht="30" x14ac:dyDescent="0.25">
      <c r="A1702" s="10">
        <v>3597</v>
      </c>
      <c r="B1702" s="3" t="s">
        <v>3596</v>
      </c>
      <c r="C1702" s="3" t="s">
        <v>7707</v>
      </c>
      <c r="D1702" s="6">
        <v>2500</v>
      </c>
      <c r="E1702" s="8">
        <v>2565</v>
      </c>
      <c r="F1702" t="s">
        <v>8218</v>
      </c>
      <c r="G1702" t="s">
        <v>8223</v>
      </c>
      <c r="H1702" t="s">
        <v>8245</v>
      </c>
      <c r="I1702" s="19">
        <f t="shared" si="78"/>
        <v>42432.249305555553</v>
      </c>
      <c r="J1702">
        <v>1456984740</v>
      </c>
      <c r="K1702" s="19">
        <f t="shared" si="79"/>
        <v>42417.585532407407</v>
      </c>
      <c r="L1702">
        <v>1455717790</v>
      </c>
      <c r="M1702" t="b">
        <v>0</v>
      </c>
      <c r="N1702">
        <v>33</v>
      </c>
      <c r="O1702" t="b">
        <v>1</v>
      </c>
      <c r="P1702" t="s">
        <v>8269</v>
      </c>
      <c r="Q1702" s="15" t="s">
        <v>8314</v>
      </c>
      <c r="R1702" s="12" t="s">
        <v>8315</v>
      </c>
      <c r="S1702">
        <f t="shared" si="80"/>
        <v>77.73</v>
      </c>
    </row>
    <row r="1703" spans="1:19" ht="60" x14ac:dyDescent="0.25">
      <c r="A1703" s="10">
        <v>2485</v>
      </c>
      <c r="B1703" s="3" t="s">
        <v>2485</v>
      </c>
      <c r="C1703" s="3" t="s">
        <v>6595</v>
      </c>
      <c r="D1703" s="6">
        <v>2000</v>
      </c>
      <c r="E1703" s="8">
        <v>2065</v>
      </c>
      <c r="F1703" t="s">
        <v>8218</v>
      </c>
      <c r="G1703" t="s">
        <v>8223</v>
      </c>
      <c r="H1703" t="s">
        <v>8245</v>
      </c>
      <c r="I1703" s="19">
        <f t="shared" si="78"/>
        <v>40828.998599537037</v>
      </c>
      <c r="J1703">
        <v>1318463879</v>
      </c>
      <c r="K1703" s="19">
        <f t="shared" si="79"/>
        <v>40793.998599537037</v>
      </c>
      <c r="L1703">
        <v>1315439879</v>
      </c>
      <c r="M1703" t="b">
        <v>0</v>
      </c>
      <c r="N1703">
        <v>41</v>
      </c>
      <c r="O1703" t="b">
        <v>1</v>
      </c>
      <c r="P1703" t="s">
        <v>8277</v>
      </c>
      <c r="Q1703" s="15" t="s">
        <v>8311</v>
      </c>
      <c r="R1703" s="12" t="s">
        <v>8328</v>
      </c>
      <c r="S1703">
        <f t="shared" si="80"/>
        <v>50.37</v>
      </c>
    </row>
    <row r="1704" spans="1:19" ht="45" x14ac:dyDescent="0.25">
      <c r="A1704" s="10">
        <v>3535</v>
      </c>
      <c r="B1704" s="3" t="s">
        <v>3534</v>
      </c>
      <c r="C1704" s="3" t="s">
        <v>7645</v>
      </c>
      <c r="D1704" s="6">
        <v>2000</v>
      </c>
      <c r="E1704" s="8">
        <v>2063</v>
      </c>
      <c r="F1704" t="s">
        <v>8218</v>
      </c>
      <c r="G1704" t="s">
        <v>8224</v>
      </c>
      <c r="H1704" t="s">
        <v>8246</v>
      </c>
      <c r="I1704" s="19">
        <f t="shared" si="78"/>
        <v>42279.75</v>
      </c>
      <c r="J1704">
        <v>1443808800</v>
      </c>
      <c r="K1704" s="19">
        <f t="shared" si="79"/>
        <v>42248.640162037031</v>
      </c>
      <c r="L1704">
        <v>1441120910</v>
      </c>
      <c r="M1704" t="b">
        <v>0</v>
      </c>
      <c r="N1704">
        <v>46</v>
      </c>
      <c r="O1704" t="b">
        <v>1</v>
      </c>
      <c r="P1704" t="s">
        <v>8269</v>
      </c>
      <c r="Q1704" s="15" t="s">
        <v>8314</v>
      </c>
      <c r="R1704" s="12" t="s">
        <v>8315</v>
      </c>
      <c r="S1704">
        <f t="shared" si="80"/>
        <v>44.85</v>
      </c>
    </row>
    <row r="1705" spans="1:19" ht="60" x14ac:dyDescent="0.25">
      <c r="A1705" s="10">
        <v>3280</v>
      </c>
      <c r="B1705" s="3" t="s">
        <v>3280</v>
      </c>
      <c r="C1705" s="3" t="s">
        <v>7390</v>
      </c>
      <c r="D1705" s="6">
        <v>2000</v>
      </c>
      <c r="E1705" s="8">
        <v>2060</v>
      </c>
      <c r="F1705" t="s">
        <v>8218</v>
      </c>
      <c r="G1705" t="s">
        <v>8223</v>
      </c>
      <c r="H1705" t="s">
        <v>8245</v>
      </c>
      <c r="I1705" s="19">
        <f t="shared" si="78"/>
        <v>42156.208333333328</v>
      </c>
      <c r="J1705">
        <v>1433134800</v>
      </c>
      <c r="K1705" s="19">
        <f t="shared" si="79"/>
        <v>42121.756921296299</v>
      </c>
      <c r="L1705">
        <v>1430158198</v>
      </c>
      <c r="M1705" t="b">
        <v>0</v>
      </c>
      <c r="N1705">
        <v>30</v>
      </c>
      <c r="O1705" t="b">
        <v>1</v>
      </c>
      <c r="P1705" t="s">
        <v>8269</v>
      </c>
      <c r="Q1705" s="15" t="s">
        <v>8314</v>
      </c>
      <c r="R1705" s="12" t="s">
        <v>8315</v>
      </c>
      <c r="S1705">
        <f t="shared" si="80"/>
        <v>68.67</v>
      </c>
    </row>
    <row r="1706" spans="1:19" ht="45" x14ac:dyDescent="0.25">
      <c r="A1706" s="10">
        <v>3465</v>
      </c>
      <c r="B1706" s="3" t="s">
        <v>3464</v>
      </c>
      <c r="C1706" s="3" t="s">
        <v>7575</v>
      </c>
      <c r="D1706" s="6">
        <v>2000</v>
      </c>
      <c r="E1706" s="8">
        <v>2060</v>
      </c>
      <c r="F1706" t="s">
        <v>8218</v>
      </c>
      <c r="G1706" t="s">
        <v>8224</v>
      </c>
      <c r="H1706" t="s">
        <v>8246</v>
      </c>
      <c r="I1706" s="19">
        <f t="shared" si="78"/>
        <v>42225.666666666672</v>
      </c>
      <c r="J1706">
        <v>1439136000</v>
      </c>
      <c r="K1706" s="19">
        <f t="shared" si="79"/>
        <v>42200.625833333332</v>
      </c>
      <c r="L1706">
        <v>1436972472</v>
      </c>
      <c r="M1706" t="b">
        <v>0</v>
      </c>
      <c r="N1706">
        <v>36</v>
      </c>
      <c r="O1706" t="b">
        <v>1</v>
      </c>
      <c r="P1706" t="s">
        <v>8269</v>
      </c>
      <c r="Q1706" s="15" t="s">
        <v>8314</v>
      </c>
      <c r="R1706" s="12" t="s">
        <v>8315</v>
      </c>
      <c r="S1706">
        <f t="shared" si="80"/>
        <v>57.22</v>
      </c>
    </row>
    <row r="1707" spans="1:19" ht="60" x14ac:dyDescent="0.25">
      <c r="A1707" s="10">
        <v>1301</v>
      </c>
      <c r="B1707" s="3" t="s">
        <v>1302</v>
      </c>
      <c r="C1707" s="3" t="s">
        <v>5411</v>
      </c>
      <c r="D1707" s="6">
        <v>2000</v>
      </c>
      <c r="E1707" s="8">
        <v>2055</v>
      </c>
      <c r="F1707" t="s">
        <v>8218</v>
      </c>
      <c r="G1707" t="s">
        <v>8223</v>
      </c>
      <c r="H1707" t="s">
        <v>8245</v>
      </c>
      <c r="I1707" s="19">
        <f t="shared" si="78"/>
        <v>42206.125</v>
      </c>
      <c r="J1707">
        <v>1437447600</v>
      </c>
      <c r="K1707" s="19">
        <f t="shared" si="79"/>
        <v>42195.749745370369</v>
      </c>
      <c r="L1707">
        <v>1436551178</v>
      </c>
      <c r="M1707" t="b">
        <v>0</v>
      </c>
      <c r="N1707">
        <v>29</v>
      </c>
      <c r="O1707" t="b">
        <v>1</v>
      </c>
      <c r="P1707" t="s">
        <v>8269</v>
      </c>
      <c r="Q1707" s="15" t="s">
        <v>8314</v>
      </c>
      <c r="R1707" s="12" t="s">
        <v>8315</v>
      </c>
      <c r="S1707">
        <f t="shared" si="80"/>
        <v>70.86</v>
      </c>
    </row>
    <row r="1708" spans="1:19" ht="60" x14ac:dyDescent="0.25">
      <c r="A1708" s="10">
        <v>3428</v>
      </c>
      <c r="B1708" s="3" t="s">
        <v>3427</v>
      </c>
      <c r="C1708" s="3" t="s">
        <v>7538</v>
      </c>
      <c r="D1708" s="6">
        <v>2000</v>
      </c>
      <c r="E1708" s="8">
        <v>2055</v>
      </c>
      <c r="F1708" t="s">
        <v>8218</v>
      </c>
      <c r="G1708" t="s">
        <v>8224</v>
      </c>
      <c r="H1708" t="s">
        <v>8246</v>
      </c>
      <c r="I1708" s="19">
        <f t="shared" si="78"/>
        <v>42063.708333333328</v>
      </c>
      <c r="J1708">
        <v>1425142800</v>
      </c>
      <c r="K1708" s="19">
        <f t="shared" si="79"/>
        <v>42038.720451388886</v>
      </c>
      <c r="L1708">
        <v>1422983847</v>
      </c>
      <c r="M1708" t="b">
        <v>0</v>
      </c>
      <c r="N1708">
        <v>51</v>
      </c>
      <c r="O1708" t="b">
        <v>1</v>
      </c>
      <c r="P1708" t="s">
        <v>8269</v>
      </c>
      <c r="Q1708" s="15" t="s">
        <v>8314</v>
      </c>
      <c r="R1708" s="12" t="s">
        <v>8315</v>
      </c>
      <c r="S1708">
        <f t="shared" si="80"/>
        <v>40.29</v>
      </c>
    </row>
    <row r="1709" spans="1:19" ht="45" x14ac:dyDescent="0.25">
      <c r="A1709" s="10">
        <v>535</v>
      </c>
      <c r="B1709" s="3" t="s">
        <v>536</v>
      </c>
      <c r="C1709" s="3" t="s">
        <v>4645</v>
      </c>
      <c r="D1709" s="6">
        <v>2000</v>
      </c>
      <c r="E1709" s="8">
        <v>2050</v>
      </c>
      <c r="F1709" t="s">
        <v>8218</v>
      </c>
      <c r="G1709" t="s">
        <v>8224</v>
      </c>
      <c r="H1709" t="s">
        <v>8246</v>
      </c>
      <c r="I1709" s="19">
        <f t="shared" si="78"/>
        <v>42741.545196759253</v>
      </c>
      <c r="J1709">
        <v>1483707905</v>
      </c>
      <c r="K1709" s="19">
        <f t="shared" si="79"/>
        <v>42711.545196759253</v>
      </c>
      <c r="L1709">
        <v>1481115905</v>
      </c>
      <c r="M1709" t="b">
        <v>0</v>
      </c>
      <c r="N1709">
        <v>59</v>
      </c>
      <c r="O1709" t="b">
        <v>1</v>
      </c>
      <c r="P1709" t="s">
        <v>8269</v>
      </c>
      <c r="Q1709" s="15" t="s">
        <v>8314</v>
      </c>
      <c r="R1709" s="12" t="s">
        <v>8315</v>
      </c>
      <c r="S1709">
        <f t="shared" si="80"/>
        <v>34.75</v>
      </c>
    </row>
    <row r="1710" spans="1:19" ht="45" x14ac:dyDescent="0.25">
      <c r="A1710" s="10">
        <v>2788</v>
      </c>
      <c r="B1710" s="3" t="s">
        <v>2788</v>
      </c>
      <c r="C1710" s="3" t="s">
        <v>6898</v>
      </c>
      <c r="D1710" s="6">
        <v>2000</v>
      </c>
      <c r="E1710" s="8">
        <v>2050</v>
      </c>
      <c r="F1710" t="s">
        <v>8218</v>
      </c>
      <c r="G1710" t="s">
        <v>8223</v>
      </c>
      <c r="H1710" t="s">
        <v>8245</v>
      </c>
      <c r="I1710" s="19">
        <f t="shared" si="78"/>
        <v>42580.701886574068</v>
      </c>
      <c r="J1710">
        <v>1469811043</v>
      </c>
      <c r="K1710" s="19">
        <f t="shared" si="79"/>
        <v>42550.701886574068</v>
      </c>
      <c r="L1710">
        <v>1467219043</v>
      </c>
      <c r="M1710" t="b">
        <v>0</v>
      </c>
      <c r="N1710">
        <v>20</v>
      </c>
      <c r="O1710" t="b">
        <v>1</v>
      </c>
      <c r="P1710" t="s">
        <v>8269</v>
      </c>
      <c r="Q1710" s="15" t="s">
        <v>8314</v>
      </c>
      <c r="R1710" s="12" t="s">
        <v>8315</v>
      </c>
      <c r="S1710">
        <f t="shared" si="80"/>
        <v>102.5</v>
      </c>
    </row>
    <row r="1711" spans="1:19" ht="60" x14ac:dyDescent="0.25">
      <c r="A1711" s="10">
        <v>2791</v>
      </c>
      <c r="B1711" s="3" t="s">
        <v>2791</v>
      </c>
      <c r="C1711" s="3" t="s">
        <v>6901</v>
      </c>
      <c r="D1711" s="6">
        <v>2000</v>
      </c>
      <c r="E1711" s="8">
        <v>2050</v>
      </c>
      <c r="F1711" t="s">
        <v>8218</v>
      </c>
      <c r="G1711" t="s">
        <v>8223</v>
      </c>
      <c r="H1711" t="s">
        <v>8245</v>
      </c>
      <c r="I1711" s="19">
        <f t="shared" si="78"/>
        <v>42622.166666666672</v>
      </c>
      <c r="J1711">
        <v>1473393600</v>
      </c>
      <c r="K1711" s="19">
        <f t="shared" si="79"/>
        <v>42591.899988425925</v>
      </c>
      <c r="L1711">
        <v>1470778559</v>
      </c>
      <c r="M1711" t="b">
        <v>0</v>
      </c>
      <c r="N1711">
        <v>28</v>
      </c>
      <c r="O1711" t="b">
        <v>1</v>
      </c>
      <c r="P1711" t="s">
        <v>8269</v>
      </c>
      <c r="Q1711" s="15" t="s">
        <v>8314</v>
      </c>
      <c r="R1711" s="12" t="s">
        <v>8315</v>
      </c>
      <c r="S1711">
        <f t="shared" si="80"/>
        <v>73.209999999999994</v>
      </c>
    </row>
    <row r="1712" spans="1:19" ht="45" x14ac:dyDescent="0.25">
      <c r="A1712" s="10">
        <v>3678</v>
      </c>
      <c r="B1712" s="3" t="s">
        <v>3675</v>
      </c>
      <c r="C1712" s="3" t="s">
        <v>7788</v>
      </c>
      <c r="D1712" s="6">
        <v>2000</v>
      </c>
      <c r="E1712" s="8">
        <v>2050</v>
      </c>
      <c r="F1712" t="s">
        <v>8218</v>
      </c>
      <c r="G1712" t="s">
        <v>8224</v>
      </c>
      <c r="H1712" t="s">
        <v>8246</v>
      </c>
      <c r="I1712" s="19">
        <f t="shared" si="78"/>
        <v>42155.531226851846</v>
      </c>
      <c r="J1712">
        <v>1433076298</v>
      </c>
      <c r="K1712" s="19">
        <f t="shared" si="79"/>
        <v>42120.531226851846</v>
      </c>
      <c r="L1712">
        <v>1430052298</v>
      </c>
      <c r="M1712" t="b">
        <v>0</v>
      </c>
      <c r="N1712">
        <v>31</v>
      </c>
      <c r="O1712" t="b">
        <v>1</v>
      </c>
      <c r="P1712" t="s">
        <v>8269</v>
      </c>
      <c r="Q1712" s="15" t="s">
        <v>8314</v>
      </c>
      <c r="R1712" s="12" t="s">
        <v>8315</v>
      </c>
      <c r="S1712">
        <f t="shared" si="80"/>
        <v>66.13</v>
      </c>
    </row>
    <row r="1713" spans="1:19" ht="45" x14ac:dyDescent="0.25">
      <c r="A1713" s="10">
        <v>3244</v>
      </c>
      <c r="B1713" s="3" t="s">
        <v>3244</v>
      </c>
      <c r="C1713" s="3" t="s">
        <v>7354</v>
      </c>
      <c r="D1713" s="6">
        <v>1600</v>
      </c>
      <c r="E1713" s="8">
        <v>1647</v>
      </c>
      <c r="F1713" t="s">
        <v>8218</v>
      </c>
      <c r="G1713" t="s">
        <v>8224</v>
      </c>
      <c r="H1713" t="s">
        <v>8246</v>
      </c>
      <c r="I1713" s="19">
        <f t="shared" si="78"/>
        <v>42705.735902777778</v>
      </c>
      <c r="J1713">
        <v>1480613982</v>
      </c>
      <c r="K1713" s="19">
        <f t="shared" si="79"/>
        <v>42675.694236111114</v>
      </c>
      <c r="L1713">
        <v>1478018382</v>
      </c>
      <c r="M1713" t="b">
        <v>0</v>
      </c>
      <c r="N1713">
        <v>69</v>
      </c>
      <c r="O1713" t="b">
        <v>1</v>
      </c>
      <c r="P1713" t="s">
        <v>8269</v>
      </c>
      <c r="Q1713" s="15" t="s">
        <v>8314</v>
      </c>
      <c r="R1713" s="12" t="s">
        <v>8315</v>
      </c>
      <c r="S1713">
        <f t="shared" si="80"/>
        <v>23.87</v>
      </c>
    </row>
    <row r="1714" spans="1:19" ht="45" x14ac:dyDescent="0.25">
      <c r="A1714" s="10">
        <v>2549</v>
      </c>
      <c r="B1714" s="3" t="s">
        <v>2549</v>
      </c>
      <c r="C1714" s="3" t="s">
        <v>6659</v>
      </c>
      <c r="D1714" s="6">
        <v>1570</v>
      </c>
      <c r="E1714" s="8">
        <v>1614</v>
      </c>
      <c r="F1714" t="s">
        <v>8218</v>
      </c>
      <c r="G1714" t="s">
        <v>8224</v>
      </c>
      <c r="H1714" t="s">
        <v>8246</v>
      </c>
      <c r="I1714" s="19">
        <f t="shared" si="78"/>
        <v>41425.708333333336</v>
      </c>
      <c r="J1714">
        <v>1370019600</v>
      </c>
      <c r="K1714" s="19">
        <f t="shared" si="79"/>
        <v>41390.757754629631</v>
      </c>
      <c r="L1714">
        <v>1366999870</v>
      </c>
      <c r="M1714" t="b">
        <v>0</v>
      </c>
      <c r="N1714">
        <v>37</v>
      </c>
      <c r="O1714" t="b">
        <v>1</v>
      </c>
      <c r="P1714" t="s">
        <v>8298</v>
      </c>
      <c r="Q1714" s="15" t="s">
        <v>8311</v>
      </c>
      <c r="R1714" s="12" t="s">
        <v>8333</v>
      </c>
      <c r="S1714">
        <f t="shared" si="80"/>
        <v>43.62</v>
      </c>
    </row>
    <row r="1715" spans="1:19" ht="45" x14ac:dyDescent="0.25">
      <c r="A1715" s="10">
        <v>855</v>
      </c>
      <c r="B1715" s="3" t="s">
        <v>856</v>
      </c>
      <c r="C1715" s="3" t="s">
        <v>4965</v>
      </c>
      <c r="D1715" s="6">
        <v>1450</v>
      </c>
      <c r="E1715" s="8">
        <v>1500</v>
      </c>
      <c r="F1715" t="s">
        <v>8218</v>
      </c>
      <c r="G1715" t="s">
        <v>8223</v>
      </c>
      <c r="H1715" t="s">
        <v>8245</v>
      </c>
      <c r="I1715" s="19">
        <f t="shared" si="78"/>
        <v>42575.125196759262</v>
      </c>
      <c r="J1715">
        <v>1469329217</v>
      </c>
      <c r="K1715" s="19">
        <f t="shared" si="79"/>
        <v>42545.125196759262</v>
      </c>
      <c r="L1715">
        <v>1466737217</v>
      </c>
      <c r="M1715" t="b">
        <v>0</v>
      </c>
      <c r="N1715">
        <v>47</v>
      </c>
      <c r="O1715" t="b">
        <v>1</v>
      </c>
      <c r="P1715" t="s">
        <v>8275</v>
      </c>
      <c r="Q1715" s="15" t="s">
        <v>8311</v>
      </c>
      <c r="R1715" s="12" t="s">
        <v>8332</v>
      </c>
      <c r="S1715">
        <f t="shared" si="80"/>
        <v>31.91</v>
      </c>
    </row>
    <row r="1716" spans="1:19" ht="60" x14ac:dyDescent="0.25">
      <c r="A1716" s="10">
        <v>1033</v>
      </c>
      <c r="B1716" s="3" t="s">
        <v>1034</v>
      </c>
      <c r="C1716" s="3" t="s">
        <v>5143</v>
      </c>
      <c r="D1716" s="6">
        <v>1328</v>
      </c>
      <c r="E1716" s="8">
        <v>1366</v>
      </c>
      <c r="F1716" t="s">
        <v>8218</v>
      </c>
      <c r="G1716" t="s">
        <v>8224</v>
      </c>
      <c r="H1716" t="s">
        <v>8246</v>
      </c>
      <c r="I1716" s="19">
        <f t="shared" si="78"/>
        <v>42716.732407407413</v>
      </c>
      <c r="J1716">
        <v>1481564080</v>
      </c>
      <c r="K1716" s="19">
        <f t="shared" si="79"/>
        <v>42688.732407407413</v>
      </c>
      <c r="L1716">
        <v>1479144880</v>
      </c>
      <c r="M1716" t="b">
        <v>0</v>
      </c>
      <c r="N1716">
        <v>27</v>
      </c>
      <c r="O1716" t="b">
        <v>1</v>
      </c>
      <c r="P1716" t="s">
        <v>8278</v>
      </c>
      <c r="Q1716" s="15" t="s">
        <v>8311</v>
      </c>
      <c r="R1716" s="12" t="s">
        <v>8324</v>
      </c>
      <c r="S1716">
        <f t="shared" si="80"/>
        <v>50.59</v>
      </c>
    </row>
    <row r="1717" spans="1:19" ht="60" x14ac:dyDescent="0.25">
      <c r="A1717" s="10">
        <v>2206</v>
      </c>
      <c r="B1717" s="3" t="s">
        <v>2207</v>
      </c>
      <c r="C1717" s="3" t="s">
        <v>6316</v>
      </c>
      <c r="D1717" s="6">
        <v>1100</v>
      </c>
      <c r="E1717" s="8">
        <v>1130</v>
      </c>
      <c r="F1717" t="s">
        <v>8218</v>
      </c>
      <c r="G1717" t="s">
        <v>8223</v>
      </c>
      <c r="H1717" t="s">
        <v>8245</v>
      </c>
      <c r="I1717" s="19">
        <f t="shared" si="78"/>
        <v>41015.257222222222</v>
      </c>
      <c r="J1717">
        <v>1334556624</v>
      </c>
      <c r="K1717" s="19">
        <f t="shared" si="79"/>
        <v>40997.257222222222</v>
      </c>
      <c r="L1717">
        <v>1333001424</v>
      </c>
      <c r="M1717" t="b">
        <v>0</v>
      </c>
      <c r="N1717">
        <v>34</v>
      </c>
      <c r="O1717" t="b">
        <v>1</v>
      </c>
      <c r="P1717" t="s">
        <v>8278</v>
      </c>
      <c r="Q1717" s="15" t="s">
        <v>8311</v>
      </c>
      <c r="R1717" s="12" t="s">
        <v>8324</v>
      </c>
      <c r="S1717">
        <f t="shared" si="80"/>
        <v>33.24</v>
      </c>
    </row>
    <row r="1718" spans="1:19" ht="45" x14ac:dyDescent="0.25">
      <c r="A1718" s="10">
        <v>2470</v>
      </c>
      <c r="B1718" s="3" t="s">
        <v>2471</v>
      </c>
      <c r="C1718" s="3" t="s">
        <v>6580</v>
      </c>
      <c r="D1718" s="6">
        <v>1000</v>
      </c>
      <c r="E1718" s="8">
        <v>1031.6400000000001</v>
      </c>
      <c r="F1718" t="s">
        <v>8218</v>
      </c>
      <c r="G1718" t="s">
        <v>8223</v>
      </c>
      <c r="H1718" t="s">
        <v>8245</v>
      </c>
      <c r="I1718" s="19">
        <f t="shared" si="78"/>
        <v>41053.07471064815</v>
      </c>
      <c r="J1718">
        <v>1337824055</v>
      </c>
      <c r="K1718" s="19">
        <f t="shared" si="79"/>
        <v>41023.07471064815</v>
      </c>
      <c r="L1718">
        <v>1335232055</v>
      </c>
      <c r="M1718" t="b">
        <v>0</v>
      </c>
      <c r="N1718">
        <v>36</v>
      </c>
      <c r="O1718" t="b">
        <v>1</v>
      </c>
      <c r="P1718" t="s">
        <v>8277</v>
      </c>
      <c r="Q1718" s="15" t="s">
        <v>8311</v>
      </c>
      <c r="R1718" s="12" t="s">
        <v>8328</v>
      </c>
      <c r="S1718">
        <f t="shared" si="80"/>
        <v>28.66</v>
      </c>
    </row>
    <row r="1719" spans="1:19" ht="45" x14ac:dyDescent="0.25">
      <c r="A1719" s="10">
        <v>1831</v>
      </c>
      <c r="B1719" s="3" t="s">
        <v>1832</v>
      </c>
      <c r="C1719" s="3" t="s">
        <v>5941</v>
      </c>
      <c r="D1719" s="6">
        <v>1000</v>
      </c>
      <c r="E1719" s="8">
        <v>1030</v>
      </c>
      <c r="F1719" t="s">
        <v>8218</v>
      </c>
      <c r="G1719" t="s">
        <v>8223</v>
      </c>
      <c r="H1719" t="s">
        <v>8245</v>
      </c>
      <c r="I1719" s="19">
        <f t="shared" si="78"/>
        <v>41041.996099537035</v>
      </c>
      <c r="J1719">
        <v>1336866863</v>
      </c>
      <c r="K1719" s="19">
        <f t="shared" si="79"/>
        <v>41026.996099537035</v>
      </c>
      <c r="L1719">
        <v>1335570863</v>
      </c>
      <c r="M1719" t="b">
        <v>0</v>
      </c>
      <c r="N1719">
        <v>14</v>
      </c>
      <c r="O1719" t="b">
        <v>1</v>
      </c>
      <c r="P1719" t="s">
        <v>8274</v>
      </c>
      <c r="Q1719" s="15" t="s">
        <v>8311</v>
      </c>
      <c r="R1719" s="12" t="s">
        <v>8312</v>
      </c>
      <c r="S1719">
        <f t="shared" si="80"/>
        <v>73.569999999999993</v>
      </c>
    </row>
    <row r="1720" spans="1:19" ht="60" x14ac:dyDescent="0.25">
      <c r="A1720" s="10">
        <v>1670</v>
      </c>
      <c r="B1720" s="3" t="s">
        <v>1671</v>
      </c>
      <c r="C1720" s="3" t="s">
        <v>5780</v>
      </c>
      <c r="D1720" s="6">
        <v>1000</v>
      </c>
      <c r="E1720" s="8">
        <v>1026</v>
      </c>
      <c r="F1720" t="s">
        <v>8218</v>
      </c>
      <c r="G1720" t="s">
        <v>8223</v>
      </c>
      <c r="H1720" t="s">
        <v>8245</v>
      </c>
      <c r="I1720" s="19">
        <f t="shared" si="78"/>
        <v>40364.166666666664</v>
      </c>
      <c r="J1720">
        <v>1278302400</v>
      </c>
      <c r="K1720" s="19">
        <f t="shared" si="79"/>
        <v>40313.930543981485</v>
      </c>
      <c r="L1720">
        <v>1273961999</v>
      </c>
      <c r="M1720" t="b">
        <v>0</v>
      </c>
      <c r="N1720">
        <v>23</v>
      </c>
      <c r="O1720" t="b">
        <v>1</v>
      </c>
      <c r="P1720" t="s">
        <v>8290</v>
      </c>
      <c r="Q1720" s="15" t="s">
        <v>8311</v>
      </c>
      <c r="R1720" s="12" t="s">
        <v>8319</v>
      </c>
      <c r="S1720">
        <f t="shared" si="80"/>
        <v>44.61</v>
      </c>
    </row>
    <row r="1721" spans="1:19" ht="60" x14ac:dyDescent="0.25">
      <c r="A1721" s="10">
        <v>784</v>
      </c>
      <c r="B1721" s="3" t="s">
        <v>785</v>
      </c>
      <c r="C1721" s="3" t="s">
        <v>4894</v>
      </c>
      <c r="D1721" s="6">
        <v>1000</v>
      </c>
      <c r="E1721" s="8">
        <v>1025</v>
      </c>
      <c r="F1721" t="s">
        <v>8218</v>
      </c>
      <c r="G1721" t="s">
        <v>8223</v>
      </c>
      <c r="H1721" t="s">
        <v>8245</v>
      </c>
      <c r="I1721" s="19">
        <f t="shared" si="78"/>
        <v>41715.107858796298</v>
      </c>
      <c r="J1721">
        <v>1395023719</v>
      </c>
      <c r="K1721" s="19">
        <f t="shared" si="79"/>
        <v>41675.149525462963</v>
      </c>
      <c r="L1721">
        <v>1391571319</v>
      </c>
      <c r="M1721" t="b">
        <v>0</v>
      </c>
      <c r="N1721">
        <v>10</v>
      </c>
      <c r="O1721" t="b">
        <v>1</v>
      </c>
      <c r="P1721" t="s">
        <v>8274</v>
      </c>
      <c r="Q1721" s="15" t="s">
        <v>8311</v>
      </c>
      <c r="R1721" s="12" t="s">
        <v>8312</v>
      </c>
      <c r="S1721">
        <f t="shared" si="80"/>
        <v>102.5</v>
      </c>
    </row>
    <row r="1722" spans="1:19" ht="60" x14ac:dyDescent="0.25">
      <c r="A1722" s="10">
        <v>3023</v>
      </c>
      <c r="B1722" s="3" t="s">
        <v>3023</v>
      </c>
      <c r="C1722" s="3" t="s">
        <v>7133</v>
      </c>
      <c r="D1722" s="6">
        <v>700</v>
      </c>
      <c r="E1722" s="8">
        <v>721</v>
      </c>
      <c r="F1722" t="s">
        <v>8218</v>
      </c>
      <c r="G1722" t="s">
        <v>8224</v>
      </c>
      <c r="H1722" t="s">
        <v>8246</v>
      </c>
      <c r="I1722" s="19">
        <f t="shared" si="78"/>
        <v>42166.675763888896</v>
      </c>
      <c r="J1722">
        <v>1434039186</v>
      </c>
      <c r="K1722" s="19">
        <f t="shared" si="79"/>
        <v>42121.675763888896</v>
      </c>
      <c r="L1722">
        <v>1430151186</v>
      </c>
      <c r="M1722" t="b">
        <v>0</v>
      </c>
      <c r="N1722">
        <v>6</v>
      </c>
      <c r="O1722" t="b">
        <v>1</v>
      </c>
      <c r="P1722" t="s">
        <v>8301</v>
      </c>
      <c r="Q1722" s="15" t="s">
        <v>8314</v>
      </c>
      <c r="R1722" s="12" t="s">
        <v>8327</v>
      </c>
      <c r="S1722">
        <f t="shared" si="80"/>
        <v>120.17</v>
      </c>
    </row>
    <row r="1723" spans="1:19" ht="60" x14ac:dyDescent="0.25">
      <c r="A1723" s="10">
        <v>3295</v>
      </c>
      <c r="B1723" s="3" t="s">
        <v>3295</v>
      </c>
      <c r="C1723" s="3" t="s">
        <v>7405</v>
      </c>
      <c r="D1723" s="6">
        <v>700</v>
      </c>
      <c r="E1723" s="8">
        <v>720.01</v>
      </c>
      <c r="F1723" t="s">
        <v>8218</v>
      </c>
      <c r="G1723" t="s">
        <v>8224</v>
      </c>
      <c r="H1723" t="s">
        <v>8246</v>
      </c>
      <c r="I1723" s="19">
        <f t="shared" si="78"/>
        <v>42639.442465277782</v>
      </c>
      <c r="J1723">
        <v>1474886229</v>
      </c>
      <c r="K1723" s="19">
        <f t="shared" si="79"/>
        <v>42609.442465277782</v>
      </c>
      <c r="L1723">
        <v>1472294229</v>
      </c>
      <c r="M1723" t="b">
        <v>0</v>
      </c>
      <c r="N1723">
        <v>27</v>
      </c>
      <c r="O1723" t="b">
        <v>1</v>
      </c>
      <c r="P1723" t="s">
        <v>8269</v>
      </c>
      <c r="Q1723" s="15" t="s">
        <v>8314</v>
      </c>
      <c r="R1723" s="12" t="s">
        <v>8315</v>
      </c>
      <c r="S1723">
        <f t="shared" si="80"/>
        <v>26.67</v>
      </c>
    </row>
    <row r="1724" spans="1:19" x14ac:dyDescent="0.25">
      <c r="A1724" s="10">
        <v>1927</v>
      </c>
      <c r="B1724" s="3" t="s">
        <v>1928</v>
      </c>
      <c r="C1724" s="3" t="s">
        <v>6037</v>
      </c>
      <c r="D1724" s="6">
        <v>600</v>
      </c>
      <c r="E1724" s="8">
        <v>620</v>
      </c>
      <c r="F1724" t="s">
        <v>8218</v>
      </c>
      <c r="G1724" t="s">
        <v>8223</v>
      </c>
      <c r="H1724" t="s">
        <v>8245</v>
      </c>
      <c r="I1724" s="19">
        <f t="shared" si="78"/>
        <v>40976.207638888889</v>
      </c>
      <c r="J1724">
        <v>1331182740</v>
      </c>
      <c r="K1724" s="19">
        <f t="shared" si="79"/>
        <v>40960.861562500002</v>
      </c>
      <c r="L1724">
        <v>1329856839</v>
      </c>
      <c r="M1724" t="b">
        <v>0</v>
      </c>
      <c r="N1724">
        <v>11</v>
      </c>
      <c r="O1724" t="b">
        <v>1</v>
      </c>
      <c r="P1724" t="s">
        <v>8277</v>
      </c>
      <c r="Q1724" s="15" t="s">
        <v>8311</v>
      </c>
      <c r="R1724" s="12" t="s">
        <v>8328</v>
      </c>
      <c r="S1724">
        <f t="shared" si="80"/>
        <v>56.36</v>
      </c>
    </row>
    <row r="1725" spans="1:19" ht="30" x14ac:dyDescent="0.25">
      <c r="A1725" s="10">
        <v>2074</v>
      </c>
      <c r="B1725" s="3" t="s">
        <v>2075</v>
      </c>
      <c r="C1725" s="3" t="s">
        <v>6184</v>
      </c>
      <c r="D1725" s="6">
        <v>600</v>
      </c>
      <c r="E1725" s="8">
        <v>615</v>
      </c>
      <c r="F1725" t="s">
        <v>8218</v>
      </c>
      <c r="G1725" t="s">
        <v>8223</v>
      </c>
      <c r="H1725" t="s">
        <v>8245</v>
      </c>
      <c r="I1725" s="19">
        <f t="shared" si="78"/>
        <v>42496.826180555552</v>
      </c>
      <c r="J1725">
        <v>1462564182</v>
      </c>
      <c r="K1725" s="19">
        <f t="shared" si="79"/>
        <v>42466.826180555552</v>
      </c>
      <c r="L1725">
        <v>1459972182</v>
      </c>
      <c r="M1725" t="b">
        <v>0</v>
      </c>
      <c r="N1725">
        <v>3</v>
      </c>
      <c r="O1725" t="b">
        <v>1</v>
      </c>
      <c r="P1725" t="s">
        <v>8293</v>
      </c>
      <c r="Q1725" s="15" t="s">
        <v>8307</v>
      </c>
      <c r="R1725" s="12" t="s">
        <v>8308</v>
      </c>
      <c r="S1725">
        <f t="shared" si="80"/>
        <v>205</v>
      </c>
    </row>
    <row r="1726" spans="1:19" ht="60" x14ac:dyDescent="0.25">
      <c r="A1726" s="10">
        <v>2491</v>
      </c>
      <c r="B1726" s="3" t="s">
        <v>2491</v>
      </c>
      <c r="C1726" s="3" t="s">
        <v>6601</v>
      </c>
      <c r="D1726" s="6">
        <v>500</v>
      </c>
      <c r="E1726" s="8">
        <v>516</v>
      </c>
      <c r="F1726" t="s">
        <v>8218</v>
      </c>
      <c r="G1726" t="s">
        <v>8223</v>
      </c>
      <c r="H1726" t="s">
        <v>8245</v>
      </c>
      <c r="I1726" s="19">
        <f t="shared" si="78"/>
        <v>40559.07708333333</v>
      </c>
      <c r="J1726">
        <v>1295142660</v>
      </c>
      <c r="K1726" s="19">
        <f t="shared" si="79"/>
        <v>40542.839282407411</v>
      </c>
      <c r="L1726">
        <v>1293739714</v>
      </c>
      <c r="M1726" t="b">
        <v>0</v>
      </c>
      <c r="N1726">
        <v>10</v>
      </c>
      <c r="O1726" t="b">
        <v>1</v>
      </c>
      <c r="P1726" t="s">
        <v>8277</v>
      </c>
      <c r="Q1726" s="15" t="s">
        <v>8311</v>
      </c>
      <c r="R1726" s="12" t="s">
        <v>8328</v>
      </c>
      <c r="S1726">
        <f t="shared" si="80"/>
        <v>51.6</v>
      </c>
    </row>
    <row r="1727" spans="1:19" ht="60" x14ac:dyDescent="0.25">
      <c r="A1727" s="10">
        <v>1685</v>
      </c>
      <c r="B1727" s="3" t="s">
        <v>1686</v>
      </c>
      <c r="C1727" s="3" t="s">
        <v>5795</v>
      </c>
      <c r="D1727" s="6">
        <v>350</v>
      </c>
      <c r="E1727" s="8">
        <v>360</v>
      </c>
      <c r="F1727" t="s">
        <v>8221</v>
      </c>
      <c r="G1727" t="s">
        <v>8223</v>
      </c>
      <c r="H1727" t="s">
        <v>8245</v>
      </c>
      <c r="I1727" s="19">
        <f t="shared" si="78"/>
        <v>42818.208599537036</v>
      </c>
      <c r="J1727">
        <v>1490331623</v>
      </c>
      <c r="K1727" s="19">
        <f t="shared" si="79"/>
        <v>42788.2502662037</v>
      </c>
      <c r="L1727">
        <v>1487743223</v>
      </c>
      <c r="M1727" t="b">
        <v>0</v>
      </c>
      <c r="N1727">
        <v>15</v>
      </c>
      <c r="O1727" t="b">
        <v>0</v>
      </c>
      <c r="P1727" t="s">
        <v>8291</v>
      </c>
      <c r="Q1727" s="15" t="s">
        <v>8311</v>
      </c>
      <c r="R1727" s="12" t="s">
        <v>8336</v>
      </c>
      <c r="S1727">
        <f t="shared" si="80"/>
        <v>24</v>
      </c>
    </row>
    <row r="1728" spans="1:19" ht="60" x14ac:dyDescent="0.25">
      <c r="A1728" s="10">
        <v>827</v>
      </c>
      <c r="B1728" s="3" t="s">
        <v>828</v>
      </c>
      <c r="C1728" s="3" t="s">
        <v>4937</v>
      </c>
      <c r="D1728" s="6">
        <v>300</v>
      </c>
      <c r="E1728" s="8">
        <v>310</v>
      </c>
      <c r="F1728" t="s">
        <v>8218</v>
      </c>
      <c r="G1728" t="s">
        <v>8223</v>
      </c>
      <c r="H1728" t="s">
        <v>8245</v>
      </c>
      <c r="I1728" s="19">
        <f t="shared" si="78"/>
        <v>40953.825694444444</v>
      </c>
      <c r="J1728">
        <v>1329248940</v>
      </c>
      <c r="K1728" s="19">
        <f t="shared" si="79"/>
        <v>40927.473460648151</v>
      </c>
      <c r="L1728">
        <v>1326972107</v>
      </c>
      <c r="M1728" t="b">
        <v>0</v>
      </c>
      <c r="N1728">
        <v>11</v>
      </c>
      <c r="O1728" t="b">
        <v>1</v>
      </c>
      <c r="P1728" t="s">
        <v>8274</v>
      </c>
      <c r="Q1728" s="15" t="s">
        <v>8311</v>
      </c>
      <c r="R1728" s="12" t="s">
        <v>8312</v>
      </c>
      <c r="S1728">
        <f t="shared" si="80"/>
        <v>28.18</v>
      </c>
    </row>
    <row r="1729" spans="1:19" ht="45" x14ac:dyDescent="0.25">
      <c r="A1729" s="10">
        <v>2740</v>
      </c>
      <c r="B1729" s="3" t="s">
        <v>2740</v>
      </c>
      <c r="C1729" s="3" t="s">
        <v>6850</v>
      </c>
      <c r="D1729" s="6">
        <v>300</v>
      </c>
      <c r="E1729" s="8">
        <v>310</v>
      </c>
      <c r="F1729" t="s">
        <v>8218</v>
      </c>
      <c r="G1729" t="s">
        <v>8223</v>
      </c>
      <c r="H1729" t="s">
        <v>8245</v>
      </c>
      <c r="I1729" s="19">
        <f t="shared" si="78"/>
        <v>42074.99018518519</v>
      </c>
      <c r="J1729">
        <v>1426117552</v>
      </c>
      <c r="K1729" s="19">
        <f t="shared" si="79"/>
        <v>42045.031851851847</v>
      </c>
      <c r="L1729">
        <v>1423529152</v>
      </c>
      <c r="M1729" t="b">
        <v>0</v>
      </c>
      <c r="N1729">
        <v>17</v>
      </c>
      <c r="O1729" t="b">
        <v>1</v>
      </c>
      <c r="P1729" t="s">
        <v>8293</v>
      </c>
      <c r="Q1729" s="15" t="s">
        <v>8307</v>
      </c>
      <c r="R1729" s="12" t="s">
        <v>8308</v>
      </c>
      <c r="S1729">
        <f t="shared" si="80"/>
        <v>18.239999999999998</v>
      </c>
    </row>
    <row r="1730" spans="1:19" ht="60" x14ac:dyDescent="0.25">
      <c r="A1730" s="10">
        <v>83</v>
      </c>
      <c r="B1730" s="3" t="s">
        <v>85</v>
      </c>
      <c r="C1730" s="3" t="s">
        <v>4194</v>
      </c>
      <c r="D1730" s="6">
        <v>200</v>
      </c>
      <c r="E1730" s="8">
        <v>205</v>
      </c>
      <c r="F1730" t="s">
        <v>8218</v>
      </c>
      <c r="G1730" t="s">
        <v>8224</v>
      </c>
      <c r="H1730" t="s">
        <v>8246</v>
      </c>
      <c r="I1730" s="19">
        <f t="shared" si="78"/>
        <v>42057.479166666672</v>
      </c>
      <c r="J1730">
        <v>1424604600</v>
      </c>
      <c r="K1730" s="19">
        <f t="shared" si="79"/>
        <v>42042.615613425922</v>
      </c>
      <c r="L1730">
        <v>1423320389</v>
      </c>
      <c r="M1730" t="b">
        <v>0</v>
      </c>
      <c r="N1730">
        <v>13</v>
      </c>
      <c r="O1730" t="b">
        <v>1</v>
      </c>
      <c r="P1730" t="s">
        <v>8264</v>
      </c>
      <c r="Q1730" s="15" t="s">
        <v>8317</v>
      </c>
      <c r="R1730" s="12" t="s">
        <v>8318</v>
      </c>
      <c r="S1730">
        <f t="shared" si="80"/>
        <v>15.77</v>
      </c>
    </row>
    <row r="1731" spans="1:19" ht="60" x14ac:dyDescent="0.25">
      <c r="A1731" s="10">
        <v>2713</v>
      </c>
      <c r="B1731" s="3" t="s">
        <v>2713</v>
      </c>
      <c r="C1731" s="3" t="s">
        <v>6823</v>
      </c>
      <c r="D1731" s="6">
        <v>150000</v>
      </c>
      <c r="E1731" s="8">
        <v>153362</v>
      </c>
      <c r="F1731" t="s">
        <v>8218</v>
      </c>
      <c r="G1731" t="s">
        <v>8223</v>
      </c>
      <c r="H1731" t="s">
        <v>8245</v>
      </c>
      <c r="I1731" s="19">
        <f t="shared" ref="I1731:I1794" si="81">(((J1731/60)/60)/24)+DATE(1970,1,1)</f>
        <v>42362.653749999998</v>
      </c>
      <c r="J1731">
        <v>1450971684</v>
      </c>
      <c r="K1731" s="19">
        <f t="shared" ref="K1731:K1794" si="82">(((L1731/60)/60)/24)+DATE(1970,1,1)</f>
        <v>42322.653749999998</v>
      </c>
      <c r="L1731">
        <v>1447515684</v>
      </c>
      <c r="M1731" t="b">
        <v>1</v>
      </c>
      <c r="N1731">
        <v>1420</v>
      </c>
      <c r="O1731" t="b">
        <v>1</v>
      </c>
      <c r="P1731" t="s">
        <v>8301</v>
      </c>
      <c r="Q1731" s="15" t="s">
        <v>8314</v>
      </c>
      <c r="R1731" s="12" t="s">
        <v>8327</v>
      </c>
      <c r="S1731">
        <f t="shared" ref="S1731:S1794" si="83">IFERROR(ROUND(E1731/N1731,2),0)</f>
        <v>108</v>
      </c>
    </row>
    <row r="1732" spans="1:19" ht="60" x14ac:dyDescent="0.25">
      <c r="A1732" s="10">
        <v>292</v>
      </c>
      <c r="B1732" s="3" t="s">
        <v>293</v>
      </c>
      <c r="C1732" s="3" t="s">
        <v>4402</v>
      </c>
      <c r="D1732" s="6">
        <v>75000</v>
      </c>
      <c r="E1732" s="8">
        <v>76130.2</v>
      </c>
      <c r="F1732" t="s">
        <v>8218</v>
      </c>
      <c r="G1732" t="s">
        <v>8223</v>
      </c>
      <c r="H1732" t="s">
        <v>8245</v>
      </c>
      <c r="I1732" s="19">
        <f t="shared" si="81"/>
        <v>40845.165972222225</v>
      </c>
      <c r="J1732">
        <v>1319860740</v>
      </c>
      <c r="K1732" s="19">
        <f t="shared" si="82"/>
        <v>40812.803229166668</v>
      </c>
      <c r="L1732">
        <v>1317064599</v>
      </c>
      <c r="M1732" t="b">
        <v>1</v>
      </c>
      <c r="N1732">
        <v>493</v>
      </c>
      <c r="O1732" t="b">
        <v>1</v>
      </c>
      <c r="P1732" t="s">
        <v>8267</v>
      </c>
      <c r="Q1732" s="15" t="s">
        <v>8317</v>
      </c>
      <c r="R1732" s="12" t="s">
        <v>8329</v>
      </c>
      <c r="S1732">
        <f t="shared" si="83"/>
        <v>154.41999999999999</v>
      </c>
    </row>
    <row r="1733" spans="1:19" ht="60" x14ac:dyDescent="0.25">
      <c r="A1733" s="10">
        <v>2018</v>
      </c>
      <c r="B1733" s="3" t="s">
        <v>2019</v>
      </c>
      <c r="C1733" s="3" t="s">
        <v>6128</v>
      </c>
      <c r="D1733" s="6">
        <v>65000</v>
      </c>
      <c r="E1733" s="8">
        <v>66458.23</v>
      </c>
      <c r="F1733" t="s">
        <v>8218</v>
      </c>
      <c r="G1733" t="s">
        <v>8240</v>
      </c>
      <c r="H1733" t="s">
        <v>8248</v>
      </c>
      <c r="I1733" s="19">
        <f t="shared" si="81"/>
        <v>42229.365844907406</v>
      </c>
      <c r="J1733">
        <v>1439455609</v>
      </c>
      <c r="K1733" s="19">
        <f t="shared" si="82"/>
        <v>42199.365844907406</v>
      </c>
      <c r="L1733">
        <v>1436863609</v>
      </c>
      <c r="M1733" t="b">
        <v>1</v>
      </c>
      <c r="N1733">
        <v>450</v>
      </c>
      <c r="O1733" t="b">
        <v>1</v>
      </c>
      <c r="P1733" t="s">
        <v>8293</v>
      </c>
      <c r="Q1733" s="15" t="s">
        <v>8307</v>
      </c>
      <c r="R1733" s="12" t="s">
        <v>8308</v>
      </c>
      <c r="S1733">
        <f t="shared" si="83"/>
        <v>147.68</v>
      </c>
    </row>
    <row r="1734" spans="1:19" ht="60" x14ac:dyDescent="0.25">
      <c r="A1734" s="10">
        <v>1343</v>
      </c>
      <c r="B1734" s="3" t="s">
        <v>1344</v>
      </c>
      <c r="C1734" s="3" t="s">
        <v>5453</v>
      </c>
      <c r="D1734" s="6">
        <v>50000</v>
      </c>
      <c r="E1734" s="8">
        <v>51149</v>
      </c>
      <c r="F1734" t="s">
        <v>8219</v>
      </c>
      <c r="G1734" t="s">
        <v>8223</v>
      </c>
      <c r="H1734" t="s">
        <v>8245</v>
      </c>
      <c r="I1734" s="19">
        <f t="shared" si="81"/>
        <v>42601.165972222225</v>
      </c>
      <c r="J1734">
        <v>1471579140</v>
      </c>
      <c r="K1734" s="19">
        <f t="shared" si="82"/>
        <v>42542.526423611111</v>
      </c>
      <c r="L1734">
        <v>1466512683</v>
      </c>
      <c r="M1734" t="b">
        <v>0</v>
      </c>
      <c r="N1734">
        <v>323</v>
      </c>
      <c r="O1734" t="b">
        <v>0</v>
      </c>
      <c r="P1734" t="s">
        <v>8271</v>
      </c>
      <c r="Q1734" s="15" t="s">
        <v>8307</v>
      </c>
      <c r="R1734" s="12" t="s">
        <v>8313</v>
      </c>
      <c r="S1734">
        <f t="shared" si="83"/>
        <v>158.36000000000001</v>
      </c>
    </row>
    <row r="1735" spans="1:19" ht="45" x14ac:dyDescent="0.25">
      <c r="A1735" s="10">
        <v>2709</v>
      </c>
      <c r="B1735" s="3" t="s">
        <v>2709</v>
      </c>
      <c r="C1735" s="3" t="s">
        <v>6819</v>
      </c>
      <c r="D1735" s="6">
        <v>50000</v>
      </c>
      <c r="E1735" s="8">
        <v>50803</v>
      </c>
      <c r="F1735" t="s">
        <v>8218</v>
      </c>
      <c r="G1735" t="s">
        <v>8223</v>
      </c>
      <c r="H1735" t="s">
        <v>8245</v>
      </c>
      <c r="I1735" s="19">
        <f t="shared" si="81"/>
        <v>42647.165972222225</v>
      </c>
      <c r="J1735">
        <v>1475553540</v>
      </c>
      <c r="K1735" s="19">
        <f t="shared" si="82"/>
        <v>42612.149780092594</v>
      </c>
      <c r="L1735">
        <v>1472528141</v>
      </c>
      <c r="M1735" t="b">
        <v>1</v>
      </c>
      <c r="N1735">
        <v>308</v>
      </c>
      <c r="O1735" t="b">
        <v>1</v>
      </c>
      <c r="P1735" t="s">
        <v>8301</v>
      </c>
      <c r="Q1735" s="15" t="s">
        <v>8314</v>
      </c>
      <c r="R1735" s="12" t="s">
        <v>8327</v>
      </c>
      <c r="S1735">
        <f t="shared" si="83"/>
        <v>164.94</v>
      </c>
    </row>
    <row r="1736" spans="1:19" ht="45" x14ac:dyDescent="0.25">
      <c r="A1736" s="10">
        <v>2925</v>
      </c>
      <c r="B1736" s="3" t="s">
        <v>2925</v>
      </c>
      <c r="C1736" s="3" t="s">
        <v>7035</v>
      </c>
      <c r="D1736" s="6">
        <v>45000</v>
      </c>
      <c r="E1736" s="8">
        <v>46100.69</v>
      </c>
      <c r="F1736" t="s">
        <v>8218</v>
      </c>
      <c r="G1736" t="s">
        <v>8223</v>
      </c>
      <c r="H1736" t="s">
        <v>8245</v>
      </c>
      <c r="I1736" s="19">
        <f t="shared" si="81"/>
        <v>41893.584120370368</v>
      </c>
      <c r="J1736">
        <v>1410444068</v>
      </c>
      <c r="K1736" s="19">
        <f t="shared" si="82"/>
        <v>41863.584120370368</v>
      </c>
      <c r="L1736">
        <v>1407852068</v>
      </c>
      <c r="M1736" t="b">
        <v>0</v>
      </c>
      <c r="N1736">
        <v>199</v>
      </c>
      <c r="O1736" t="b">
        <v>1</v>
      </c>
      <c r="P1736" t="s">
        <v>8303</v>
      </c>
      <c r="Q1736" s="15" t="s">
        <v>8314</v>
      </c>
      <c r="R1736" s="12" t="s">
        <v>8335</v>
      </c>
      <c r="S1736">
        <f t="shared" si="83"/>
        <v>231.66</v>
      </c>
    </row>
    <row r="1737" spans="1:19" ht="60" x14ac:dyDescent="0.25">
      <c r="A1737" s="10">
        <v>2330</v>
      </c>
      <c r="B1737" s="3" t="s">
        <v>2331</v>
      </c>
      <c r="C1737" s="3" t="s">
        <v>6440</v>
      </c>
      <c r="D1737" s="6">
        <v>35000</v>
      </c>
      <c r="E1737" s="8">
        <v>35848</v>
      </c>
      <c r="F1737" t="s">
        <v>8218</v>
      </c>
      <c r="G1737" t="s">
        <v>8223</v>
      </c>
      <c r="H1737" t="s">
        <v>8245</v>
      </c>
      <c r="I1737" s="19">
        <f t="shared" si="81"/>
        <v>42363</v>
      </c>
      <c r="J1737">
        <v>1451001600</v>
      </c>
      <c r="K1737" s="19">
        <f t="shared" si="82"/>
        <v>42332.89980324074</v>
      </c>
      <c r="L1737">
        <v>1448400943</v>
      </c>
      <c r="M1737" t="b">
        <v>1</v>
      </c>
      <c r="N1737">
        <v>163</v>
      </c>
      <c r="O1737" t="b">
        <v>1</v>
      </c>
      <c r="P1737" t="s">
        <v>8296</v>
      </c>
      <c r="Q1737" s="15" t="s">
        <v>8325</v>
      </c>
      <c r="R1737" s="12" t="s">
        <v>8326</v>
      </c>
      <c r="S1737">
        <f t="shared" si="83"/>
        <v>219.93</v>
      </c>
    </row>
    <row r="1738" spans="1:19" ht="60" x14ac:dyDescent="0.25">
      <c r="A1738" s="10">
        <v>330</v>
      </c>
      <c r="B1738" s="3" t="s">
        <v>331</v>
      </c>
      <c r="C1738" s="3" t="s">
        <v>4440</v>
      </c>
      <c r="D1738" s="6">
        <v>35000</v>
      </c>
      <c r="E1738" s="8">
        <v>35640</v>
      </c>
      <c r="F1738" t="s">
        <v>8218</v>
      </c>
      <c r="G1738" t="s">
        <v>8223</v>
      </c>
      <c r="H1738" t="s">
        <v>8245</v>
      </c>
      <c r="I1738" s="19">
        <f t="shared" si="81"/>
        <v>41411.165972222225</v>
      </c>
      <c r="J1738">
        <v>1368763140</v>
      </c>
      <c r="K1738" s="19">
        <f t="shared" si="82"/>
        <v>41379.515775462962</v>
      </c>
      <c r="L1738">
        <v>1366028563</v>
      </c>
      <c r="M1738" t="b">
        <v>1</v>
      </c>
      <c r="N1738">
        <v>340</v>
      </c>
      <c r="O1738" t="b">
        <v>1</v>
      </c>
      <c r="P1738" t="s">
        <v>8267</v>
      </c>
      <c r="Q1738" s="15" t="s">
        <v>8317</v>
      </c>
      <c r="R1738" s="12" t="s">
        <v>8329</v>
      </c>
      <c r="S1738">
        <f t="shared" si="83"/>
        <v>104.82</v>
      </c>
    </row>
    <row r="1739" spans="1:19" ht="60" x14ac:dyDescent="0.25">
      <c r="A1739" s="10">
        <v>344</v>
      </c>
      <c r="B1739" s="3" t="s">
        <v>345</v>
      </c>
      <c r="C1739" s="3" t="s">
        <v>4454</v>
      </c>
      <c r="D1739" s="6">
        <v>33500</v>
      </c>
      <c r="E1739" s="8">
        <v>34198</v>
      </c>
      <c r="F1739" t="s">
        <v>8218</v>
      </c>
      <c r="G1739" t="s">
        <v>8223</v>
      </c>
      <c r="H1739" t="s">
        <v>8245</v>
      </c>
      <c r="I1739" s="19">
        <f t="shared" si="81"/>
        <v>42156.097222222219</v>
      </c>
      <c r="J1739">
        <v>1433125200</v>
      </c>
      <c r="K1739" s="19">
        <f t="shared" si="82"/>
        <v>42111.970995370371</v>
      </c>
      <c r="L1739">
        <v>1429312694</v>
      </c>
      <c r="M1739" t="b">
        <v>1</v>
      </c>
      <c r="N1739">
        <v>285</v>
      </c>
      <c r="O1739" t="b">
        <v>1</v>
      </c>
      <c r="P1739" t="s">
        <v>8267</v>
      </c>
      <c r="Q1739" s="15" t="s">
        <v>8317</v>
      </c>
      <c r="R1739" s="12" t="s">
        <v>8329</v>
      </c>
      <c r="S1739">
        <f t="shared" si="83"/>
        <v>119.99</v>
      </c>
    </row>
    <row r="1740" spans="1:19" ht="60" x14ac:dyDescent="0.25">
      <c r="A1740" s="10">
        <v>2459</v>
      </c>
      <c r="B1740" s="3" t="s">
        <v>2460</v>
      </c>
      <c r="C1740" s="3" t="s">
        <v>6569</v>
      </c>
      <c r="D1740" s="6">
        <v>30000</v>
      </c>
      <c r="E1740" s="8">
        <v>30675</v>
      </c>
      <c r="F1740" t="s">
        <v>8218</v>
      </c>
      <c r="G1740" t="s">
        <v>8223</v>
      </c>
      <c r="H1740" t="s">
        <v>8245</v>
      </c>
      <c r="I1740" s="19">
        <f t="shared" si="81"/>
        <v>42452.595891203702</v>
      </c>
      <c r="J1740">
        <v>1458742685</v>
      </c>
      <c r="K1740" s="19">
        <f t="shared" si="82"/>
        <v>42407.637557870374</v>
      </c>
      <c r="L1740">
        <v>1454858285</v>
      </c>
      <c r="M1740" t="b">
        <v>0</v>
      </c>
      <c r="N1740">
        <v>282</v>
      </c>
      <c r="O1740" t="b">
        <v>1</v>
      </c>
      <c r="P1740" t="s">
        <v>8296</v>
      </c>
      <c r="Q1740" s="15" t="s">
        <v>8325</v>
      </c>
      <c r="R1740" s="12" t="s">
        <v>8326</v>
      </c>
      <c r="S1740">
        <f t="shared" si="83"/>
        <v>108.78</v>
      </c>
    </row>
    <row r="1741" spans="1:19" ht="60" x14ac:dyDescent="0.25">
      <c r="A1741" s="10">
        <v>3224</v>
      </c>
      <c r="B1741" s="3" t="s">
        <v>3224</v>
      </c>
      <c r="C1741" s="3" t="s">
        <v>7334</v>
      </c>
      <c r="D1741" s="6">
        <v>30000</v>
      </c>
      <c r="E1741" s="8">
        <v>30610</v>
      </c>
      <c r="F1741" t="s">
        <v>8218</v>
      </c>
      <c r="G1741" t="s">
        <v>8223</v>
      </c>
      <c r="H1741" t="s">
        <v>8245</v>
      </c>
      <c r="I1741" s="19">
        <f t="shared" si="81"/>
        <v>42745.208333333328</v>
      </c>
      <c r="J1741">
        <v>1484024400</v>
      </c>
      <c r="K1741" s="19">
        <f t="shared" si="82"/>
        <v>42697.850844907407</v>
      </c>
      <c r="L1741">
        <v>1479932713</v>
      </c>
      <c r="M1741" t="b">
        <v>1</v>
      </c>
      <c r="N1741">
        <v>216</v>
      </c>
      <c r="O1741" t="b">
        <v>1</v>
      </c>
      <c r="P1741" t="s">
        <v>8269</v>
      </c>
      <c r="Q1741" s="15" t="s">
        <v>8314</v>
      </c>
      <c r="R1741" s="12" t="s">
        <v>8315</v>
      </c>
      <c r="S1741">
        <f t="shared" si="83"/>
        <v>141.71</v>
      </c>
    </row>
    <row r="1742" spans="1:19" ht="60" x14ac:dyDescent="0.25">
      <c r="A1742" s="10">
        <v>343</v>
      </c>
      <c r="B1742" s="3" t="s">
        <v>344</v>
      </c>
      <c r="C1742" s="3" t="s">
        <v>4453</v>
      </c>
      <c r="D1742" s="6">
        <v>30000</v>
      </c>
      <c r="E1742" s="8">
        <v>30608.59</v>
      </c>
      <c r="F1742" t="s">
        <v>8218</v>
      </c>
      <c r="G1742" t="s">
        <v>8223</v>
      </c>
      <c r="H1742" t="s">
        <v>8245</v>
      </c>
      <c r="I1742" s="19">
        <f t="shared" si="81"/>
        <v>41957.125</v>
      </c>
      <c r="J1742">
        <v>1415934000</v>
      </c>
      <c r="K1742" s="19">
        <f t="shared" si="82"/>
        <v>41926.73778935185</v>
      </c>
      <c r="L1742">
        <v>1413308545</v>
      </c>
      <c r="M1742" t="b">
        <v>1</v>
      </c>
      <c r="N1742">
        <v>524</v>
      </c>
      <c r="O1742" t="b">
        <v>1</v>
      </c>
      <c r="P1742" t="s">
        <v>8267</v>
      </c>
      <c r="Q1742" s="15" t="s">
        <v>8317</v>
      </c>
      <c r="R1742" s="12" t="s">
        <v>8329</v>
      </c>
      <c r="S1742">
        <f t="shared" si="83"/>
        <v>58.41</v>
      </c>
    </row>
    <row r="1743" spans="1:19" ht="60" x14ac:dyDescent="0.25">
      <c r="A1743" s="10">
        <v>2335</v>
      </c>
      <c r="B1743" s="3" t="s">
        <v>2336</v>
      </c>
      <c r="C1743" s="3" t="s">
        <v>6445</v>
      </c>
      <c r="D1743" s="6">
        <v>25000</v>
      </c>
      <c r="E1743" s="8">
        <v>25568</v>
      </c>
      <c r="F1743" t="s">
        <v>8218</v>
      </c>
      <c r="G1743" t="s">
        <v>8223</v>
      </c>
      <c r="H1743" t="s">
        <v>8245</v>
      </c>
      <c r="I1743" s="19">
        <f t="shared" si="81"/>
        <v>41801.572256944448</v>
      </c>
      <c r="J1743">
        <v>1402494243</v>
      </c>
      <c r="K1743" s="19">
        <f t="shared" si="82"/>
        <v>41771.572256944448</v>
      </c>
      <c r="L1743">
        <v>1399902243</v>
      </c>
      <c r="M1743" t="b">
        <v>1</v>
      </c>
      <c r="N1743">
        <v>221</v>
      </c>
      <c r="O1743" t="b">
        <v>1</v>
      </c>
      <c r="P1743" t="s">
        <v>8296</v>
      </c>
      <c r="Q1743" s="15" t="s">
        <v>8325</v>
      </c>
      <c r="R1743" s="12" t="s">
        <v>8326</v>
      </c>
      <c r="S1743">
        <f t="shared" si="83"/>
        <v>115.69</v>
      </c>
    </row>
    <row r="1744" spans="1:19" ht="60" x14ac:dyDescent="0.25">
      <c r="A1744" s="10">
        <v>300</v>
      </c>
      <c r="B1744" s="3" t="s">
        <v>301</v>
      </c>
      <c r="C1744" s="3" t="s">
        <v>4410</v>
      </c>
      <c r="D1744" s="6">
        <v>25000</v>
      </c>
      <c r="E1744" s="8">
        <v>25430.66</v>
      </c>
      <c r="F1744" t="s">
        <v>8218</v>
      </c>
      <c r="G1744" t="s">
        <v>8223</v>
      </c>
      <c r="H1744" t="s">
        <v>8245</v>
      </c>
      <c r="I1744" s="19">
        <f t="shared" si="81"/>
        <v>40657.959930555553</v>
      </c>
      <c r="J1744">
        <v>1303686138</v>
      </c>
      <c r="K1744" s="19">
        <f t="shared" si="82"/>
        <v>40626.959930555553</v>
      </c>
      <c r="L1744">
        <v>1301007738</v>
      </c>
      <c r="M1744" t="b">
        <v>1</v>
      </c>
      <c r="N1744">
        <v>298</v>
      </c>
      <c r="O1744" t="b">
        <v>1</v>
      </c>
      <c r="P1744" t="s">
        <v>8267</v>
      </c>
      <c r="Q1744" s="15" t="s">
        <v>8317</v>
      </c>
      <c r="R1744" s="12" t="s">
        <v>8329</v>
      </c>
      <c r="S1744">
        <f t="shared" si="83"/>
        <v>85.34</v>
      </c>
    </row>
    <row r="1745" spans="1:19" ht="60" x14ac:dyDescent="0.25">
      <c r="A1745" s="10">
        <v>3250</v>
      </c>
      <c r="B1745" s="3" t="s">
        <v>3250</v>
      </c>
      <c r="C1745" s="3" t="s">
        <v>7360</v>
      </c>
      <c r="D1745" s="6">
        <v>25000</v>
      </c>
      <c r="E1745" s="8">
        <v>25388</v>
      </c>
      <c r="F1745" t="s">
        <v>8218</v>
      </c>
      <c r="G1745" t="s">
        <v>8223</v>
      </c>
      <c r="H1745" t="s">
        <v>8245</v>
      </c>
      <c r="I1745" s="19">
        <f t="shared" si="81"/>
        <v>41948.783842592595</v>
      </c>
      <c r="J1745">
        <v>1415213324</v>
      </c>
      <c r="K1745" s="19">
        <f t="shared" si="82"/>
        <v>41918.742175925923</v>
      </c>
      <c r="L1745">
        <v>1412617724</v>
      </c>
      <c r="M1745" t="b">
        <v>1</v>
      </c>
      <c r="N1745">
        <v>213</v>
      </c>
      <c r="O1745" t="b">
        <v>1</v>
      </c>
      <c r="P1745" t="s">
        <v>8269</v>
      </c>
      <c r="Q1745" s="15" t="s">
        <v>8314</v>
      </c>
      <c r="R1745" s="12" t="s">
        <v>8315</v>
      </c>
      <c r="S1745">
        <f t="shared" si="83"/>
        <v>119.19</v>
      </c>
    </row>
    <row r="1746" spans="1:19" ht="45" x14ac:dyDescent="0.25">
      <c r="A1746" s="10">
        <v>2457</v>
      </c>
      <c r="B1746" s="3" t="s">
        <v>2458</v>
      </c>
      <c r="C1746" s="3" t="s">
        <v>6567</v>
      </c>
      <c r="D1746" s="6">
        <v>23000</v>
      </c>
      <c r="E1746" s="8">
        <v>23530</v>
      </c>
      <c r="F1746" t="s">
        <v>8218</v>
      </c>
      <c r="G1746" t="s">
        <v>8223</v>
      </c>
      <c r="H1746" t="s">
        <v>8245</v>
      </c>
      <c r="I1746" s="19">
        <f t="shared" si="81"/>
        <v>42453.560833333337</v>
      </c>
      <c r="J1746">
        <v>1458826056</v>
      </c>
      <c r="K1746" s="19">
        <f t="shared" si="82"/>
        <v>42423.602500000001</v>
      </c>
      <c r="L1746">
        <v>1456237656</v>
      </c>
      <c r="M1746" t="b">
        <v>0</v>
      </c>
      <c r="N1746">
        <v>124</v>
      </c>
      <c r="O1746" t="b">
        <v>1</v>
      </c>
      <c r="P1746" t="s">
        <v>8296</v>
      </c>
      <c r="Q1746" s="15" t="s">
        <v>8325</v>
      </c>
      <c r="R1746" s="12" t="s">
        <v>8326</v>
      </c>
      <c r="S1746">
        <f t="shared" si="83"/>
        <v>189.76</v>
      </c>
    </row>
    <row r="1747" spans="1:19" ht="60" x14ac:dyDescent="0.25">
      <c r="A1747" s="10">
        <v>1267</v>
      </c>
      <c r="B1747" s="3" t="s">
        <v>1268</v>
      </c>
      <c r="C1747" s="3" t="s">
        <v>5377</v>
      </c>
      <c r="D1747" s="6">
        <v>22000</v>
      </c>
      <c r="E1747" s="8">
        <v>22396</v>
      </c>
      <c r="F1747" t="s">
        <v>8218</v>
      </c>
      <c r="G1747" t="s">
        <v>8223</v>
      </c>
      <c r="H1747" t="s">
        <v>8245</v>
      </c>
      <c r="I1747" s="19">
        <f t="shared" si="81"/>
        <v>41479.585162037038</v>
      </c>
      <c r="J1747">
        <v>1374674558</v>
      </c>
      <c r="K1747" s="19">
        <f t="shared" si="82"/>
        <v>41449.585162037038</v>
      </c>
      <c r="L1747">
        <v>1372082558</v>
      </c>
      <c r="M1747" t="b">
        <v>1</v>
      </c>
      <c r="N1747">
        <v>159</v>
      </c>
      <c r="O1747" t="b">
        <v>1</v>
      </c>
      <c r="P1747" t="s">
        <v>8274</v>
      </c>
      <c r="Q1747" s="15" t="s">
        <v>8311</v>
      </c>
      <c r="R1747" s="12" t="s">
        <v>8312</v>
      </c>
      <c r="S1747">
        <f t="shared" si="83"/>
        <v>140.86000000000001</v>
      </c>
    </row>
    <row r="1748" spans="1:19" ht="45" x14ac:dyDescent="0.25">
      <c r="A1748" s="10">
        <v>3253</v>
      </c>
      <c r="B1748" s="3" t="s">
        <v>3253</v>
      </c>
      <c r="C1748" s="3" t="s">
        <v>7363</v>
      </c>
      <c r="D1748" s="6">
        <v>20000</v>
      </c>
      <c r="E1748" s="8">
        <v>20365</v>
      </c>
      <c r="F1748" t="s">
        <v>8218</v>
      </c>
      <c r="G1748" t="s">
        <v>8223</v>
      </c>
      <c r="H1748" t="s">
        <v>8245</v>
      </c>
      <c r="I1748" s="19">
        <f t="shared" si="81"/>
        <v>42621.15625</v>
      </c>
      <c r="J1748">
        <v>1473306300</v>
      </c>
      <c r="K1748" s="19">
        <f t="shared" si="82"/>
        <v>42602.576712962968</v>
      </c>
      <c r="L1748">
        <v>1471701028</v>
      </c>
      <c r="M1748" t="b">
        <v>1</v>
      </c>
      <c r="N1748">
        <v>115</v>
      </c>
      <c r="O1748" t="b">
        <v>1</v>
      </c>
      <c r="P1748" t="s">
        <v>8269</v>
      </c>
      <c r="Q1748" s="15" t="s">
        <v>8314</v>
      </c>
      <c r="R1748" s="12" t="s">
        <v>8315</v>
      </c>
      <c r="S1748">
        <f t="shared" si="83"/>
        <v>177.09</v>
      </c>
    </row>
    <row r="1749" spans="1:19" ht="45" x14ac:dyDescent="0.25">
      <c r="A1749" s="10">
        <v>1203</v>
      </c>
      <c r="B1749" s="3" t="s">
        <v>1204</v>
      </c>
      <c r="C1749" s="3" t="s">
        <v>5313</v>
      </c>
      <c r="D1749" s="6">
        <v>16300</v>
      </c>
      <c r="E1749" s="8">
        <v>16700</v>
      </c>
      <c r="F1749" t="s">
        <v>8218</v>
      </c>
      <c r="G1749" t="s">
        <v>8223</v>
      </c>
      <c r="H1749" t="s">
        <v>8245</v>
      </c>
      <c r="I1749" s="19">
        <f t="shared" si="81"/>
        <v>42155.614895833336</v>
      </c>
      <c r="J1749">
        <v>1433083527</v>
      </c>
      <c r="K1749" s="19">
        <f t="shared" si="82"/>
        <v>42125.614895833336</v>
      </c>
      <c r="L1749">
        <v>1430491527</v>
      </c>
      <c r="M1749" t="b">
        <v>0</v>
      </c>
      <c r="N1749">
        <v>101</v>
      </c>
      <c r="O1749" t="b">
        <v>1</v>
      </c>
      <c r="P1749" t="s">
        <v>8283</v>
      </c>
      <c r="Q1749" s="15" t="s">
        <v>8322</v>
      </c>
      <c r="R1749" s="12" t="s">
        <v>8323</v>
      </c>
      <c r="S1749">
        <f t="shared" si="83"/>
        <v>165.35</v>
      </c>
    </row>
    <row r="1750" spans="1:19" ht="60" x14ac:dyDescent="0.25">
      <c r="A1750" s="10">
        <v>1293</v>
      </c>
      <c r="B1750" s="3" t="s">
        <v>1294</v>
      </c>
      <c r="C1750" s="3" t="s">
        <v>5403</v>
      </c>
      <c r="D1750" s="6">
        <v>15000</v>
      </c>
      <c r="E1750" s="8">
        <v>15335</v>
      </c>
      <c r="F1750" t="s">
        <v>8218</v>
      </c>
      <c r="G1750" t="s">
        <v>8223</v>
      </c>
      <c r="H1750" t="s">
        <v>8245</v>
      </c>
      <c r="I1750" s="19">
        <f t="shared" si="81"/>
        <v>42322.742719907401</v>
      </c>
      <c r="J1750">
        <v>1447523371</v>
      </c>
      <c r="K1750" s="19">
        <f t="shared" si="82"/>
        <v>42292.701053240744</v>
      </c>
      <c r="L1750">
        <v>1444927771</v>
      </c>
      <c r="M1750" t="b">
        <v>0</v>
      </c>
      <c r="N1750">
        <v>120</v>
      </c>
      <c r="O1750" t="b">
        <v>1</v>
      </c>
      <c r="P1750" t="s">
        <v>8269</v>
      </c>
      <c r="Q1750" s="15" t="s">
        <v>8314</v>
      </c>
      <c r="R1750" s="12" t="s">
        <v>8315</v>
      </c>
      <c r="S1750">
        <f t="shared" si="83"/>
        <v>127.79</v>
      </c>
    </row>
    <row r="1751" spans="1:19" ht="30" x14ac:dyDescent="0.25">
      <c r="A1751" s="10">
        <v>3338</v>
      </c>
      <c r="B1751" s="3" t="s">
        <v>3338</v>
      </c>
      <c r="C1751" s="3" t="s">
        <v>7448</v>
      </c>
      <c r="D1751" s="6">
        <v>15000</v>
      </c>
      <c r="E1751" s="8">
        <v>15327</v>
      </c>
      <c r="F1751" t="s">
        <v>8218</v>
      </c>
      <c r="G1751" t="s">
        <v>8223</v>
      </c>
      <c r="H1751" t="s">
        <v>8245</v>
      </c>
      <c r="I1751" s="19">
        <f t="shared" si="81"/>
        <v>42790.574999999997</v>
      </c>
      <c r="J1751">
        <v>1487944080</v>
      </c>
      <c r="K1751" s="19">
        <f t="shared" si="82"/>
        <v>42769.574999999997</v>
      </c>
      <c r="L1751">
        <v>1486129680</v>
      </c>
      <c r="M1751" t="b">
        <v>0</v>
      </c>
      <c r="N1751">
        <v>112</v>
      </c>
      <c r="O1751" t="b">
        <v>1</v>
      </c>
      <c r="P1751" t="s">
        <v>8269</v>
      </c>
      <c r="Q1751" s="15" t="s">
        <v>8314</v>
      </c>
      <c r="R1751" s="12" t="s">
        <v>8315</v>
      </c>
      <c r="S1751">
        <f t="shared" si="83"/>
        <v>136.85</v>
      </c>
    </row>
    <row r="1752" spans="1:19" ht="45" x14ac:dyDescent="0.25">
      <c r="A1752" s="10">
        <v>1854</v>
      </c>
      <c r="B1752" s="3" t="s">
        <v>1855</v>
      </c>
      <c r="C1752" s="3" t="s">
        <v>5964</v>
      </c>
      <c r="D1752" s="6">
        <v>15000</v>
      </c>
      <c r="E1752" s="8">
        <v>15318.55</v>
      </c>
      <c r="F1752" t="s">
        <v>8218</v>
      </c>
      <c r="G1752" t="s">
        <v>8223</v>
      </c>
      <c r="H1752" t="s">
        <v>8245</v>
      </c>
      <c r="I1752" s="19">
        <f t="shared" si="81"/>
        <v>41418.021261574075</v>
      </c>
      <c r="J1752">
        <v>1369355437</v>
      </c>
      <c r="K1752" s="19">
        <f t="shared" si="82"/>
        <v>41388.021261574075</v>
      </c>
      <c r="L1752">
        <v>1366763437</v>
      </c>
      <c r="M1752" t="b">
        <v>0</v>
      </c>
      <c r="N1752">
        <v>174</v>
      </c>
      <c r="O1752" t="b">
        <v>1</v>
      </c>
      <c r="P1752" t="s">
        <v>8274</v>
      </c>
      <c r="Q1752" s="15" t="s">
        <v>8311</v>
      </c>
      <c r="R1752" s="12" t="s">
        <v>8312</v>
      </c>
      <c r="S1752">
        <f t="shared" si="83"/>
        <v>88.04</v>
      </c>
    </row>
    <row r="1753" spans="1:19" ht="60" x14ac:dyDescent="0.25">
      <c r="A1753" s="10">
        <v>3267</v>
      </c>
      <c r="B1753" s="3" t="s">
        <v>3267</v>
      </c>
      <c r="C1753" s="3" t="s">
        <v>7377</v>
      </c>
      <c r="D1753" s="6">
        <v>15000</v>
      </c>
      <c r="E1753" s="8">
        <v>15315</v>
      </c>
      <c r="F1753" t="s">
        <v>8218</v>
      </c>
      <c r="G1753" t="s">
        <v>8223</v>
      </c>
      <c r="H1753" t="s">
        <v>8245</v>
      </c>
      <c r="I1753" s="19">
        <f t="shared" si="81"/>
        <v>42202.757638888885</v>
      </c>
      <c r="J1753">
        <v>1437156660</v>
      </c>
      <c r="K1753" s="19">
        <f t="shared" si="82"/>
        <v>42172.757638888885</v>
      </c>
      <c r="L1753">
        <v>1434564660</v>
      </c>
      <c r="M1753" t="b">
        <v>1</v>
      </c>
      <c r="N1753">
        <v>288</v>
      </c>
      <c r="O1753" t="b">
        <v>1</v>
      </c>
      <c r="P1753" t="s">
        <v>8269</v>
      </c>
      <c r="Q1753" s="15" t="s">
        <v>8314</v>
      </c>
      <c r="R1753" s="12" t="s">
        <v>8315</v>
      </c>
      <c r="S1753">
        <f t="shared" si="83"/>
        <v>53.18</v>
      </c>
    </row>
    <row r="1754" spans="1:19" ht="60" x14ac:dyDescent="0.25">
      <c r="A1754" s="10">
        <v>57</v>
      </c>
      <c r="B1754" s="3" t="s">
        <v>59</v>
      </c>
      <c r="C1754" s="3" t="s">
        <v>4168</v>
      </c>
      <c r="D1754" s="6">
        <v>15000</v>
      </c>
      <c r="E1754" s="8">
        <v>15285</v>
      </c>
      <c r="F1754" t="s">
        <v>8218</v>
      </c>
      <c r="G1754" t="s">
        <v>8223</v>
      </c>
      <c r="H1754" t="s">
        <v>8245</v>
      </c>
      <c r="I1754" s="19">
        <f t="shared" si="81"/>
        <v>42119.83289351852</v>
      </c>
      <c r="J1754">
        <v>1429991962</v>
      </c>
      <c r="K1754" s="19">
        <f t="shared" si="82"/>
        <v>42089.83289351852</v>
      </c>
      <c r="L1754">
        <v>1427399962</v>
      </c>
      <c r="M1754" t="b">
        <v>0</v>
      </c>
      <c r="N1754">
        <v>69</v>
      </c>
      <c r="O1754" t="b">
        <v>1</v>
      </c>
      <c r="P1754" t="s">
        <v>8263</v>
      </c>
      <c r="Q1754" s="15" t="s">
        <v>8317</v>
      </c>
      <c r="R1754" s="12" t="s">
        <v>8331</v>
      </c>
      <c r="S1754">
        <f t="shared" si="83"/>
        <v>221.52</v>
      </c>
    </row>
    <row r="1755" spans="1:19" ht="60" x14ac:dyDescent="0.25">
      <c r="A1755" s="10">
        <v>3286</v>
      </c>
      <c r="B1755" s="3" t="s">
        <v>3286</v>
      </c>
      <c r="C1755" s="3" t="s">
        <v>7396</v>
      </c>
      <c r="D1755" s="6">
        <v>15000</v>
      </c>
      <c r="E1755" s="8">
        <v>15265</v>
      </c>
      <c r="F1755" t="s">
        <v>8218</v>
      </c>
      <c r="G1755" t="s">
        <v>8223</v>
      </c>
      <c r="H1755" t="s">
        <v>8245</v>
      </c>
      <c r="I1755" s="19">
        <f t="shared" si="81"/>
        <v>42597.840069444443</v>
      </c>
      <c r="J1755">
        <v>1471291782</v>
      </c>
      <c r="K1755" s="19">
        <f t="shared" si="82"/>
        <v>42567.840069444443</v>
      </c>
      <c r="L1755">
        <v>1468699782</v>
      </c>
      <c r="M1755" t="b">
        <v>0</v>
      </c>
      <c r="N1755">
        <v>122</v>
      </c>
      <c r="O1755" t="b">
        <v>1</v>
      </c>
      <c r="P1755" t="s">
        <v>8269</v>
      </c>
      <c r="Q1755" s="15" t="s">
        <v>8314</v>
      </c>
      <c r="R1755" s="12" t="s">
        <v>8315</v>
      </c>
      <c r="S1755">
        <f t="shared" si="83"/>
        <v>125.12</v>
      </c>
    </row>
    <row r="1756" spans="1:19" ht="60" x14ac:dyDescent="0.25">
      <c r="A1756" s="10">
        <v>2450</v>
      </c>
      <c r="B1756" s="3" t="s">
        <v>2451</v>
      </c>
      <c r="C1756" s="3" t="s">
        <v>6560</v>
      </c>
      <c r="D1756" s="6">
        <v>15000</v>
      </c>
      <c r="E1756" s="8">
        <v>15230.03</v>
      </c>
      <c r="F1756" t="s">
        <v>8218</v>
      </c>
      <c r="G1756" t="s">
        <v>8223</v>
      </c>
      <c r="H1756" t="s">
        <v>8245</v>
      </c>
      <c r="I1756" s="19">
        <f t="shared" si="81"/>
        <v>41940.132638888892</v>
      </c>
      <c r="J1756">
        <v>1414465860</v>
      </c>
      <c r="K1756" s="19">
        <f t="shared" si="82"/>
        <v>41902.07240740741</v>
      </c>
      <c r="L1756">
        <v>1411177456</v>
      </c>
      <c r="M1756" t="b">
        <v>0</v>
      </c>
      <c r="N1756">
        <v>102</v>
      </c>
      <c r="O1756" t="b">
        <v>1</v>
      </c>
      <c r="P1756" t="s">
        <v>8296</v>
      </c>
      <c r="Q1756" s="15" t="s">
        <v>8325</v>
      </c>
      <c r="R1756" s="12" t="s">
        <v>8326</v>
      </c>
      <c r="S1756">
        <f t="shared" si="83"/>
        <v>149.31</v>
      </c>
    </row>
    <row r="1757" spans="1:19" ht="45" x14ac:dyDescent="0.25">
      <c r="A1757" s="10">
        <v>1830</v>
      </c>
      <c r="B1757" s="3" t="s">
        <v>1831</v>
      </c>
      <c r="C1757" s="3" t="s">
        <v>5940</v>
      </c>
      <c r="D1757" s="6">
        <v>15000</v>
      </c>
      <c r="E1757" s="8">
        <v>15230</v>
      </c>
      <c r="F1757" t="s">
        <v>8218</v>
      </c>
      <c r="G1757" t="s">
        <v>8223</v>
      </c>
      <c r="H1757" t="s">
        <v>8245</v>
      </c>
      <c r="I1757" s="19">
        <f t="shared" si="81"/>
        <v>41694.684108796297</v>
      </c>
      <c r="J1757">
        <v>1393259107</v>
      </c>
      <c r="K1757" s="19">
        <f t="shared" si="82"/>
        <v>41664.684108796297</v>
      </c>
      <c r="L1757">
        <v>1390667107</v>
      </c>
      <c r="M1757" t="b">
        <v>0</v>
      </c>
      <c r="N1757">
        <v>226</v>
      </c>
      <c r="O1757" t="b">
        <v>1</v>
      </c>
      <c r="P1757" t="s">
        <v>8274</v>
      </c>
      <c r="Q1757" s="15" t="s">
        <v>8311</v>
      </c>
      <c r="R1757" s="12" t="s">
        <v>8312</v>
      </c>
      <c r="S1757">
        <f t="shared" si="83"/>
        <v>67.39</v>
      </c>
    </row>
    <row r="1758" spans="1:19" ht="30" x14ac:dyDescent="0.25">
      <c r="A1758" s="10">
        <v>741</v>
      </c>
      <c r="B1758" s="3" t="s">
        <v>742</v>
      </c>
      <c r="C1758" s="3" t="s">
        <v>4851</v>
      </c>
      <c r="D1758" s="6">
        <v>13000</v>
      </c>
      <c r="E1758" s="8">
        <v>13293.8</v>
      </c>
      <c r="F1758" t="s">
        <v>8218</v>
      </c>
      <c r="G1758" t="s">
        <v>8223</v>
      </c>
      <c r="H1758" t="s">
        <v>8245</v>
      </c>
      <c r="I1758" s="19">
        <f t="shared" si="81"/>
        <v>41436.648217592592</v>
      </c>
      <c r="J1758">
        <v>1370964806</v>
      </c>
      <c r="K1758" s="19">
        <f t="shared" si="82"/>
        <v>41401.648217592592</v>
      </c>
      <c r="L1758">
        <v>1367940806</v>
      </c>
      <c r="M1758" t="b">
        <v>0</v>
      </c>
      <c r="N1758">
        <v>94</v>
      </c>
      <c r="O1758" t="b">
        <v>1</v>
      </c>
      <c r="P1758" t="s">
        <v>8272</v>
      </c>
      <c r="Q1758" s="15" t="s">
        <v>8320</v>
      </c>
      <c r="R1758" s="12" t="s">
        <v>8330</v>
      </c>
      <c r="S1758">
        <f t="shared" si="83"/>
        <v>141.41999999999999</v>
      </c>
    </row>
    <row r="1759" spans="1:19" ht="60" x14ac:dyDescent="0.25">
      <c r="A1759" s="10">
        <v>3214</v>
      </c>
      <c r="B1759" s="3" t="s">
        <v>3214</v>
      </c>
      <c r="C1759" s="3" t="s">
        <v>7324</v>
      </c>
      <c r="D1759" s="6">
        <v>12000</v>
      </c>
      <c r="E1759" s="8">
        <v>12256</v>
      </c>
      <c r="F1759" t="s">
        <v>8218</v>
      </c>
      <c r="G1759" t="s">
        <v>8224</v>
      </c>
      <c r="H1759" t="s">
        <v>8246</v>
      </c>
      <c r="I1759" s="19">
        <f t="shared" si="81"/>
        <v>42374.996527777781</v>
      </c>
      <c r="J1759">
        <v>1452038100</v>
      </c>
      <c r="K1759" s="19">
        <f t="shared" si="82"/>
        <v>42337.792511574073</v>
      </c>
      <c r="L1759">
        <v>1448823673</v>
      </c>
      <c r="M1759" t="b">
        <v>1</v>
      </c>
      <c r="N1759">
        <v>115</v>
      </c>
      <c r="O1759" t="b">
        <v>1</v>
      </c>
      <c r="P1759" t="s">
        <v>8269</v>
      </c>
      <c r="Q1759" s="15" t="s">
        <v>8314</v>
      </c>
      <c r="R1759" s="12" t="s">
        <v>8315</v>
      </c>
      <c r="S1759">
        <f t="shared" si="83"/>
        <v>106.57</v>
      </c>
    </row>
    <row r="1760" spans="1:19" ht="60" x14ac:dyDescent="0.25">
      <c r="A1760" s="10">
        <v>3218</v>
      </c>
      <c r="B1760" s="3" t="s">
        <v>3218</v>
      </c>
      <c r="C1760" s="3" t="s">
        <v>7328</v>
      </c>
      <c r="D1760" s="6">
        <v>12000</v>
      </c>
      <c r="E1760" s="8">
        <v>12252</v>
      </c>
      <c r="F1760" t="s">
        <v>8218</v>
      </c>
      <c r="G1760" t="s">
        <v>8224</v>
      </c>
      <c r="H1760" t="s">
        <v>8246</v>
      </c>
      <c r="I1760" s="19">
        <f t="shared" si="81"/>
        <v>42004</v>
      </c>
      <c r="J1760">
        <v>1419984000</v>
      </c>
      <c r="K1760" s="19">
        <f t="shared" si="82"/>
        <v>41971.002152777779</v>
      </c>
      <c r="L1760">
        <v>1417132986</v>
      </c>
      <c r="M1760" t="b">
        <v>1</v>
      </c>
      <c r="N1760">
        <v>184</v>
      </c>
      <c r="O1760" t="b">
        <v>1</v>
      </c>
      <c r="P1760" t="s">
        <v>8269</v>
      </c>
      <c r="Q1760" s="15" t="s">
        <v>8314</v>
      </c>
      <c r="R1760" s="12" t="s">
        <v>8315</v>
      </c>
      <c r="S1760">
        <f t="shared" si="83"/>
        <v>66.59</v>
      </c>
    </row>
    <row r="1761" spans="1:19" ht="60" x14ac:dyDescent="0.25">
      <c r="A1761" s="10">
        <v>1763</v>
      </c>
      <c r="B1761" s="3" t="s">
        <v>1764</v>
      </c>
      <c r="C1761" s="3" t="s">
        <v>5873</v>
      </c>
      <c r="D1761" s="6">
        <v>12000</v>
      </c>
      <c r="E1761" s="8">
        <v>12229</v>
      </c>
      <c r="F1761" t="s">
        <v>8218</v>
      </c>
      <c r="G1761" t="s">
        <v>8223</v>
      </c>
      <c r="H1761" t="s">
        <v>8245</v>
      </c>
      <c r="I1761" s="19">
        <f t="shared" si="81"/>
        <v>42666.868518518517</v>
      </c>
      <c r="J1761">
        <v>1477255840</v>
      </c>
      <c r="K1761" s="19">
        <f t="shared" si="82"/>
        <v>42636.868518518517</v>
      </c>
      <c r="L1761">
        <v>1474663840</v>
      </c>
      <c r="M1761" t="b">
        <v>0</v>
      </c>
      <c r="N1761">
        <v>118</v>
      </c>
      <c r="O1761" t="b">
        <v>1</v>
      </c>
      <c r="P1761" t="s">
        <v>8283</v>
      </c>
      <c r="Q1761" s="15" t="s">
        <v>8322</v>
      </c>
      <c r="R1761" s="12" t="s">
        <v>8323</v>
      </c>
      <c r="S1761">
        <f t="shared" si="83"/>
        <v>103.64</v>
      </c>
    </row>
    <row r="1762" spans="1:19" ht="60" x14ac:dyDescent="0.25">
      <c r="A1762" s="10">
        <v>2614</v>
      </c>
      <c r="B1762" s="3" t="s">
        <v>2614</v>
      </c>
      <c r="C1762" s="3" t="s">
        <v>6724</v>
      </c>
      <c r="D1762" s="6">
        <v>10500</v>
      </c>
      <c r="E1762" s="8">
        <v>10710</v>
      </c>
      <c r="F1762" t="s">
        <v>8218</v>
      </c>
      <c r="G1762" t="s">
        <v>8223</v>
      </c>
      <c r="H1762" t="s">
        <v>8245</v>
      </c>
      <c r="I1762" s="19">
        <f t="shared" si="81"/>
        <v>41759.208333333336</v>
      </c>
      <c r="J1762">
        <v>1398834000</v>
      </c>
      <c r="K1762" s="19">
        <f t="shared" si="82"/>
        <v>41730.708472222221</v>
      </c>
      <c r="L1762">
        <v>1396371612</v>
      </c>
      <c r="M1762" t="b">
        <v>1</v>
      </c>
      <c r="N1762">
        <v>100</v>
      </c>
      <c r="O1762" t="b">
        <v>1</v>
      </c>
      <c r="P1762" t="s">
        <v>8299</v>
      </c>
      <c r="Q1762" s="15" t="s">
        <v>8307</v>
      </c>
      <c r="R1762" s="12" t="s">
        <v>8316</v>
      </c>
      <c r="S1762">
        <f t="shared" si="83"/>
        <v>107.1</v>
      </c>
    </row>
    <row r="1763" spans="1:19" ht="30" x14ac:dyDescent="0.25">
      <c r="A1763" s="10">
        <v>1393</v>
      </c>
      <c r="B1763" s="3" t="s">
        <v>1394</v>
      </c>
      <c r="C1763" s="3" t="s">
        <v>5503</v>
      </c>
      <c r="D1763" s="6">
        <v>10000</v>
      </c>
      <c r="E1763" s="8">
        <v>10235</v>
      </c>
      <c r="F1763" t="s">
        <v>8218</v>
      </c>
      <c r="G1763" t="s">
        <v>8223</v>
      </c>
      <c r="H1763" t="s">
        <v>8245</v>
      </c>
      <c r="I1763" s="19">
        <f t="shared" si="81"/>
        <v>42583.681979166664</v>
      </c>
      <c r="J1763">
        <v>1470068523</v>
      </c>
      <c r="K1763" s="19">
        <f t="shared" si="82"/>
        <v>42553.681979166664</v>
      </c>
      <c r="L1763">
        <v>1467476523</v>
      </c>
      <c r="M1763" t="b">
        <v>0</v>
      </c>
      <c r="N1763">
        <v>52</v>
      </c>
      <c r="O1763" t="b">
        <v>1</v>
      </c>
      <c r="P1763" t="s">
        <v>8274</v>
      </c>
      <c r="Q1763" s="15" t="s">
        <v>8311</v>
      </c>
      <c r="R1763" s="12" t="s">
        <v>8312</v>
      </c>
      <c r="S1763">
        <f t="shared" si="83"/>
        <v>196.83</v>
      </c>
    </row>
    <row r="1764" spans="1:19" ht="60" x14ac:dyDescent="0.25">
      <c r="A1764" s="10">
        <v>3714</v>
      </c>
      <c r="B1764" s="3" t="s">
        <v>3711</v>
      </c>
      <c r="C1764" s="3" t="s">
        <v>7824</v>
      </c>
      <c r="D1764" s="6">
        <v>10000</v>
      </c>
      <c r="E1764" s="8">
        <v>10235</v>
      </c>
      <c r="F1764" t="s">
        <v>8218</v>
      </c>
      <c r="G1764" t="s">
        <v>8223</v>
      </c>
      <c r="H1764" t="s">
        <v>8245</v>
      </c>
      <c r="I1764" s="19">
        <f t="shared" si="81"/>
        <v>42150.165972222225</v>
      </c>
      <c r="J1764">
        <v>1432612740</v>
      </c>
      <c r="K1764" s="19">
        <f t="shared" si="82"/>
        <v>42118.556331018524</v>
      </c>
      <c r="L1764">
        <v>1429881667</v>
      </c>
      <c r="M1764" t="b">
        <v>0</v>
      </c>
      <c r="N1764">
        <v>97</v>
      </c>
      <c r="O1764" t="b">
        <v>1</v>
      </c>
      <c r="P1764" t="s">
        <v>8269</v>
      </c>
      <c r="Q1764" s="15" t="s">
        <v>8314</v>
      </c>
      <c r="R1764" s="12" t="s">
        <v>8315</v>
      </c>
      <c r="S1764">
        <f t="shared" si="83"/>
        <v>105.52</v>
      </c>
    </row>
    <row r="1765" spans="1:19" ht="60" x14ac:dyDescent="0.25">
      <c r="A1765" s="10">
        <v>3298</v>
      </c>
      <c r="B1765" s="3" t="s">
        <v>3298</v>
      </c>
      <c r="C1765" s="3" t="s">
        <v>7408</v>
      </c>
      <c r="D1765" s="6">
        <v>10000</v>
      </c>
      <c r="E1765" s="8">
        <v>10173</v>
      </c>
      <c r="F1765" t="s">
        <v>8218</v>
      </c>
      <c r="G1765" t="s">
        <v>8223</v>
      </c>
      <c r="H1765" t="s">
        <v>8245</v>
      </c>
      <c r="I1765" s="19">
        <f t="shared" si="81"/>
        <v>42260</v>
      </c>
      <c r="J1765">
        <v>1442102400</v>
      </c>
      <c r="K1765" s="19">
        <f t="shared" si="82"/>
        <v>42239.957962962959</v>
      </c>
      <c r="L1765">
        <v>1440370768</v>
      </c>
      <c r="M1765" t="b">
        <v>0</v>
      </c>
      <c r="N1765">
        <v>72</v>
      </c>
      <c r="O1765" t="b">
        <v>1</v>
      </c>
      <c r="P1765" t="s">
        <v>8269</v>
      </c>
      <c r="Q1765" s="15" t="s">
        <v>8314</v>
      </c>
      <c r="R1765" s="12" t="s">
        <v>8315</v>
      </c>
      <c r="S1765">
        <f t="shared" si="83"/>
        <v>141.29</v>
      </c>
    </row>
    <row r="1766" spans="1:19" ht="60" x14ac:dyDescent="0.25">
      <c r="A1766" s="10">
        <v>3524</v>
      </c>
      <c r="B1766" s="3" t="s">
        <v>3523</v>
      </c>
      <c r="C1766" s="3" t="s">
        <v>7634</v>
      </c>
      <c r="D1766" s="6">
        <v>10000</v>
      </c>
      <c r="E1766" s="8">
        <v>10156</v>
      </c>
      <c r="F1766" t="s">
        <v>8218</v>
      </c>
      <c r="G1766" t="s">
        <v>8223</v>
      </c>
      <c r="H1766" t="s">
        <v>8245</v>
      </c>
      <c r="I1766" s="19">
        <f t="shared" si="81"/>
        <v>41895.166666666664</v>
      </c>
      <c r="J1766">
        <v>1410580800</v>
      </c>
      <c r="K1766" s="19">
        <f t="shared" si="82"/>
        <v>41880.76357638889</v>
      </c>
      <c r="L1766">
        <v>1409336373</v>
      </c>
      <c r="M1766" t="b">
        <v>0</v>
      </c>
      <c r="N1766">
        <v>74</v>
      </c>
      <c r="O1766" t="b">
        <v>1</v>
      </c>
      <c r="P1766" t="s">
        <v>8269</v>
      </c>
      <c r="Q1766" s="15" t="s">
        <v>8314</v>
      </c>
      <c r="R1766" s="12" t="s">
        <v>8315</v>
      </c>
      <c r="S1766">
        <f t="shared" si="83"/>
        <v>137.24</v>
      </c>
    </row>
    <row r="1767" spans="1:19" ht="60" x14ac:dyDescent="0.25">
      <c r="A1767" s="10">
        <v>1468</v>
      </c>
      <c r="B1767" s="3" t="s">
        <v>1469</v>
      </c>
      <c r="C1767" s="3" t="s">
        <v>5578</v>
      </c>
      <c r="D1767" s="6">
        <v>9500</v>
      </c>
      <c r="E1767" s="8">
        <v>9725</v>
      </c>
      <c r="F1767" t="s">
        <v>8218</v>
      </c>
      <c r="G1767" t="s">
        <v>8223</v>
      </c>
      <c r="H1767" t="s">
        <v>8245</v>
      </c>
      <c r="I1767" s="19">
        <f t="shared" si="81"/>
        <v>40706.014456018522</v>
      </c>
      <c r="J1767">
        <v>1307838049</v>
      </c>
      <c r="K1767" s="19">
        <f t="shared" si="82"/>
        <v>40646.014456018522</v>
      </c>
      <c r="L1767">
        <v>1302654049</v>
      </c>
      <c r="M1767" t="b">
        <v>1</v>
      </c>
      <c r="N1767">
        <v>293</v>
      </c>
      <c r="O1767" t="b">
        <v>1</v>
      </c>
      <c r="P1767" t="s">
        <v>8286</v>
      </c>
      <c r="Q1767" s="15" t="s">
        <v>8320</v>
      </c>
      <c r="R1767" s="12" t="s">
        <v>8321</v>
      </c>
      <c r="S1767">
        <f t="shared" si="83"/>
        <v>33.19</v>
      </c>
    </row>
    <row r="1768" spans="1:19" ht="60" x14ac:dyDescent="0.25">
      <c r="A1768" s="10">
        <v>1895</v>
      </c>
      <c r="B1768" s="3" t="s">
        <v>1896</v>
      </c>
      <c r="C1768" s="3" t="s">
        <v>6005</v>
      </c>
      <c r="D1768" s="6">
        <v>9072</v>
      </c>
      <c r="E1768" s="8">
        <v>9228</v>
      </c>
      <c r="F1768" t="s">
        <v>8218</v>
      </c>
      <c r="G1768" t="s">
        <v>8223</v>
      </c>
      <c r="H1768" t="s">
        <v>8245</v>
      </c>
      <c r="I1768" s="19">
        <f t="shared" si="81"/>
        <v>42297.746782407412</v>
      </c>
      <c r="J1768">
        <v>1445363722</v>
      </c>
      <c r="K1768" s="19">
        <f t="shared" si="82"/>
        <v>42267.746782407412</v>
      </c>
      <c r="L1768">
        <v>1442771722</v>
      </c>
      <c r="M1768" t="b">
        <v>0</v>
      </c>
      <c r="N1768">
        <v>47</v>
      </c>
      <c r="O1768" t="b">
        <v>1</v>
      </c>
      <c r="P1768" t="s">
        <v>8277</v>
      </c>
      <c r="Q1768" s="15" t="s">
        <v>8311</v>
      </c>
      <c r="R1768" s="12" t="s">
        <v>8328</v>
      </c>
      <c r="S1768">
        <f t="shared" si="83"/>
        <v>196.34</v>
      </c>
    </row>
    <row r="1769" spans="1:19" ht="60" x14ac:dyDescent="0.25">
      <c r="A1769" s="10">
        <v>1850</v>
      </c>
      <c r="B1769" s="3" t="s">
        <v>1851</v>
      </c>
      <c r="C1769" s="3" t="s">
        <v>5960</v>
      </c>
      <c r="D1769" s="6">
        <v>9000</v>
      </c>
      <c r="E1769" s="8">
        <v>9137</v>
      </c>
      <c r="F1769" t="s">
        <v>8218</v>
      </c>
      <c r="G1769" t="s">
        <v>8223</v>
      </c>
      <c r="H1769" t="s">
        <v>8245</v>
      </c>
      <c r="I1769" s="19">
        <f t="shared" si="81"/>
        <v>41830.959490740745</v>
      </c>
      <c r="J1769">
        <v>1405033300</v>
      </c>
      <c r="K1769" s="19">
        <f t="shared" si="82"/>
        <v>41800.959490740745</v>
      </c>
      <c r="L1769">
        <v>1402441300</v>
      </c>
      <c r="M1769" t="b">
        <v>0</v>
      </c>
      <c r="N1769">
        <v>179</v>
      </c>
      <c r="O1769" t="b">
        <v>1</v>
      </c>
      <c r="P1769" t="s">
        <v>8274</v>
      </c>
      <c r="Q1769" s="15" t="s">
        <v>8311</v>
      </c>
      <c r="R1769" s="12" t="s">
        <v>8312</v>
      </c>
      <c r="S1769">
        <f t="shared" si="83"/>
        <v>51.04</v>
      </c>
    </row>
    <row r="1770" spans="1:19" ht="45" x14ac:dyDescent="0.25">
      <c r="A1770" s="10">
        <v>324</v>
      </c>
      <c r="B1770" s="3" t="s">
        <v>325</v>
      </c>
      <c r="C1770" s="3" t="s">
        <v>4434</v>
      </c>
      <c r="D1770" s="6">
        <v>8500</v>
      </c>
      <c r="E1770" s="8">
        <v>8636</v>
      </c>
      <c r="F1770" t="s">
        <v>8218</v>
      </c>
      <c r="G1770" t="s">
        <v>8223</v>
      </c>
      <c r="H1770" t="s">
        <v>8245</v>
      </c>
      <c r="I1770" s="19">
        <f t="shared" si="81"/>
        <v>42217.626250000001</v>
      </c>
      <c r="J1770">
        <v>1438441308</v>
      </c>
      <c r="K1770" s="19">
        <f t="shared" si="82"/>
        <v>42184.626250000001</v>
      </c>
      <c r="L1770">
        <v>1435590108</v>
      </c>
      <c r="M1770" t="b">
        <v>1</v>
      </c>
      <c r="N1770">
        <v>82</v>
      </c>
      <c r="O1770" t="b">
        <v>1</v>
      </c>
      <c r="P1770" t="s">
        <v>8267</v>
      </c>
      <c r="Q1770" s="15" t="s">
        <v>8317</v>
      </c>
      <c r="R1770" s="12" t="s">
        <v>8329</v>
      </c>
      <c r="S1770">
        <f t="shared" si="83"/>
        <v>105.32</v>
      </c>
    </row>
    <row r="1771" spans="1:19" ht="60" x14ac:dyDescent="0.25">
      <c r="A1771" s="10">
        <v>2929</v>
      </c>
      <c r="B1771" s="3" t="s">
        <v>2929</v>
      </c>
      <c r="C1771" s="3" t="s">
        <v>7039</v>
      </c>
      <c r="D1771" s="6">
        <v>8000</v>
      </c>
      <c r="E1771" s="8">
        <v>8165.55</v>
      </c>
      <c r="F1771" t="s">
        <v>8218</v>
      </c>
      <c r="G1771" t="s">
        <v>8223</v>
      </c>
      <c r="H1771" t="s">
        <v>8245</v>
      </c>
      <c r="I1771" s="19">
        <f t="shared" si="81"/>
        <v>41784.564328703702</v>
      </c>
      <c r="J1771">
        <v>1401024758</v>
      </c>
      <c r="K1771" s="19">
        <f t="shared" si="82"/>
        <v>41754.564328703702</v>
      </c>
      <c r="L1771">
        <v>1398432758</v>
      </c>
      <c r="M1771" t="b">
        <v>0</v>
      </c>
      <c r="N1771">
        <v>32</v>
      </c>
      <c r="O1771" t="b">
        <v>1</v>
      </c>
      <c r="P1771" t="s">
        <v>8303</v>
      </c>
      <c r="Q1771" s="15" t="s">
        <v>8314</v>
      </c>
      <c r="R1771" s="12" t="s">
        <v>8335</v>
      </c>
      <c r="S1771">
        <f t="shared" si="83"/>
        <v>255.17</v>
      </c>
    </row>
    <row r="1772" spans="1:19" ht="45" x14ac:dyDescent="0.25">
      <c r="A1772" s="10">
        <v>3269</v>
      </c>
      <c r="B1772" s="3" t="s">
        <v>3269</v>
      </c>
      <c r="C1772" s="3" t="s">
        <v>7379</v>
      </c>
      <c r="D1772" s="6">
        <v>8000</v>
      </c>
      <c r="E1772" s="8">
        <v>8120</v>
      </c>
      <c r="F1772" t="s">
        <v>8218</v>
      </c>
      <c r="G1772" t="s">
        <v>8224</v>
      </c>
      <c r="H1772" t="s">
        <v>8246</v>
      </c>
      <c r="I1772" s="19">
        <f t="shared" si="81"/>
        <v>42171.458333333328</v>
      </c>
      <c r="J1772">
        <v>1434452400</v>
      </c>
      <c r="K1772" s="19">
        <f t="shared" si="82"/>
        <v>42137.395798611105</v>
      </c>
      <c r="L1772">
        <v>1431509397</v>
      </c>
      <c r="M1772" t="b">
        <v>1</v>
      </c>
      <c r="N1772">
        <v>70</v>
      </c>
      <c r="O1772" t="b">
        <v>1</v>
      </c>
      <c r="P1772" t="s">
        <v>8269</v>
      </c>
      <c r="Q1772" s="15" t="s">
        <v>8314</v>
      </c>
      <c r="R1772" s="12" t="s">
        <v>8315</v>
      </c>
      <c r="S1772">
        <f t="shared" si="83"/>
        <v>116</v>
      </c>
    </row>
    <row r="1773" spans="1:19" ht="60" x14ac:dyDescent="0.25">
      <c r="A1773" s="10">
        <v>107</v>
      </c>
      <c r="B1773" s="3" t="s">
        <v>109</v>
      </c>
      <c r="C1773" s="3" t="s">
        <v>4218</v>
      </c>
      <c r="D1773" s="6">
        <v>7500</v>
      </c>
      <c r="E1773" s="8">
        <v>7685</v>
      </c>
      <c r="F1773" t="s">
        <v>8218</v>
      </c>
      <c r="G1773" t="s">
        <v>8223</v>
      </c>
      <c r="H1773" t="s">
        <v>8245</v>
      </c>
      <c r="I1773" s="19">
        <f t="shared" si="81"/>
        <v>40657.982488425929</v>
      </c>
      <c r="J1773">
        <v>1303688087</v>
      </c>
      <c r="K1773" s="19">
        <f t="shared" si="82"/>
        <v>40635.982488425929</v>
      </c>
      <c r="L1773">
        <v>1301787287</v>
      </c>
      <c r="M1773" t="b">
        <v>0</v>
      </c>
      <c r="N1773">
        <v>69</v>
      </c>
      <c r="O1773" t="b">
        <v>1</v>
      </c>
      <c r="P1773" t="s">
        <v>8264</v>
      </c>
      <c r="Q1773" s="15" t="s">
        <v>8317</v>
      </c>
      <c r="R1773" s="12" t="s">
        <v>8318</v>
      </c>
      <c r="S1773">
        <f t="shared" si="83"/>
        <v>111.38</v>
      </c>
    </row>
    <row r="1774" spans="1:19" ht="60" x14ac:dyDescent="0.25">
      <c r="A1774" s="10">
        <v>1271</v>
      </c>
      <c r="B1774" s="3" t="s">
        <v>1272</v>
      </c>
      <c r="C1774" s="3" t="s">
        <v>5381</v>
      </c>
      <c r="D1774" s="6">
        <v>7500</v>
      </c>
      <c r="E1774" s="8">
        <v>7635</v>
      </c>
      <c r="F1774" t="s">
        <v>8218</v>
      </c>
      <c r="G1774" t="s">
        <v>8223</v>
      </c>
      <c r="H1774" t="s">
        <v>8245</v>
      </c>
      <c r="I1774" s="19">
        <f t="shared" si="81"/>
        <v>41591.725219907406</v>
      </c>
      <c r="J1774">
        <v>1384363459</v>
      </c>
      <c r="K1774" s="19">
        <f t="shared" si="82"/>
        <v>41561.683553240742</v>
      </c>
      <c r="L1774">
        <v>1381767859</v>
      </c>
      <c r="M1774" t="b">
        <v>1</v>
      </c>
      <c r="N1774">
        <v>31</v>
      </c>
      <c r="O1774" t="b">
        <v>1</v>
      </c>
      <c r="P1774" t="s">
        <v>8274</v>
      </c>
      <c r="Q1774" s="15" t="s">
        <v>8311</v>
      </c>
      <c r="R1774" s="12" t="s">
        <v>8312</v>
      </c>
      <c r="S1774">
        <f t="shared" si="83"/>
        <v>246.29</v>
      </c>
    </row>
    <row r="1775" spans="1:19" ht="45" x14ac:dyDescent="0.25">
      <c r="A1775" s="10">
        <v>2524</v>
      </c>
      <c r="B1775" s="3" t="s">
        <v>2524</v>
      </c>
      <c r="C1775" s="3" t="s">
        <v>6634</v>
      </c>
      <c r="D1775" s="6">
        <v>7500</v>
      </c>
      <c r="E1775" s="8">
        <v>7620</v>
      </c>
      <c r="F1775" t="s">
        <v>8218</v>
      </c>
      <c r="G1775" t="s">
        <v>8223</v>
      </c>
      <c r="H1775" t="s">
        <v>8245</v>
      </c>
      <c r="I1775" s="19">
        <f t="shared" si="81"/>
        <v>41994.1875</v>
      </c>
      <c r="J1775">
        <v>1419136200</v>
      </c>
      <c r="K1775" s="19">
        <f t="shared" si="82"/>
        <v>41961.807372685187</v>
      </c>
      <c r="L1775">
        <v>1416338557</v>
      </c>
      <c r="M1775" t="b">
        <v>0</v>
      </c>
      <c r="N1775">
        <v>43</v>
      </c>
      <c r="O1775" t="b">
        <v>1</v>
      </c>
      <c r="P1775" t="s">
        <v>8298</v>
      </c>
      <c r="Q1775" s="15" t="s">
        <v>8311</v>
      </c>
      <c r="R1775" s="12" t="s">
        <v>8333</v>
      </c>
      <c r="S1775">
        <f t="shared" si="83"/>
        <v>177.21</v>
      </c>
    </row>
    <row r="1776" spans="1:19" ht="30" x14ac:dyDescent="0.25">
      <c r="A1776" s="10">
        <v>3228</v>
      </c>
      <c r="B1776" s="3" t="s">
        <v>3228</v>
      </c>
      <c r="C1776" s="3" t="s">
        <v>7338</v>
      </c>
      <c r="D1776" s="6">
        <v>7000</v>
      </c>
      <c r="E1776" s="8">
        <v>7164</v>
      </c>
      <c r="F1776" t="s">
        <v>8218</v>
      </c>
      <c r="G1776" t="s">
        <v>8223</v>
      </c>
      <c r="H1776" t="s">
        <v>8245</v>
      </c>
      <c r="I1776" s="19">
        <f t="shared" si="81"/>
        <v>42355.207638888889</v>
      </c>
      <c r="J1776">
        <v>1450328340</v>
      </c>
      <c r="K1776" s="19">
        <f t="shared" si="82"/>
        <v>42323.70930555556</v>
      </c>
      <c r="L1776">
        <v>1447606884</v>
      </c>
      <c r="M1776" t="b">
        <v>1</v>
      </c>
      <c r="N1776">
        <v>37</v>
      </c>
      <c r="O1776" t="b">
        <v>1</v>
      </c>
      <c r="P1776" t="s">
        <v>8269</v>
      </c>
      <c r="Q1776" s="15" t="s">
        <v>8314</v>
      </c>
      <c r="R1776" s="12" t="s">
        <v>8315</v>
      </c>
      <c r="S1776">
        <f t="shared" si="83"/>
        <v>193.62</v>
      </c>
    </row>
    <row r="1777" spans="1:19" ht="45" x14ac:dyDescent="0.25">
      <c r="A1777" s="10">
        <v>1622</v>
      </c>
      <c r="B1777" s="3" t="s">
        <v>1623</v>
      </c>
      <c r="C1777" s="3" t="s">
        <v>5732</v>
      </c>
      <c r="D1777" s="6">
        <v>6900</v>
      </c>
      <c r="E1777" s="8">
        <v>7019</v>
      </c>
      <c r="F1777" t="s">
        <v>8218</v>
      </c>
      <c r="G1777" t="s">
        <v>8223</v>
      </c>
      <c r="H1777" t="s">
        <v>8245</v>
      </c>
      <c r="I1777" s="19">
        <f t="shared" si="81"/>
        <v>41990.332638888889</v>
      </c>
      <c r="J1777">
        <v>1418803140</v>
      </c>
      <c r="K1777" s="19">
        <f t="shared" si="82"/>
        <v>41950.29483796296</v>
      </c>
      <c r="L1777">
        <v>1415343874</v>
      </c>
      <c r="M1777" t="b">
        <v>0</v>
      </c>
      <c r="N1777">
        <v>65</v>
      </c>
      <c r="O1777" t="b">
        <v>1</v>
      </c>
      <c r="P1777" t="s">
        <v>8274</v>
      </c>
      <c r="Q1777" s="15" t="s">
        <v>8311</v>
      </c>
      <c r="R1777" s="12" t="s">
        <v>8312</v>
      </c>
      <c r="S1777">
        <f t="shared" si="83"/>
        <v>107.98</v>
      </c>
    </row>
    <row r="1778" spans="1:19" ht="60" x14ac:dyDescent="0.25">
      <c r="A1778" s="10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 s="19">
        <f t="shared" si="81"/>
        <v>42766.755787037036</v>
      </c>
      <c r="J1778">
        <v>1485886100</v>
      </c>
      <c r="K1778" s="19">
        <f t="shared" si="82"/>
        <v>42731.755787037036</v>
      </c>
      <c r="L1778">
        <v>1482862100</v>
      </c>
      <c r="M1778" t="b">
        <v>0</v>
      </c>
      <c r="N1778">
        <v>108</v>
      </c>
      <c r="O1778" t="b">
        <v>1</v>
      </c>
      <c r="P1778" t="s">
        <v>8283</v>
      </c>
      <c r="Q1778" s="15" t="s">
        <v>8322</v>
      </c>
      <c r="R1778" s="12" t="s">
        <v>8323</v>
      </c>
      <c r="S1778">
        <f t="shared" si="83"/>
        <v>61.53</v>
      </c>
    </row>
    <row r="1779" spans="1:19" ht="60" x14ac:dyDescent="0.25">
      <c r="A1779" s="10">
        <v>1897</v>
      </c>
      <c r="B1779" s="3" t="s">
        <v>1898</v>
      </c>
      <c r="C1779" s="3" t="s">
        <v>6007</v>
      </c>
      <c r="D1779" s="6">
        <v>6350</v>
      </c>
      <c r="E1779" s="8">
        <v>6506</v>
      </c>
      <c r="F1779" t="s">
        <v>8218</v>
      </c>
      <c r="G1779" t="s">
        <v>8223</v>
      </c>
      <c r="H1779" t="s">
        <v>8245</v>
      </c>
      <c r="I1779" s="19">
        <f t="shared" si="81"/>
        <v>41702.875</v>
      </c>
      <c r="J1779">
        <v>1393966800</v>
      </c>
      <c r="K1779" s="19">
        <f t="shared" si="82"/>
        <v>41680.583402777782</v>
      </c>
      <c r="L1779">
        <v>1392040806</v>
      </c>
      <c r="M1779" t="b">
        <v>0</v>
      </c>
      <c r="N1779">
        <v>183</v>
      </c>
      <c r="O1779" t="b">
        <v>1</v>
      </c>
      <c r="P1779" t="s">
        <v>8277</v>
      </c>
      <c r="Q1779" s="15" t="s">
        <v>8311</v>
      </c>
      <c r="R1779" s="12" t="s">
        <v>8328</v>
      </c>
      <c r="S1779">
        <f t="shared" si="83"/>
        <v>35.549999999999997</v>
      </c>
    </row>
    <row r="1780" spans="1:19" ht="60" x14ac:dyDescent="0.25">
      <c r="A1780" s="10">
        <v>1201</v>
      </c>
      <c r="B1780" s="3" t="s">
        <v>1202</v>
      </c>
      <c r="C1780" s="3" t="s">
        <v>5311</v>
      </c>
      <c r="D1780" s="6">
        <v>6000</v>
      </c>
      <c r="E1780" s="8">
        <v>6146.27</v>
      </c>
      <c r="F1780" t="s">
        <v>8218</v>
      </c>
      <c r="G1780" t="s">
        <v>8224</v>
      </c>
      <c r="H1780" t="s">
        <v>8246</v>
      </c>
      <c r="I1780" s="19">
        <f t="shared" si="81"/>
        <v>42566.60701388889</v>
      </c>
      <c r="J1780">
        <v>1468593246</v>
      </c>
      <c r="K1780" s="19">
        <f t="shared" si="82"/>
        <v>42536.60701388889</v>
      </c>
      <c r="L1780">
        <v>1466001246</v>
      </c>
      <c r="M1780" t="b">
        <v>0</v>
      </c>
      <c r="N1780">
        <v>111</v>
      </c>
      <c r="O1780" t="b">
        <v>1</v>
      </c>
      <c r="P1780" t="s">
        <v>8283</v>
      </c>
      <c r="Q1780" s="15" t="s">
        <v>8322</v>
      </c>
      <c r="R1780" s="12" t="s">
        <v>8323</v>
      </c>
      <c r="S1780">
        <f t="shared" si="83"/>
        <v>55.37</v>
      </c>
    </row>
    <row r="1781" spans="1:19" ht="60" x14ac:dyDescent="0.25">
      <c r="A1781" s="10">
        <v>2548</v>
      </c>
      <c r="B1781" s="3" t="s">
        <v>2548</v>
      </c>
      <c r="C1781" s="3" t="s">
        <v>6658</v>
      </c>
      <c r="D1781" s="6">
        <v>6000</v>
      </c>
      <c r="E1781" s="8">
        <v>6111</v>
      </c>
      <c r="F1781" t="s">
        <v>8218</v>
      </c>
      <c r="G1781" t="s">
        <v>8229</v>
      </c>
      <c r="H1781" t="s">
        <v>8248</v>
      </c>
      <c r="I1781" s="19">
        <f t="shared" si="81"/>
        <v>42643.185416666667</v>
      </c>
      <c r="J1781">
        <v>1475209620</v>
      </c>
      <c r="K1781" s="19">
        <f t="shared" si="82"/>
        <v>42618.625428240746</v>
      </c>
      <c r="L1781">
        <v>1473087637</v>
      </c>
      <c r="M1781" t="b">
        <v>0</v>
      </c>
      <c r="N1781">
        <v>37</v>
      </c>
      <c r="O1781" t="b">
        <v>1</v>
      </c>
      <c r="P1781" t="s">
        <v>8298</v>
      </c>
      <c r="Q1781" s="15" t="s">
        <v>8311</v>
      </c>
      <c r="R1781" s="12" t="s">
        <v>8333</v>
      </c>
      <c r="S1781">
        <f t="shared" si="83"/>
        <v>165.16</v>
      </c>
    </row>
    <row r="1782" spans="1:19" ht="45" x14ac:dyDescent="0.25">
      <c r="A1782" s="10">
        <v>1251</v>
      </c>
      <c r="B1782" s="3" t="s">
        <v>1252</v>
      </c>
      <c r="C1782" s="3" t="s">
        <v>5361</v>
      </c>
      <c r="D1782" s="6">
        <v>6000</v>
      </c>
      <c r="E1782" s="8">
        <v>6108</v>
      </c>
      <c r="F1782" t="s">
        <v>8218</v>
      </c>
      <c r="G1782" t="s">
        <v>8223</v>
      </c>
      <c r="H1782" t="s">
        <v>8245</v>
      </c>
      <c r="I1782" s="19">
        <f t="shared" si="81"/>
        <v>40811.814432870371</v>
      </c>
      <c r="J1782">
        <v>1316979167</v>
      </c>
      <c r="K1782" s="19">
        <f t="shared" si="82"/>
        <v>40751.814432870371</v>
      </c>
      <c r="L1782">
        <v>1311795167</v>
      </c>
      <c r="M1782" t="b">
        <v>1</v>
      </c>
      <c r="N1782">
        <v>74</v>
      </c>
      <c r="O1782" t="b">
        <v>1</v>
      </c>
      <c r="P1782" t="s">
        <v>8274</v>
      </c>
      <c r="Q1782" s="15" t="s">
        <v>8311</v>
      </c>
      <c r="R1782" s="12" t="s">
        <v>8312</v>
      </c>
      <c r="S1782">
        <f t="shared" si="83"/>
        <v>82.54</v>
      </c>
    </row>
    <row r="1783" spans="1:19" x14ac:dyDescent="0.25">
      <c r="A1783" s="10">
        <v>833</v>
      </c>
      <c r="B1783" s="3" t="s">
        <v>834</v>
      </c>
      <c r="C1783" s="3" t="s">
        <v>4943</v>
      </c>
      <c r="D1783" s="6">
        <v>6000</v>
      </c>
      <c r="E1783" s="8">
        <v>6100</v>
      </c>
      <c r="F1783" t="s">
        <v>8218</v>
      </c>
      <c r="G1783" t="s">
        <v>8223</v>
      </c>
      <c r="H1783" t="s">
        <v>8245</v>
      </c>
      <c r="I1783" s="19">
        <f t="shared" si="81"/>
        <v>41748.878182870372</v>
      </c>
      <c r="J1783">
        <v>1397941475</v>
      </c>
      <c r="K1783" s="19">
        <f t="shared" si="82"/>
        <v>41718.878182870372</v>
      </c>
      <c r="L1783">
        <v>1395349475</v>
      </c>
      <c r="M1783" t="b">
        <v>0</v>
      </c>
      <c r="N1783">
        <v>41</v>
      </c>
      <c r="O1783" t="b">
        <v>1</v>
      </c>
      <c r="P1783" t="s">
        <v>8274</v>
      </c>
      <c r="Q1783" s="15" t="s">
        <v>8311</v>
      </c>
      <c r="R1783" s="12" t="s">
        <v>8312</v>
      </c>
      <c r="S1783">
        <f t="shared" si="83"/>
        <v>148.78</v>
      </c>
    </row>
    <row r="1784" spans="1:19" ht="45" x14ac:dyDescent="0.25">
      <c r="A1784" s="10">
        <v>3342</v>
      </c>
      <c r="B1784" s="3" t="s">
        <v>3342</v>
      </c>
      <c r="C1784" s="3" t="s">
        <v>7452</v>
      </c>
      <c r="D1784" s="6">
        <v>6000</v>
      </c>
      <c r="E1784" s="8">
        <v>6100</v>
      </c>
      <c r="F1784" t="s">
        <v>8218</v>
      </c>
      <c r="G1784" t="s">
        <v>8223</v>
      </c>
      <c r="H1784" t="s">
        <v>8245</v>
      </c>
      <c r="I1784" s="19">
        <f t="shared" si="81"/>
        <v>42095.207638888889</v>
      </c>
      <c r="J1784">
        <v>1427864340</v>
      </c>
      <c r="K1784" s="19">
        <f t="shared" si="82"/>
        <v>42062.296412037031</v>
      </c>
      <c r="L1784">
        <v>1425020810</v>
      </c>
      <c r="M1784" t="b">
        <v>0</v>
      </c>
      <c r="N1784">
        <v>78</v>
      </c>
      <c r="O1784" t="b">
        <v>1</v>
      </c>
      <c r="P1784" t="s">
        <v>8269</v>
      </c>
      <c r="Q1784" s="15" t="s">
        <v>8314</v>
      </c>
      <c r="R1784" s="12" t="s">
        <v>8315</v>
      </c>
      <c r="S1784">
        <f t="shared" si="83"/>
        <v>78.209999999999994</v>
      </c>
    </row>
    <row r="1785" spans="1:19" ht="60" x14ac:dyDescent="0.25">
      <c r="A1785" s="10">
        <v>1348</v>
      </c>
      <c r="B1785" s="3" t="s">
        <v>1349</v>
      </c>
      <c r="C1785" s="3" t="s">
        <v>5458</v>
      </c>
      <c r="D1785" s="6">
        <v>5875</v>
      </c>
      <c r="E1785" s="8">
        <v>5985</v>
      </c>
      <c r="F1785" t="s">
        <v>8218</v>
      </c>
      <c r="G1785" t="s">
        <v>8223</v>
      </c>
      <c r="H1785" t="s">
        <v>8245</v>
      </c>
      <c r="I1785" s="19">
        <f t="shared" si="81"/>
        <v>41991.506168981476</v>
      </c>
      <c r="J1785">
        <v>1418904533</v>
      </c>
      <c r="K1785" s="19">
        <f t="shared" si="82"/>
        <v>41963.506168981476</v>
      </c>
      <c r="L1785">
        <v>1416485333</v>
      </c>
      <c r="M1785" t="b">
        <v>0</v>
      </c>
      <c r="N1785">
        <v>26</v>
      </c>
      <c r="O1785" t="b">
        <v>1</v>
      </c>
      <c r="P1785" t="s">
        <v>8272</v>
      </c>
      <c r="Q1785" s="15" t="s">
        <v>8320</v>
      </c>
      <c r="R1785" s="12" t="s">
        <v>8330</v>
      </c>
      <c r="S1785">
        <f t="shared" si="83"/>
        <v>230.19</v>
      </c>
    </row>
    <row r="1786" spans="1:19" ht="60" x14ac:dyDescent="0.25">
      <c r="A1786" s="10">
        <v>3542</v>
      </c>
      <c r="B1786" s="3" t="s">
        <v>3541</v>
      </c>
      <c r="C1786" s="3" t="s">
        <v>7652</v>
      </c>
      <c r="D1786" s="6">
        <v>5500</v>
      </c>
      <c r="E1786" s="8">
        <v>5623</v>
      </c>
      <c r="F1786" t="s">
        <v>8218</v>
      </c>
      <c r="G1786" t="s">
        <v>8223</v>
      </c>
      <c r="H1786" t="s">
        <v>8245</v>
      </c>
      <c r="I1786" s="19">
        <f t="shared" si="81"/>
        <v>41889.599791666667</v>
      </c>
      <c r="J1786">
        <v>1410099822</v>
      </c>
      <c r="K1786" s="19">
        <f t="shared" si="82"/>
        <v>41829.599791666667</v>
      </c>
      <c r="L1786">
        <v>1404915822</v>
      </c>
      <c r="M1786" t="b">
        <v>0</v>
      </c>
      <c r="N1786">
        <v>85</v>
      </c>
      <c r="O1786" t="b">
        <v>1</v>
      </c>
      <c r="P1786" t="s">
        <v>8269</v>
      </c>
      <c r="Q1786" s="15" t="s">
        <v>8314</v>
      </c>
      <c r="R1786" s="12" t="s">
        <v>8315</v>
      </c>
      <c r="S1786">
        <f t="shared" si="83"/>
        <v>66.150000000000006</v>
      </c>
    </row>
    <row r="1787" spans="1:19" ht="60" x14ac:dyDescent="0.25">
      <c r="A1787" s="10">
        <v>3156</v>
      </c>
      <c r="B1787" s="3" t="s">
        <v>3156</v>
      </c>
      <c r="C1787" s="3" t="s">
        <v>7266</v>
      </c>
      <c r="D1787" s="6">
        <v>5500</v>
      </c>
      <c r="E1787" s="8">
        <v>5600</v>
      </c>
      <c r="F1787" t="s">
        <v>8218</v>
      </c>
      <c r="G1787" t="s">
        <v>8223</v>
      </c>
      <c r="H1787" t="s">
        <v>8245</v>
      </c>
      <c r="I1787" s="19">
        <f t="shared" si="81"/>
        <v>41061.953055555554</v>
      </c>
      <c r="J1787">
        <v>1338591144</v>
      </c>
      <c r="K1787" s="19">
        <f t="shared" si="82"/>
        <v>41026.953055555554</v>
      </c>
      <c r="L1787">
        <v>1335567144</v>
      </c>
      <c r="M1787" t="b">
        <v>1</v>
      </c>
      <c r="N1787">
        <v>89</v>
      </c>
      <c r="O1787" t="b">
        <v>1</v>
      </c>
      <c r="P1787" t="s">
        <v>8269</v>
      </c>
      <c r="Q1787" s="15" t="s">
        <v>8314</v>
      </c>
      <c r="R1787" s="12" t="s">
        <v>8315</v>
      </c>
      <c r="S1787">
        <f t="shared" si="83"/>
        <v>62.92</v>
      </c>
    </row>
    <row r="1788" spans="1:19" ht="60" x14ac:dyDescent="0.25">
      <c r="A1788" s="10">
        <v>33</v>
      </c>
      <c r="B1788" s="3" t="s">
        <v>35</v>
      </c>
      <c r="C1788" s="3" t="s">
        <v>4144</v>
      </c>
      <c r="D1788" s="6">
        <v>5250</v>
      </c>
      <c r="E1788" s="8">
        <v>5360</v>
      </c>
      <c r="F1788" t="s">
        <v>8218</v>
      </c>
      <c r="G1788" t="s">
        <v>8223</v>
      </c>
      <c r="H1788" t="s">
        <v>8245</v>
      </c>
      <c r="I1788" s="19">
        <f t="shared" si="81"/>
        <v>42316.702557870376</v>
      </c>
      <c r="J1788">
        <v>1447001501</v>
      </c>
      <c r="K1788" s="19">
        <f t="shared" si="82"/>
        <v>42286.660891203705</v>
      </c>
      <c r="L1788">
        <v>1444405901</v>
      </c>
      <c r="M1788" t="b">
        <v>0</v>
      </c>
      <c r="N1788">
        <v>64</v>
      </c>
      <c r="O1788" t="b">
        <v>1</v>
      </c>
      <c r="P1788" t="s">
        <v>8263</v>
      </c>
      <c r="Q1788" s="15" t="s">
        <v>8317</v>
      </c>
      <c r="R1788" s="12" t="s">
        <v>8331</v>
      </c>
      <c r="S1788">
        <f t="shared" si="83"/>
        <v>83.75</v>
      </c>
    </row>
    <row r="1789" spans="1:19" ht="60" x14ac:dyDescent="0.25">
      <c r="A1789" s="10">
        <v>3464</v>
      </c>
      <c r="B1789" s="3" t="s">
        <v>3463</v>
      </c>
      <c r="C1789" s="3" t="s">
        <v>7574</v>
      </c>
      <c r="D1789" s="6">
        <v>5000</v>
      </c>
      <c r="E1789" s="8">
        <v>5116.18</v>
      </c>
      <c r="F1789" t="s">
        <v>8218</v>
      </c>
      <c r="G1789" t="s">
        <v>8223</v>
      </c>
      <c r="H1789" t="s">
        <v>8245</v>
      </c>
      <c r="I1789" s="19">
        <f t="shared" si="81"/>
        <v>42605.130057870367</v>
      </c>
      <c r="J1789">
        <v>1471921637</v>
      </c>
      <c r="K1789" s="19">
        <f t="shared" si="82"/>
        <v>42575.130057870367</v>
      </c>
      <c r="L1789">
        <v>1469329637</v>
      </c>
      <c r="M1789" t="b">
        <v>0</v>
      </c>
      <c r="N1789">
        <v>93</v>
      </c>
      <c r="O1789" t="b">
        <v>1</v>
      </c>
      <c r="P1789" t="s">
        <v>8269</v>
      </c>
      <c r="Q1789" s="15" t="s">
        <v>8314</v>
      </c>
      <c r="R1789" s="12" t="s">
        <v>8315</v>
      </c>
      <c r="S1789">
        <f t="shared" si="83"/>
        <v>55.01</v>
      </c>
    </row>
    <row r="1790" spans="1:19" ht="45" x14ac:dyDescent="0.25">
      <c r="A1790" s="10">
        <v>744</v>
      </c>
      <c r="B1790" s="3" t="s">
        <v>745</v>
      </c>
      <c r="C1790" s="3" t="s">
        <v>4854</v>
      </c>
      <c r="D1790" s="6">
        <v>5000</v>
      </c>
      <c r="E1790" s="8">
        <v>5116</v>
      </c>
      <c r="F1790" t="s">
        <v>8218</v>
      </c>
      <c r="G1790" t="s">
        <v>8223</v>
      </c>
      <c r="H1790" t="s">
        <v>8245</v>
      </c>
      <c r="I1790" s="19">
        <f t="shared" si="81"/>
        <v>41256.95721064815</v>
      </c>
      <c r="J1790">
        <v>1355439503</v>
      </c>
      <c r="K1790" s="19">
        <f t="shared" si="82"/>
        <v>41226.95721064815</v>
      </c>
      <c r="L1790">
        <v>1352847503</v>
      </c>
      <c r="M1790" t="b">
        <v>0</v>
      </c>
      <c r="N1790">
        <v>62</v>
      </c>
      <c r="O1790" t="b">
        <v>1</v>
      </c>
      <c r="P1790" t="s">
        <v>8272</v>
      </c>
      <c r="Q1790" s="15" t="s">
        <v>8320</v>
      </c>
      <c r="R1790" s="12" t="s">
        <v>8330</v>
      </c>
      <c r="S1790">
        <f t="shared" si="83"/>
        <v>82.52</v>
      </c>
    </row>
    <row r="1791" spans="1:19" ht="60" x14ac:dyDescent="0.25">
      <c r="A1791" s="10">
        <v>520</v>
      </c>
      <c r="B1791" s="3" t="s">
        <v>521</v>
      </c>
      <c r="C1791" s="3" t="s">
        <v>4630</v>
      </c>
      <c r="D1791" s="6">
        <v>5000</v>
      </c>
      <c r="E1791" s="8">
        <v>5105</v>
      </c>
      <c r="F1791" t="s">
        <v>8218</v>
      </c>
      <c r="G1791" t="s">
        <v>8224</v>
      </c>
      <c r="H1791" t="s">
        <v>8246</v>
      </c>
      <c r="I1791" s="19">
        <f t="shared" si="81"/>
        <v>42348.702094907407</v>
      </c>
      <c r="J1791">
        <v>1449766261</v>
      </c>
      <c r="K1791" s="19">
        <f t="shared" si="82"/>
        <v>42318.702094907407</v>
      </c>
      <c r="L1791">
        <v>1447174261</v>
      </c>
      <c r="M1791" t="b">
        <v>0</v>
      </c>
      <c r="N1791">
        <v>34</v>
      </c>
      <c r="O1791" t="b">
        <v>1</v>
      </c>
      <c r="P1791" t="s">
        <v>8269</v>
      </c>
      <c r="Q1791" s="15" t="s">
        <v>8314</v>
      </c>
      <c r="R1791" s="12" t="s">
        <v>8315</v>
      </c>
      <c r="S1791">
        <f t="shared" si="83"/>
        <v>150.15</v>
      </c>
    </row>
    <row r="1792" spans="1:19" ht="45" x14ac:dyDescent="0.25">
      <c r="A1792" s="10">
        <v>2982</v>
      </c>
      <c r="B1792" s="3" t="s">
        <v>2982</v>
      </c>
      <c r="C1792" s="3" t="s">
        <v>7092</v>
      </c>
      <c r="D1792" s="6">
        <v>5000</v>
      </c>
      <c r="E1792" s="8">
        <v>5103</v>
      </c>
      <c r="F1792" t="s">
        <v>8218</v>
      </c>
      <c r="G1792" t="s">
        <v>8224</v>
      </c>
      <c r="H1792" t="s">
        <v>8246</v>
      </c>
      <c r="I1792" s="19">
        <f t="shared" si="81"/>
        <v>42411.686840277776</v>
      </c>
      <c r="J1792">
        <v>1455208143</v>
      </c>
      <c r="K1792" s="19">
        <f t="shared" si="82"/>
        <v>42381.686840277776</v>
      </c>
      <c r="L1792">
        <v>1452616143</v>
      </c>
      <c r="M1792" t="b">
        <v>1</v>
      </c>
      <c r="N1792">
        <v>59</v>
      </c>
      <c r="O1792" t="b">
        <v>1</v>
      </c>
      <c r="P1792" t="s">
        <v>8301</v>
      </c>
      <c r="Q1792" s="15" t="s">
        <v>8314</v>
      </c>
      <c r="R1792" s="12" t="s">
        <v>8327</v>
      </c>
      <c r="S1792">
        <f t="shared" si="83"/>
        <v>86.49</v>
      </c>
    </row>
    <row r="1793" spans="1:19" ht="60" x14ac:dyDescent="0.25">
      <c r="A1793" s="10">
        <v>2974</v>
      </c>
      <c r="B1793" s="3" t="s">
        <v>2974</v>
      </c>
      <c r="C1793" s="3" t="s">
        <v>7084</v>
      </c>
      <c r="D1793" s="6">
        <v>5000</v>
      </c>
      <c r="E1793" s="8">
        <v>5100</v>
      </c>
      <c r="F1793" t="s">
        <v>8218</v>
      </c>
      <c r="G1793" t="s">
        <v>8223</v>
      </c>
      <c r="H1793" t="s">
        <v>8245</v>
      </c>
      <c r="I1793" s="19">
        <f t="shared" si="81"/>
        <v>41908.065972222219</v>
      </c>
      <c r="J1793">
        <v>1411695300</v>
      </c>
      <c r="K1793" s="19">
        <f t="shared" si="82"/>
        <v>41880.061006944445</v>
      </c>
      <c r="L1793">
        <v>1409275671</v>
      </c>
      <c r="M1793" t="b">
        <v>0</v>
      </c>
      <c r="N1793">
        <v>87</v>
      </c>
      <c r="O1793" t="b">
        <v>1</v>
      </c>
      <c r="P1793" t="s">
        <v>8269</v>
      </c>
      <c r="Q1793" s="15" t="s">
        <v>8314</v>
      </c>
      <c r="R1793" s="12" t="s">
        <v>8315</v>
      </c>
      <c r="S1793">
        <f t="shared" si="83"/>
        <v>58.62</v>
      </c>
    </row>
    <row r="1794" spans="1:19" ht="45" x14ac:dyDescent="0.25">
      <c r="A1794" s="10">
        <v>759</v>
      </c>
      <c r="B1794" s="3" t="s">
        <v>760</v>
      </c>
      <c r="C1794" s="3" t="s">
        <v>4869</v>
      </c>
      <c r="D1794" s="6">
        <v>5000</v>
      </c>
      <c r="E1794" s="8">
        <v>5096</v>
      </c>
      <c r="F1794" t="s">
        <v>8218</v>
      </c>
      <c r="G1794" t="s">
        <v>8224</v>
      </c>
      <c r="H1794" t="s">
        <v>8246</v>
      </c>
      <c r="I1794" s="19">
        <f t="shared" si="81"/>
        <v>41829.330312500002</v>
      </c>
      <c r="J1794">
        <v>1404892539</v>
      </c>
      <c r="K1794" s="19">
        <f t="shared" si="82"/>
        <v>41789.330312500002</v>
      </c>
      <c r="L1794">
        <v>1401436539</v>
      </c>
      <c r="M1794" t="b">
        <v>0</v>
      </c>
      <c r="N1794">
        <v>99</v>
      </c>
      <c r="O1794" t="b">
        <v>1</v>
      </c>
      <c r="P1794" t="s">
        <v>8272</v>
      </c>
      <c r="Q1794" s="15" t="s">
        <v>8320</v>
      </c>
      <c r="R1794" s="12" t="s">
        <v>8330</v>
      </c>
      <c r="S1794">
        <f t="shared" si="83"/>
        <v>51.47</v>
      </c>
    </row>
    <row r="1795" spans="1:19" ht="30" x14ac:dyDescent="0.25">
      <c r="A1795" s="10">
        <v>3723</v>
      </c>
      <c r="B1795" s="3" t="s">
        <v>3720</v>
      </c>
      <c r="C1795" s="3" t="s">
        <v>7833</v>
      </c>
      <c r="D1795" s="6">
        <v>4500</v>
      </c>
      <c r="E1795" s="8">
        <v>4592</v>
      </c>
      <c r="F1795" t="s">
        <v>8218</v>
      </c>
      <c r="G1795" t="s">
        <v>8224</v>
      </c>
      <c r="H1795" t="s">
        <v>8246</v>
      </c>
      <c r="I1795" s="19">
        <f t="shared" ref="I1795:I1858" si="84">(((J1795/60)/60)/24)+DATE(1970,1,1)</f>
        <v>41973.794699074075</v>
      </c>
      <c r="J1795">
        <v>1417374262</v>
      </c>
      <c r="K1795" s="19">
        <f t="shared" ref="K1795:K1858" si="85">(((L1795/60)/60)/24)+DATE(1970,1,1)</f>
        <v>41943.753032407411</v>
      </c>
      <c r="L1795">
        <v>1414778662</v>
      </c>
      <c r="M1795" t="b">
        <v>0</v>
      </c>
      <c r="N1795">
        <v>63</v>
      </c>
      <c r="O1795" t="b">
        <v>1</v>
      </c>
      <c r="P1795" t="s">
        <v>8269</v>
      </c>
      <c r="Q1795" s="15" t="s">
        <v>8314</v>
      </c>
      <c r="R1795" s="12" t="s">
        <v>8315</v>
      </c>
      <c r="S1795">
        <f t="shared" ref="S1795:S1858" si="86">IFERROR(ROUND(E1795/N1795,2),0)</f>
        <v>72.89</v>
      </c>
    </row>
    <row r="1796" spans="1:19" ht="45" x14ac:dyDescent="0.25">
      <c r="A1796" s="10">
        <v>3160</v>
      </c>
      <c r="B1796" s="20" t="s">
        <v>3160</v>
      </c>
      <c r="C1796" s="3" t="s">
        <v>7270</v>
      </c>
      <c r="D1796" s="6">
        <v>4500</v>
      </c>
      <c r="E1796" s="8">
        <v>4569</v>
      </c>
      <c r="F1796" t="s">
        <v>8218</v>
      </c>
      <c r="G1796" t="s">
        <v>8223</v>
      </c>
      <c r="H1796" t="s">
        <v>8245</v>
      </c>
      <c r="I1796" s="19">
        <f t="shared" si="84"/>
        <v>41864.207638888889</v>
      </c>
      <c r="J1796">
        <v>1407905940</v>
      </c>
      <c r="K1796" s="19">
        <f t="shared" si="85"/>
        <v>41841.26489583333</v>
      </c>
      <c r="L1796">
        <v>1405923687</v>
      </c>
      <c r="M1796" t="b">
        <v>1</v>
      </c>
      <c r="N1796">
        <v>57</v>
      </c>
      <c r="O1796" t="b">
        <v>1</v>
      </c>
      <c r="P1796" t="s">
        <v>8269</v>
      </c>
      <c r="Q1796" s="15" t="s">
        <v>8314</v>
      </c>
      <c r="R1796" s="12" t="s">
        <v>8315</v>
      </c>
      <c r="S1796">
        <f t="shared" si="86"/>
        <v>80.16</v>
      </c>
    </row>
    <row r="1797" spans="1:19" ht="60" x14ac:dyDescent="0.25">
      <c r="A1797" s="10">
        <v>3381</v>
      </c>
      <c r="B1797" s="3" t="s">
        <v>3380</v>
      </c>
      <c r="C1797" s="3" t="s">
        <v>7491</v>
      </c>
      <c r="D1797" s="6">
        <v>4000</v>
      </c>
      <c r="E1797" s="8">
        <v>4090</v>
      </c>
      <c r="F1797" t="s">
        <v>8218</v>
      </c>
      <c r="G1797" t="s">
        <v>8223</v>
      </c>
      <c r="H1797" t="s">
        <v>8245</v>
      </c>
      <c r="I1797" s="19">
        <f t="shared" si="84"/>
        <v>42074.143321759257</v>
      </c>
      <c r="J1797">
        <v>1426044383</v>
      </c>
      <c r="K1797" s="19">
        <f t="shared" si="85"/>
        <v>42044.184988425928</v>
      </c>
      <c r="L1797">
        <v>1423455983</v>
      </c>
      <c r="M1797" t="b">
        <v>0</v>
      </c>
      <c r="N1797">
        <v>48</v>
      </c>
      <c r="O1797" t="b">
        <v>1</v>
      </c>
      <c r="P1797" t="s">
        <v>8269</v>
      </c>
      <c r="Q1797" s="15" t="s">
        <v>8314</v>
      </c>
      <c r="R1797" s="12" t="s">
        <v>8315</v>
      </c>
      <c r="S1797">
        <f t="shared" si="86"/>
        <v>85.21</v>
      </c>
    </row>
    <row r="1798" spans="1:19" ht="45" x14ac:dyDescent="0.25">
      <c r="A1798" s="10">
        <v>2527</v>
      </c>
      <c r="B1798" s="3" t="s">
        <v>2527</v>
      </c>
      <c r="C1798" s="3" t="s">
        <v>6637</v>
      </c>
      <c r="D1798" s="6">
        <v>4000</v>
      </c>
      <c r="E1798" s="8">
        <v>4085</v>
      </c>
      <c r="F1798" t="s">
        <v>8218</v>
      </c>
      <c r="G1798" t="s">
        <v>8223</v>
      </c>
      <c r="H1798" t="s">
        <v>8245</v>
      </c>
      <c r="I1798" s="19">
        <f t="shared" si="84"/>
        <v>41565.165972222225</v>
      </c>
      <c r="J1798">
        <v>1382068740</v>
      </c>
      <c r="K1798" s="19">
        <f t="shared" si="85"/>
        <v>41546.75105324074</v>
      </c>
      <c r="L1798">
        <v>1380477691</v>
      </c>
      <c r="M1798" t="b">
        <v>0</v>
      </c>
      <c r="N1798">
        <v>71</v>
      </c>
      <c r="O1798" t="b">
        <v>1</v>
      </c>
      <c r="P1798" t="s">
        <v>8298</v>
      </c>
      <c r="Q1798" s="15" t="s">
        <v>8311</v>
      </c>
      <c r="R1798" s="12" t="s">
        <v>8333</v>
      </c>
      <c r="S1798">
        <f t="shared" si="86"/>
        <v>57.54</v>
      </c>
    </row>
    <row r="1799" spans="1:19" ht="60" x14ac:dyDescent="0.25">
      <c r="A1799" s="10">
        <v>3305</v>
      </c>
      <c r="B1799" s="3" t="s">
        <v>3305</v>
      </c>
      <c r="C1799" s="3" t="s">
        <v>7415</v>
      </c>
      <c r="D1799" s="6">
        <v>4000</v>
      </c>
      <c r="E1799" s="8">
        <v>4081</v>
      </c>
      <c r="F1799" t="s">
        <v>8218</v>
      </c>
      <c r="G1799" t="s">
        <v>8223</v>
      </c>
      <c r="H1799" t="s">
        <v>8245</v>
      </c>
      <c r="I1799" s="19">
        <f t="shared" si="84"/>
        <v>42216.855879629627</v>
      </c>
      <c r="J1799">
        <v>1438374748</v>
      </c>
      <c r="K1799" s="19">
        <f t="shared" si="85"/>
        <v>42186.855879629627</v>
      </c>
      <c r="L1799">
        <v>1435782748</v>
      </c>
      <c r="M1799" t="b">
        <v>0</v>
      </c>
      <c r="N1799">
        <v>20</v>
      </c>
      <c r="O1799" t="b">
        <v>1</v>
      </c>
      <c r="P1799" t="s">
        <v>8269</v>
      </c>
      <c r="Q1799" s="15" t="s">
        <v>8314</v>
      </c>
      <c r="R1799" s="12" t="s">
        <v>8315</v>
      </c>
      <c r="S1799">
        <f t="shared" si="86"/>
        <v>204.05</v>
      </c>
    </row>
    <row r="1800" spans="1:19" ht="45" x14ac:dyDescent="0.25">
      <c r="A1800" s="10">
        <v>2334</v>
      </c>
      <c r="B1800" s="3" t="s">
        <v>2335</v>
      </c>
      <c r="C1800" s="3" t="s">
        <v>6444</v>
      </c>
      <c r="D1800" s="6">
        <v>4000</v>
      </c>
      <c r="E1800" s="8">
        <v>4078</v>
      </c>
      <c r="F1800" t="s">
        <v>8218</v>
      </c>
      <c r="G1800" t="s">
        <v>8223</v>
      </c>
      <c r="H1800" t="s">
        <v>8245</v>
      </c>
      <c r="I1800" s="19">
        <f t="shared" si="84"/>
        <v>41948.731944444444</v>
      </c>
      <c r="J1800">
        <v>1415208840</v>
      </c>
      <c r="K1800" s="19">
        <f t="shared" si="85"/>
        <v>41918.670115740737</v>
      </c>
      <c r="L1800">
        <v>1412611498</v>
      </c>
      <c r="M1800" t="b">
        <v>1</v>
      </c>
      <c r="N1800">
        <v>67</v>
      </c>
      <c r="O1800" t="b">
        <v>1</v>
      </c>
      <c r="P1800" t="s">
        <v>8296</v>
      </c>
      <c r="Q1800" s="15" t="s">
        <v>8325</v>
      </c>
      <c r="R1800" s="12" t="s">
        <v>8326</v>
      </c>
      <c r="S1800">
        <f t="shared" si="86"/>
        <v>60.87</v>
      </c>
    </row>
    <row r="1801" spans="1:19" ht="60" x14ac:dyDescent="0.25">
      <c r="A1801" s="10">
        <v>3626</v>
      </c>
      <c r="B1801" s="3" t="s">
        <v>3624</v>
      </c>
      <c r="C1801" s="3" t="s">
        <v>7736</v>
      </c>
      <c r="D1801" s="6">
        <v>4000</v>
      </c>
      <c r="E1801" s="8">
        <v>4073</v>
      </c>
      <c r="F1801" t="s">
        <v>8218</v>
      </c>
      <c r="G1801" t="s">
        <v>8224</v>
      </c>
      <c r="H1801" t="s">
        <v>8246</v>
      </c>
      <c r="I1801" s="19">
        <f t="shared" si="84"/>
        <v>41867.667326388888</v>
      </c>
      <c r="J1801">
        <v>1408204857</v>
      </c>
      <c r="K1801" s="19">
        <f t="shared" si="85"/>
        <v>41846.667326388888</v>
      </c>
      <c r="L1801">
        <v>1406390457</v>
      </c>
      <c r="M1801" t="b">
        <v>0</v>
      </c>
      <c r="N1801">
        <v>48</v>
      </c>
      <c r="O1801" t="b">
        <v>1</v>
      </c>
      <c r="P1801" t="s">
        <v>8269</v>
      </c>
      <c r="Q1801" s="15" t="s">
        <v>8314</v>
      </c>
      <c r="R1801" s="12" t="s">
        <v>8315</v>
      </c>
      <c r="S1801">
        <f t="shared" si="86"/>
        <v>84.85</v>
      </c>
    </row>
    <row r="1802" spans="1:19" ht="60" x14ac:dyDescent="0.25">
      <c r="A1802" s="10">
        <v>1632</v>
      </c>
      <c r="B1802" s="3" t="s">
        <v>1633</v>
      </c>
      <c r="C1802" s="3" t="s">
        <v>5742</v>
      </c>
      <c r="D1802" s="6">
        <v>4000</v>
      </c>
      <c r="E1802" s="8">
        <v>4065</v>
      </c>
      <c r="F1802" t="s">
        <v>8218</v>
      </c>
      <c r="G1802" t="s">
        <v>8223</v>
      </c>
      <c r="H1802" t="s">
        <v>8245</v>
      </c>
      <c r="I1802" s="19">
        <f t="shared" si="84"/>
        <v>40810.340902777774</v>
      </c>
      <c r="J1802">
        <v>1316851854</v>
      </c>
      <c r="K1802" s="19">
        <f t="shared" si="85"/>
        <v>40750.340902777774</v>
      </c>
      <c r="L1802">
        <v>1311667854</v>
      </c>
      <c r="M1802" t="b">
        <v>0</v>
      </c>
      <c r="N1802">
        <v>47</v>
      </c>
      <c r="O1802" t="b">
        <v>1</v>
      </c>
      <c r="P1802" t="s">
        <v>8274</v>
      </c>
      <c r="Q1802" s="15" t="s">
        <v>8311</v>
      </c>
      <c r="R1802" s="12" t="s">
        <v>8312</v>
      </c>
      <c r="S1802">
        <f t="shared" si="86"/>
        <v>86.49</v>
      </c>
    </row>
    <row r="1803" spans="1:19" ht="60" x14ac:dyDescent="0.25">
      <c r="A1803" s="10">
        <v>3526</v>
      </c>
      <c r="B1803" s="3" t="s">
        <v>3525</v>
      </c>
      <c r="C1803" s="3" t="s">
        <v>7636</v>
      </c>
      <c r="D1803" s="6">
        <v>3300</v>
      </c>
      <c r="E1803" s="8">
        <v>3366</v>
      </c>
      <c r="F1803" t="s">
        <v>8218</v>
      </c>
      <c r="G1803" t="s">
        <v>8223</v>
      </c>
      <c r="H1803" t="s">
        <v>8245</v>
      </c>
      <c r="I1803" s="19">
        <f t="shared" si="84"/>
        <v>42488.249305555553</v>
      </c>
      <c r="J1803">
        <v>1461823140</v>
      </c>
      <c r="K1803" s="19">
        <f t="shared" si="85"/>
        <v>42460.335312499999</v>
      </c>
      <c r="L1803">
        <v>1459411371</v>
      </c>
      <c r="M1803" t="b">
        <v>0</v>
      </c>
      <c r="N1803">
        <v>34</v>
      </c>
      <c r="O1803" t="b">
        <v>1</v>
      </c>
      <c r="P1803" t="s">
        <v>8269</v>
      </c>
      <c r="Q1803" s="15" t="s">
        <v>8314</v>
      </c>
      <c r="R1803" s="12" t="s">
        <v>8315</v>
      </c>
      <c r="S1803">
        <f t="shared" si="86"/>
        <v>99</v>
      </c>
    </row>
    <row r="1804" spans="1:19" ht="60" x14ac:dyDescent="0.25">
      <c r="A1804" s="10">
        <v>3322</v>
      </c>
      <c r="B1804" s="3" t="s">
        <v>3322</v>
      </c>
      <c r="C1804" s="3" t="s">
        <v>7432</v>
      </c>
      <c r="D1804" s="6">
        <v>3300</v>
      </c>
      <c r="E1804" s="8">
        <v>3350</v>
      </c>
      <c r="F1804" t="s">
        <v>8218</v>
      </c>
      <c r="G1804" t="s">
        <v>8223</v>
      </c>
      <c r="H1804" t="s">
        <v>8245</v>
      </c>
      <c r="I1804" s="19">
        <f t="shared" si="84"/>
        <v>42543.163194444445</v>
      </c>
      <c r="J1804">
        <v>1466567700</v>
      </c>
      <c r="K1804" s="19">
        <f t="shared" si="85"/>
        <v>42521.010370370372</v>
      </c>
      <c r="L1804">
        <v>1464653696</v>
      </c>
      <c r="M1804" t="b">
        <v>0</v>
      </c>
      <c r="N1804">
        <v>23</v>
      </c>
      <c r="O1804" t="b">
        <v>1</v>
      </c>
      <c r="P1804" t="s">
        <v>8269</v>
      </c>
      <c r="Q1804" s="15" t="s">
        <v>8314</v>
      </c>
      <c r="R1804" s="12" t="s">
        <v>8315</v>
      </c>
      <c r="S1804">
        <f t="shared" si="86"/>
        <v>145.65</v>
      </c>
    </row>
    <row r="1805" spans="1:19" ht="60" x14ac:dyDescent="0.25">
      <c r="A1805" s="10">
        <v>3186</v>
      </c>
      <c r="B1805" s="3" t="s">
        <v>3186</v>
      </c>
      <c r="C1805" s="3" t="s">
        <v>7296</v>
      </c>
      <c r="D1805" s="6">
        <v>3200</v>
      </c>
      <c r="E1805" s="8">
        <v>3270</v>
      </c>
      <c r="F1805" t="s">
        <v>8218</v>
      </c>
      <c r="G1805" t="s">
        <v>8224</v>
      </c>
      <c r="H1805" t="s">
        <v>8246</v>
      </c>
      <c r="I1805" s="19">
        <f t="shared" si="84"/>
        <v>41898.875</v>
      </c>
      <c r="J1805">
        <v>1410901200</v>
      </c>
      <c r="K1805" s="19">
        <f t="shared" si="85"/>
        <v>41868.924050925925</v>
      </c>
      <c r="L1805">
        <v>1408313438</v>
      </c>
      <c r="M1805" t="b">
        <v>1</v>
      </c>
      <c r="N1805">
        <v>70</v>
      </c>
      <c r="O1805" t="b">
        <v>1</v>
      </c>
      <c r="P1805" t="s">
        <v>8269</v>
      </c>
      <c r="Q1805" s="15" t="s">
        <v>8314</v>
      </c>
      <c r="R1805" s="12" t="s">
        <v>8315</v>
      </c>
      <c r="S1805">
        <f t="shared" si="86"/>
        <v>46.71</v>
      </c>
    </row>
    <row r="1806" spans="1:19" ht="45" x14ac:dyDescent="0.25">
      <c r="A1806" s="10">
        <v>3659</v>
      </c>
      <c r="B1806" s="3" t="s">
        <v>3656</v>
      </c>
      <c r="C1806" s="3" t="s">
        <v>7769</v>
      </c>
      <c r="D1806" s="6">
        <v>3000</v>
      </c>
      <c r="E1806" s="8">
        <v>3061</v>
      </c>
      <c r="F1806" t="s">
        <v>8218</v>
      </c>
      <c r="G1806" t="s">
        <v>8223</v>
      </c>
      <c r="H1806" t="s">
        <v>8245</v>
      </c>
      <c r="I1806" s="19">
        <f t="shared" si="84"/>
        <v>42082.610416666663</v>
      </c>
      <c r="J1806">
        <v>1426775940</v>
      </c>
      <c r="K1806" s="19">
        <f t="shared" si="85"/>
        <v>42055.277199074073</v>
      </c>
      <c r="L1806">
        <v>1424414350</v>
      </c>
      <c r="M1806" t="b">
        <v>0</v>
      </c>
      <c r="N1806">
        <v>13</v>
      </c>
      <c r="O1806" t="b">
        <v>1</v>
      </c>
      <c r="P1806" t="s">
        <v>8269</v>
      </c>
      <c r="Q1806" s="15" t="s">
        <v>8314</v>
      </c>
      <c r="R1806" s="12" t="s">
        <v>8315</v>
      </c>
      <c r="S1806">
        <f t="shared" si="86"/>
        <v>235.46</v>
      </c>
    </row>
    <row r="1807" spans="1:19" ht="45" x14ac:dyDescent="0.25">
      <c r="A1807" s="10">
        <v>3354</v>
      </c>
      <c r="B1807" s="3" t="s">
        <v>3353</v>
      </c>
      <c r="C1807" s="3" t="s">
        <v>7464</v>
      </c>
      <c r="D1807" s="6">
        <v>3000</v>
      </c>
      <c r="E1807" s="8">
        <v>3058</v>
      </c>
      <c r="F1807" t="s">
        <v>8218</v>
      </c>
      <c r="G1807" t="s">
        <v>8223</v>
      </c>
      <c r="H1807" t="s">
        <v>8245</v>
      </c>
      <c r="I1807" s="19">
        <f t="shared" si="84"/>
        <v>42306.167361111111</v>
      </c>
      <c r="J1807">
        <v>1446091260</v>
      </c>
      <c r="K1807" s="19">
        <f t="shared" si="85"/>
        <v>42270.7269212963</v>
      </c>
      <c r="L1807">
        <v>1443029206</v>
      </c>
      <c r="M1807" t="b">
        <v>0</v>
      </c>
      <c r="N1807">
        <v>55</v>
      </c>
      <c r="O1807" t="b">
        <v>1</v>
      </c>
      <c r="P1807" t="s">
        <v>8269</v>
      </c>
      <c r="Q1807" s="15" t="s">
        <v>8314</v>
      </c>
      <c r="R1807" s="12" t="s">
        <v>8315</v>
      </c>
      <c r="S1807">
        <f t="shared" si="86"/>
        <v>55.6</v>
      </c>
    </row>
    <row r="1808" spans="1:19" ht="60" x14ac:dyDescent="0.25">
      <c r="A1808" s="10">
        <v>2802</v>
      </c>
      <c r="B1808" s="3" t="s">
        <v>2802</v>
      </c>
      <c r="C1808" s="3" t="s">
        <v>6912</v>
      </c>
      <c r="D1808" s="6">
        <v>3000</v>
      </c>
      <c r="E1808" s="8">
        <v>3055</v>
      </c>
      <c r="F1808" t="s">
        <v>8218</v>
      </c>
      <c r="G1808" t="s">
        <v>8224</v>
      </c>
      <c r="H1808" t="s">
        <v>8246</v>
      </c>
      <c r="I1808" s="19">
        <f t="shared" si="84"/>
        <v>42222.64707175926</v>
      </c>
      <c r="J1808">
        <v>1438875107</v>
      </c>
      <c r="K1808" s="19">
        <f t="shared" si="85"/>
        <v>42192.64707175926</v>
      </c>
      <c r="L1808">
        <v>1436283107</v>
      </c>
      <c r="M1808" t="b">
        <v>0</v>
      </c>
      <c r="N1808">
        <v>90</v>
      </c>
      <c r="O1808" t="b">
        <v>1</v>
      </c>
      <c r="P1808" t="s">
        <v>8269</v>
      </c>
      <c r="Q1808" s="15" t="s">
        <v>8314</v>
      </c>
      <c r="R1808" s="12" t="s">
        <v>8315</v>
      </c>
      <c r="S1808">
        <f t="shared" si="86"/>
        <v>33.94</v>
      </c>
    </row>
    <row r="1809" spans="1:19" ht="45" x14ac:dyDescent="0.25">
      <c r="A1809" s="10">
        <v>3284</v>
      </c>
      <c r="B1809" s="3" t="s">
        <v>3284</v>
      </c>
      <c r="C1809" s="3" t="s">
        <v>7394</v>
      </c>
      <c r="D1809" s="6">
        <v>3000</v>
      </c>
      <c r="E1809" s="8">
        <v>3048</v>
      </c>
      <c r="F1809" t="s">
        <v>8218</v>
      </c>
      <c r="G1809" t="s">
        <v>8223</v>
      </c>
      <c r="H1809" t="s">
        <v>8245</v>
      </c>
      <c r="I1809" s="19">
        <f t="shared" si="84"/>
        <v>42398.249305555553</v>
      </c>
      <c r="J1809">
        <v>1454047140</v>
      </c>
      <c r="K1809" s="19">
        <f t="shared" si="85"/>
        <v>42380.884872685187</v>
      </c>
      <c r="L1809">
        <v>1452546853</v>
      </c>
      <c r="M1809" t="b">
        <v>0</v>
      </c>
      <c r="N1809">
        <v>15</v>
      </c>
      <c r="O1809" t="b">
        <v>1</v>
      </c>
      <c r="P1809" t="s">
        <v>8269</v>
      </c>
      <c r="Q1809" s="15" t="s">
        <v>8314</v>
      </c>
      <c r="R1809" s="12" t="s">
        <v>8315</v>
      </c>
      <c r="S1809">
        <f t="shared" si="86"/>
        <v>203.2</v>
      </c>
    </row>
    <row r="1810" spans="1:19" ht="60" x14ac:dyDescent="0.25">
      <c r="A1810" s="10">
        <v>3672</v>
      </c>
      <c r="B1810" s="3" t="s">
        <v>3669</v>
      </c>
      <c r="C1810" s="3" t="s">
        <v>7782</v>
      </c>
      <c r="D1810" s="6">
        <v>3000</v>
      </c>
      <c r="E1810" s="8">
        <v>3046</v>
      </c>
      <c r="F1810" t="s">
        <v>8218</v>
      </c>
      <c r="G1810" t="s">
        <v>8224</v>
      </c>
      <c r="H1810" t="s">
        <v>8246</v>
      </c>
      <c r="I1810" s="19">
        <f t="shared" si="84"/>
        <v>41908.946574074071</v>
      </c>
      <c r="J1810">
        <v>1411771384</v>
      </c>
      <c r="K1810" s="19">
        <f t="shared" si="85"/>
        <v>41878.946574074071</v>
      </c>
      <c r="L1810">
        <v>1409179384</v>
      </c>
      <c r="M1810" t="b">
        <v>0</v>
      </c>
      <c r="N1810">
        <v>57</v>
      </c>
      <c r="O1810" t="b">
        <v>1</v>
      </c>
      <c r="P1810" t="s">
        <v>8269</v>
      </c>
      <c r="Q1810" s="15" t="s">
        <v>8314</v>
      </c>
      <c r="R1810" s="12" t="s">
        <v>8315</v>
      </c>
      <c r="S1810">
        <f t="shared" si="86"/>
        <v>53.44</v>
      </c>
    </row>
    <row r="1811" spans="1:19" ht="60" x14ac:dyDescent="0.25">
      <c r="A1811" s="10">
        <v>3506</v>
      </c>
      <c r="B1811" s="3" t="s">
        <v>3505</v>
      </c>
      <c r="C1811" s="3" t="s">
        <v>7616</v>
      </c>
      <c r="D1811" s="6">
        <v>3000</v>
      </c>
      <c r="E1811" s="8">
        <v>3045</v>
      </c>
      <c r="F1811" t="s">
        <v>8218</v>
      </c>
      <c r="G1811" t="s">
        <v>8223</v>
      </c>
      <c r="H1811" t="s">
        <v>8245</v>
      </c>
      <c r="I1811" s="19">
        <f t="shared" si="84"/>
        <v>41874.734259259261</v>
      </c>
      <c r="J1811">
        <v>1408815440</v>
      </c>
      <c r="K1811" s="19">
        <f t="shared" si="85"/>
        <v>41829.734259259261</v>
      </c>
      <c r="L1811">
        <v>1404927440</v>
      </c>
      <c r="M1811" t="b">
        <v>0</v>
      </c>
      <c r="N1811">
        <v>29</v>
      </c>
      <c r="O1811" t="b">
        <v>1</v>
      </c>
      <c r="P1811" t="s">
        <v>8269</v>
      </c>
      <c r="Q1811" s="15" t="s">
        <v>8314</v>
      </c>
      <c r="R1811" s="12" t="s">
        <v>8315</v>
      </c>
      <c r="S1811">
        <f t="shared" si="86"/>
        <v>105</v>
      </c>
    </row>
    <row r="1812" spans="1:19" ht="60" x14ac:dyDescent="0.25">
      <c r="A1812" s="10">
        <v>3401</v>
      </c>
      <c r="B1812" s="3" t="s">
        <v>3400</v>
      </c>
      <c r="C1812" s="3" t="s">
        <v>7511</v>
      </c>
      <c r="D1812" s="6">
        <v>2900</v>
      </c>
      <c r="E1812" s="8">
        <v>2954</v>
      </c>
      <c r="F1812" t="s">
        <v>8218</v>
      </c>
      <c r="G1812" t="s">
        <v>8224</v>
      </c>
      <c r="H1812" t="s">
        <v>8246</v>
      </c>
      <c r="I1812" s="19">
        <f t="shared" si="84"/>
        <v>42223.723912037036</v>
      </c>
      <c r="J1812">
        <v>1438968146</v>
      </c>
      <c r="K1812" s="19">
        <f t="shared" si="85"/>
        <v>42193.723912037036</v>
      </c>
      <c r="L1812">
        <v>1436376146</v>
      </c>
      <c r="M1812" t="b">
        <v>0</v>
      </c>
      <c r="N1812">
        <v>66</v>
      </c>
      <c r="O1812" t="b">
        <v>1</v>
      </c>
      <c r="P1812" t="s">
        <v>8269</v>
      </c>
      <c r="Q1812" s="15" t="s">
        <v>8314</v>
      </c>
      <c r="R1812" s="12" t="s">
        <v>8315</v>
      </c>
      <c r="S1812">
        <f t="shared" si="86"/>
        <v>44.76</v>
      </c>
    </row>
    <row r="1813" spans="1:19" ht="60" x14ac:dyDescent="0.25">
      <c r="A1813" s="10">
        <v>2809</v>
      </c>
      <c r="B1813" s="3" t="s">
        <v>2809</v>
      </c>
      <c r="C1813" s="3" t="s">
        <v>6919</v>
      </c>
      <c r="D1813" s="6">
        <v>2500</v>
      </c>
      <c r="E1813" s="8">
        <v>2560</v>
      </c>
      <c r="F1813" t="s">
        <v>8218</v>
      </c>
      <c r="G1813" t="s">
        <v>8223</v>
      </c>
      <c r="H1813" t="s">
        <v>8245</v>
      </c>
      <c r="I1813" s="19">
        <f t="shared" si="84"/>
        <v>42459.610416666663</v>
      </c>
      <c r="J1813">
        <v>1459348740</v>
      </c>
      <c r="K1813" s="19">
        <f t="shared" si="85"/>
        <v>42451.496817129635</v>
      </c>
      <c r="L1813">
        <v>1458647725</v>
      </c>
      <c r="M1813" t="b">
        <v>0</v>
      </c>
      <c r="N1813">
        <v>21</v>
      </c>
      <c r="O1813" t="b">
        <v>1</v>
      </c>
      <c r="P1813" t="s">
        <v>8269</v>
      </c>
      <c r="Q1813" s="15" t="s">
        <v>8314</v>
      </c>
      <c r="R1813" s="12" t="s">
        <v>8315</v>
      </c>
      <c r="S1813">
        <f t="shared" si="86"/>
        <v>121.9</v>
      </c>
    </row>
    <row r="1814" spans="1:19" ht="120" x14ac:dyDescent="0.25">
      <c r="A1814" s="10">
        <v>3561</v>
      </c>
      <c r="B1814" s="3" t="s">
        <v>3560</v>
      </c>
      <c r="C1814" s="3" t="s">
        <v>7671</v>
      </c>
      <c r="D1814" s="6">
        <v>2500</v>
      </c>
      <c r="E1814" s="8">
        <v>2560</v>
      </c>
      <c r="F1814" t="s">
        <v>8218</v>
      </c>
      <c r="G1814" t="s">
        <v>8223</v>
      </c>
      <c r="H1814" t="s">
        <v>8245</v>
      </c>
      <c r="I1814" s="19">
        <f t="shared" si="84"/>
        <v>42221.774999999994</v>
      </c>
      <c r="J1814">
        <v>1438799760</v>
      </c>
      <c r="K1814" s="19">
        <f t="shared" si="85"/>
        <v>42203.680300925931</v>
      </c>
      <c r="L1814">
        <v>1437236378</v>
      </c>
      <c r="M1814" t="b">
        <v>0</v>
      </c>
      <c r="N1814">
        <v>54</v>
      </c>
      <c r="O1814" t="b">
        <v>1</v>
      </c>
      <c r="P1814" t="s">
        <v>8269</v>
      </c>
      <c r="Q1814" s="15" t="s">
        <v>8314</v>
      </c>
      <c r="R1814" s="12" t="s">
        <v>8315</v>
      </c>
      <c r="S1814">
        <f t="shared" si="86"/>
        <v>47.41</v>
      </c>
    </row>
    <row r="1815" spans="1:19" ht="60" x14ac:dyDescent="0.25">
      <c r="A1815" s="10">
        <v>1347</v>
      </c>
      <c r="B1815" s="3" t="s">
        <v>1348</v>
      </c>
      <c r="C1815" s="3" t="s">
        <v>5457</v>
      </c>
      <c r="D1815" s="6">
        <v>2500</v>
      </c>
      <c r="E1815" s="8">
        <v>2555</v>
      </c>
      <c r="F1815" t="s">
        <v>8218</v>
      </c>
      <c r="G1815" t="s">
        <v>8223</v>
      </c>
      <c r="H1815" t="s">
        <v>8245</v>
      </c>
      <c r="I1815" s="19">
        <f t="shared" si="84"/>
        <v>42070.638020833328</v>
      </c>
      <c r="J1815">
        <v>1425741525</v>
      </c>
      <c r="K1815" s="19">
        <f t="shared" si="85"/>
        <v>42040.638020833328</v>
      </c>
      <c r="L1815">
        <v>1423149525</v>
      </c>
      <c r="M1815" t="b">
        <v>0</v>
      </c>
      <c r="N1815">
        <v>31</v>
      </c>
      <c r="O1815" t="b">
        <v>1</v>
      </c>
      <c r="P1815" t="s">
        <v>8272</v>
      </c>
      <c r="Q1815" s="15" t="s">
        <v>8320</v>
      </c>
      <c r="R1815" s="12" t="s">
        <v>8330</v>
      </c>
      <c r="S1815">
        <f t="shared" si="86"/>
        <v>82.42</v>
      </c>
    </row>
    <row r="1816" spans="1:19" ht="45" x14ac:dyDescent="0.25">
      <c r="A1816" s="10">
        <v>758</v>
      </c>
      <c r="B1816" s="3" t="s">
        <v>759</v>
      </c>
      <c r="C1816" s="3" t="s">
        <v>4868</v>
      </c>
      <c r="D1816" s="6">
        <v>2500</v>
      </c>
      <c r="E1816" s="8">
        <v>2550</v>
      </c>
      <c r="F1816" t="s">
        <v>8218</v>
      </c>
      <c r="G1816" t="s">
        <v>8223</v>
      </c>
      <c r="H1816" t="s">
        <v>8245</v>
      </c>
      <c r="I1816" s="19">
        <f t="shared" si="84"/>
        <v>40459.836435185185</v>
      </c>
      <c r="J1816">
        <v>1286568268</v>
      </c>
      <c r="K1816" s="19">
        <f t="shared" si="85"/>
        <v>40429.836435185185</v>
      </c>
      <c r="L1816">
        <v>1283976268</v>
      </c>
      <c r="M1816" t="b">
        <v>0</v>
      </c>
      <c r="N1816">
        <v>19</v>
      </c>
      <c r="O1816" t="b">
        <v>1</v>
      </c>
      <c r="P1816" t="s">
        <v>8272</v>
      </c>
      <c r="Q1816" s="15" t="s">
        <v>8320</v>
      </c>
      <c r="R1816" s="12" t="s">
        <v>8330</v>
      </c>
      <c r="S1816">
        <f t="shared" si="86"/>
        <v>134.21</v>
      </c>
    </row>
    <row r="1817" spans="1:19" ht="60" x14ac:dyDescent="0.25">
      <c r="A1817" s="10">
        <v>1295</v>
      </c>
      <c r="B1817" s="3" t="s">
        <v>1296</v>
      </c>
      <c r="C1817" s="3" t="s">
        <v>5405</v>
      </c>
      <c r="D1817" s="6">
        <v>2500</v>
      </c>
      <c r="E1817" s="8">
        <v>2549</v>
      </c>
      <c r="F1817" t="s">
        <v>8218</v>
      </c>
      <c r="G1817" t="s">
        <v>8224</v>
      </c>
      <c r="H1817" t="s">
        <v>8246</v>
      </c>
      <c r="I1817" s="19">
        <f t="shared" si="84"/>
        <v>42214.708333333328</v>
      </c>
      <c r="J1817">
        <v>1438189200</v>
      </c>
      <c r="K1817" s="19">
        <f t="shared" si="85"/>
        <v>42184.572881944448</v>
      </c>
      <c r="L1817">
        <v>1435585497</v>
      </c>
      <c r="M1817" t="b">
        <v>0</v>
      </c>
      <c r="N1817">
        <v>64</v>
      </c>
      <c r="O1817" t="b">
        <v>1</v>
      </c>
      <c r="P1817" t="s">
        <v>8269</v>
      </c>
      <c r="Q1817" s="15" t="s">
        <v>8314</v>
      </c>
      <c r="R1817" s="12" t="s">
        <v>8315</v>
      </c>
      <c r="S1817">
        <f t="shared" si="86"/>
        <v>39.83</v>
      </c>
    </row>
    <row r="1818" spans="1:19" ht="45" x14ac:dyDescent="0.25">
      <c r="A1818" s="10">
        <v>755</v>
      </c>
      <c r="B1818" s="3" t="s">
        <v>756</v>
      </c>
      <c r="C1818" s="3" t="s">
        <v>4865</v>
      </c>
      <c r="D1818" s="6">
        <v>2500</v>
      </c>
      <c r="E1818" s="8">
        <v>2547.69</v>
      </c>
      <c r="F1818" t="s">
        <v>8218</v>
      </c>
      <c r="G1818" t="s">
        <v>8223</v>
      </c>
      <c r="H1818" t="s">
        <v>8245</v>
      </c>
      <c r="I1818" s="19">
        <f t="shared" si="84"/>
        <v>41414.02847222222</v>
      </c>
      <c r="J1818">
        <v>1369010460</v>
      </c>
      <c r="K1818" s="19">
        <f t="shared" si="85"/>
        <v>41383.605057870373</v>
      </c>
      <c r="L1818">
        <v>1366381877</v>
      </c>
      <c r="M1818" t="b">
        <v>0</v>
      </c>
      <c r="N1818">
        <v>68</v>
      </c>
      <c r="O1818" t="b">
        <v>1</v>
      </c>
      <c r="P1818" t="s">
        <v>8272</v>
      </c>
      <c r="Q1818" s="15" t="s">
        <v>8320</v>
      </c>
      <c r="R1818" s="12" t="s">
        <v>8330</v>
      </c>
      <c r="S1818">
        <f t="shared" si="86"/>
        <v>37.47</v>
      </c>
    </row>
    <row r="1819" spans="1:19" ht="45" x14ac:dyDescent="0.25">
      <c r="A1819" s="10">
        <v>3548</v>
      </c>
      <c r="B1819" s="3" t="s">
        <v>3547</v>
      </c>
      <c r="C1819" s="3" t="s">
        <v>7658</v>
      </c>
      <c r="D1819" s="6">
        <v>2100</v>
      </c>
      <c r="E1819" s="8">
        <v>2140</v>
      </c>
      <c r="F1819" t="s">
        <v>8218</v>
      </c>
      <c r="G1819" t="s">
        <v>8223</v>
      </c>
      <c r="H1819" t="s">
        <v>8245</v>
      </c>
      <c r="I1819" s="19">
        <f t="shared" si="84"/>
        <v>42434.041666666672</v>
      </c>
      <c r="J1819">
        <v>1457139600</v>
      </c>
      <c r="K1819" s="19">
        <f t="shared" si="85"/>
        <v>42411.942291666666</v>
      </c>
      <c r="L1819">
        <v>1455230214</v>
      </c>
      <c r="M1819" t="b">
        <v>0</v>
      </c>
      <c r="N1819">
        <v>13</v>
      </c>
      <c r="O1819" t="b">
        <v>1</v>
      </c>
      <c r="P1819" t="s">
        <v>8269</v>
      </c>
      <c r="Q1819" s="15" t="s">
        <v>8314</v>
      </c>
      <c r="R1819" s="12" t="s">
        <v>8315</v>
      </c>
      <c r="S1819">
        <f t="shared" si="86"/>
        <v>164.62</v>
      </c>
    </row>
    <row r="1820" spans="1:19" ht="45" x14ac:dyDescent="0.25">
      <c r="A1820" s="10">
        <v>3225</v>
      </c>
      <c r="B1820" s="3" t="s">
        <v>3225</v>
      </c>
      <c r="C1820" s="3" t="s">
        <v>7335</v>
      </c>
      <c r="D1820" s="6">
        <v>2000</v>
      </c>
      <c r="E1820" s="8">
        <v>2047</v>
      </c>
      <c r="F1820" t="s">
        <v>8218</v>
      </c>
      <c r="G1820" t="s">
        <v>8223</v>
      </c>
      <c r="H1820" t="s">
        <v>8245</v>
      </c>
      <c r="I1820" s="19">
        <f t="shared" si="84"/>
        <v>42524.875</v>
      </c>
      <c r="J1820">
        <v>1464987600</v>
      </c>
      <c r="K1820" s="19">
        <f t="shared" si="85"/>
        <v>42503.559467592597</v>
      </c>
      <c r="L1820">
        <v>1463145938</v>
      </c>
      <c r="M1820" t="b">
        <v>1</v>
      </c>
      <c r="N1820">
        <v>39</v>
      </c>
      <c r="O1820" t="b">
        <v>1</v>
      </c>
      <c r="P1820" t="s">
        <v>8269</v>
      </c>
      <c r="Q1820" s="15" t="s">
        <v>8314</v>
      </c>
      <c r="R1820" s="12" t="s">
        <v>8315</v>
      </c>
      <c r="S1820">
        <f t="shared" si="86"/>
        <v>52.49</v>
      </c>
    </row>
    <row r="1821" spans="1:19" ht="30" x14ac:dyDescent="0.25">
      <c r="A1821" s="10">
        <v>3837</v>
      </c>
      <c r="B1821" s="3" t="s">
        <v>3834</v>
      </c>
      <c r="C1821" s="3" t="s">
        <v>7946</v>
      </c>
      <c r="D1821" s="6">
        <v>2000</v>
      </c>
      <c r="E1821" s="8">
        <v>2042</v>
      </c>
      <c r="F1821" t="s">
        <v>8218</v>
      </c>
      <c r="G1821" t="s">
        <v>8224</v>
      </c>
      <c r="H1821" t="s">
        <v>8246</v>
      </c>
      <c r="I1821" s="19">
        <f t="shared" si="84"/>
        <v>42188.765717592592</v>
      </c>
      <c r="J1821">
        <v>1435947758</v>
      </c>
      <c r="K1821" s="19">
        <f t="shared" si="85"/>
        <v>42152.765717592592</v>
      </c>
      <c r="L1821">
        <v>1432837358</v>
      </c>
      <c r="M1821" t="b">
        <v>0</v>
      </c>
      <c r="N1821">
        <v>17</v>
      </c>
      <c r="O1821" t="b">
        <v>1</v>
      </c>
      <c r="P1821" t="s">
        <v>8269</v>
      </c>
      <c r="Q1821" s="15" t="s">
        <v>8314</v>
      </c>
      <c r="R1821" s="12" t="s">
        <v>8315</v>
      </c>
      <c r="S1821">
        <f t="shared" si="86"/>
        <v>120.12</v>
      </c>
    </row>
    <row r="1822" spans="1:19" ht="60" x14ac:dyDescent="0.25">
      <c r="A1822" s="10">
        <v>3472</v>
      </c>
      <c r="B1822" s="3" t="s">
        <v>3471</v>
      </c>
      <c r="C1822" s="3" t="s">
        <v>7582</v>
      </c>
      <c r="D1822" s="6">
        <v>2000</v>
      </c>
      <c r="E1822" s="8">
        <v>2041</v>
      </c>
      <c r="F1822" t="s">
        <v>8218</v>
      </c>
      <c r="G1822" t="s">
        <v>8223</v>
      </c>
      <c r="H1822" t="s">
        <v>8245</v>
      </c>
      <c r="I1822" s="19">
        <f t="shared" si="84"/>
        <v>41949.249305555553</v>
      </c>
      <c r="J1822">
        <v>1415253540</v>
      </c>
      <c r="K1822" s="19">
        <f t="shared" si="85"/>
        <v>41928.170497685183</v>
      </c>
      <c r="L1822">
        <v>1413432331</v>
      </c>
      <c r="M1822" t="b">
        <v>0</v>
      </c>
      <c r="N1822">
        <v>23</v>
      </c>
      <c r="O1822" t="b">
        <v>1</v>
      </c>
      <c r="P1822" t="s">
        <v>8269</v>
      </c>
      <c r="Q1822" s="15" t="s">
        <v>8314</v>
      </c>
      <c r="R1822" s="12" t="s">
        <v>8315</v>
      </c>
      <c r="S1822">
        <f t="shared" si="86"/>
        <v>88.74</v>
      </c>
    </row>
    <row r="1823" spans="1:19" ht="30" x14ac:dyDescent="0.25">
      <c r="A1823" s="10">
        <v>1841</v>
      </c>
      <c r="B1823" s="3" t="s">
        <v>1842</v>
      </c>
      <c r="C1823" s="3" t="s">
        <v>5951</v>
      </c>
      <c r="D1823" s="6">
        <v>2000</v>
      </c>
      <c r="E1823" s="8">
        <v>2035</v>
      </c>
      <c r="F1823" t="s">
        <v>8218</v>
      </c>
      <c r="G1823" t="s">
        <v>8223</v>
      </c>
      <c r="H1823" t="s">
        <v>8245</v>
      </c>
      <c r="I1823" s="19">
        <f t="shared" si="84"/>
        <v>41779.207638888889</v>
      </c>
      <c r="J1823">
        <v>1400561940</v>
      </c>
      <c r="K1823" s="19">
        <f t="shared" si="85"/>
        <v>41745.84542824074</v>
      </c>
      <c r="L1823">
        <v>1397679445</v>
      </c>
      <c r="M1823" t="b">
        <v>0</v>
      </c>
      <c r="N1823">
        <v>40</v>
      </c>
      <c r="O1823" t="b">
        <v>1</v>
      </c>
      <c r="P1823" t="s">
        <v>8274</v>
      </c>
      <c r="Q1823" s="15" t="s">
        <v>8311</v>
      </c>
      <c r="R1823" s="12" t="s">
        <v>8312</v>
      </c>
      <c r="S1823">
        <f t="shared" si="86"/>
        <v>50.88</v>
      </c>
    </row>
    <row r="1824" spans="1:19" ht="60" x14ac:dyDescent="0.25">
      <c r="A1824" s="10">
        <v>3782</v>
      </c>
      <c r="B1824" s="3" t="s">
        <v>3779</v>
      </c>
      <c r="C1824" s="3" t="s">
        <v>7892</v>
      </c>
      <c r="D1824" s="6">
        <v>2000</v>
      </c>
      <c r="E1824" s="8">
        <v>2035</v>
      </c>
      <c r="F1824" t="s">
        <v>8218</v>
      </c>
      <c r="G1824" t="s">
        <v>8224</v>
      </c>
      <c r="H1824" t="s">
        <v>8246</v>
      </c>
      <c r="I1824" s="19">
        <f t="shared" si="84"/>
        <v>42575.958333333328</v>
      </c>
      <c r="J1824">
        <v>1469401200</v>
      </c>
      <c r="K1824" s="19">
        <f t="shared" si="85"/>
        <v>42546.862233796302</v>
      </c>
      <c r="L1824">
        <v>1466887297</v>
      </c>
      <c r="M1824" t="b">
        <v>0</v>
      </c>
      <c r="N1824">
        <v>27</v>
      </c>
      <c r="O1824" t="b">
        <v>1</v>
      </c>
      <c r="P1824" t="s">
        <v>8303</v>
      </c>
      <c r="Q1824" s="15" t="s">
        <v>8314</v>
      </c>
      <c r="R1824" s="12" t="s">
        <v>8335</v>
      </c>
      <c r="S1824">
        <f t="shared" si="86"/>
        <v>75.37</v>
      </c>
    </row>
    <row r="1825" spans="1:19" ht="60" x14ac:dyDescent="0.25">
      <c r="A1825" s="10">
        <v>1285</v>
      </c>
      <c r="B1825" s="3" t="s">
        <v>1286</v>
      </c>
      <c r="C1825" s="3" t="s">
        <v>5395</v>
      </c>
      <c r="D1825" s="6">
        <v>2000</v>
      </c>
      <c r="E1825" s="8">
        <v>2033</v>
      </c>
      <c r="F1825" t="s">
        <v>8218</v>
      </c>
      <c r="G1825" t="s">
        <v>8224</v>
      </c>
      <c r="H1825" t="s">
        <v>8246</v>
      </c>
      <c r="I1825" s="19">
        <f t="shared" si="84"/>
        <v>42175.583043981482</v>
      </c>
      <c r="J1825">
        <v>1434808775</v>
      </c>
      <c r="K1825" s="19">
        <f t="shared" si="85"/>
        <v>42160.583043981482</v>
      </c>
      <c r="L1825">
        <v>1433512775</v>
      </c>
      <c r="M1825" t="b">
        <v>0</v>
      </c>
      <c r="N1825">
        <v>63</v>
      </c>
      <c r="O1825" t="b">
        <v>1</v>
      </c>
      <c r="P1825" t="s">
        <v>8269</v>
      </c>
      <c r="Q1825" s="15" t="s">
        <v>8314</v>
      </c>
      <c r="R1825" s="12" t="s">
        <v>8315</v>
      </c>
      <c r="S1825">
        <f t="shared" si="86"/>
        <v>32.270000000000003</v>
      </c>
    </row>
    <row r="1826" spans="1:19" ht="45" x14ac:dyDescent="0.25">
      <c r="A1826" s="10">
        <v>407</v>
      </c>
      <c r="B1826" s="3" t="s">
        <v>408</v>
      </c>
      <c r="C1826" s="3" t="s">
        <v>4517</v>
      </c>
      <c r="D1826" s="6">
        <v>2000</v>
      </c>
      <c r="E1826" s="8">
        <v>2031</v>
      </c>
      <c r="F1826" t="s">
        <v>8218</v>
      </c>
      <c r="G1826" t="s">
        <v>8223</v>
      </c>
      <c r="H1826" t="s">
        <v>8245</v>
      </c>
      <c r="I1826" s="19">
        <f t="shared" si="84"/>
        <v>40866.912615740745</v>
      </c>
      <c r="J1826">
        <v>1321739650</v>
      </c>
      <c r="K1826" s="19">
        <f t="shared" si="85"/>
        <v>40806.870949074073</v>
      </c>
      <c r="L1826">
        <v>1316552050</v>
      </c>
      <c r="M1826" t="b">
        <v>0</v>
      </c>
      <c r="N1826">
        <v>22</v>
      </c>
      <c r="O1826" t="b">
        <v>1</v>
      </c>
      <c r="P1826" t="s">
        <v>8267</v>
      </c>
      <c r="Q1826" s="15" t="s">
        <v>8317</v>
      </c>
      <c r="R1826" s="12" t="s">
        <v>8329</v>
      </c>
      <c r="S1826">
        <f t="shared" si="86"/>
        <v>92.32</v>
      </c>
    </row>
    <row r="1827" spans="1:19" ht="45" x14ac:dyDescent="0.25">
      <c r="A1827" s="10">
        <v>3713</v>
      </c>
      <c r="B1827" s="3" t="s">
        <v>3710</v>
      </c>
      <c r="C1827" s="3" t="s">
        <v>7823</v>
      </c>
      <c r="D1827" s="6">
        <v>2000</v>
      </c>
      <c r="E1827" s="8">
        <v>2030</v>
      </c>
      <c r="F1827" t="s">
        <v>8218</v>
      </c>
      <c r="G1827" t="s">
        <v>8223</v>
      </c>
      <c r="H1827" t="s">
        <v>8245</v>
      </c>
      <c r="I1827" s="19">
        <f t="shared" si="84"/>
        <v>42525.738032407404</v>
      </c>
      <c r="J1827">
        <v>1465062166</v>
      </c>
      <c r="K1827" s="19">
        <f t="shared" si="85"/>
        <v>42505.738032407404</v>
      </c>
      <c r="L1827">
        <v>1463334166</v>
      </c>
      <c r="M1827" t="b">
        <v>0</v>
      </c>
      <c r="N1827">
        <v>19</v>
      </c>
      <c r="O1827" t="b">
        <v>1</v>
      </c>
      <c r="P1827" t="s">
        <v>8269</v>
      </c>
      <c r="Q1827" s="15" t="s">
        <v>8314</v>
      </c>
      <c r="R1827" s="12" t="s">
        <v>8315</v>
      </c>
      <c r="S1827">
        <f t="shared" si="86"/>
        <v>106.84</v>
      </c>
    </row>
    <row r="1828" spans="1:19" ht="60" x14ac:dyDescent="0.25">
      <c r="A1828" s="10">
        <v>3270</v>
      </c>
      <c r="B1828" s="3" t="s">
        <v>3270</v>
      </c>
      <c r="C1828" s="3" t="s">
        <v>7380</v>
      </c>
      <c r="D1828" s="6">
        <v>1800</v>
      </c>
      <c r="E1828" s="8">
        <v>1830</v>
      </c>
      <c r="F1828" t="s">
        <v>8218</v>
      </c>
      <c r="G1828" t="s">
        <v>8224</v>
      </c>
      <c r="H1828" t="s">
        <v>8246</v>
      </c>
      <c r="I1828" s="19">
        <f t="shared" si="84"/>
        <v>42197.533159722225</v>
      </c>
      <c r="J1828">
        <v>1436705265</v>
      </c>
      <c r="K1828" s="19">
        <f t="shared" si="85"/>
        <v>42167.533159722225</v>
      </c>
      <c r="L1828">
        <v>1434113265</v>
      </c>
      <c r="M1828" t="b">
        <v>1</v>
      </c>
      <c r="N1828">
        <v>30</v>
      </c>
      <c r="O1828" t="b">
        <v>1</v>
      </c>
      <c r="P1828" t="s">
        <v>8269</v>
      </c>
      <c r="Q1828" s="15" t="s">
        <v>8314</v>
      </c>
      <c r="R1828" s="12" t="s">
        <v>8315</v>
      </c>
      <c r="S1828">
        <f t="shared" si="86"/>
        <v>61</v>
      </c>
    </row>
    <row r="1829" spans="1:19" ht="60" x14ac:dyDescent="0.25">
      <c r="A1829" s="10">
        <v>3498</v>
      </c>
      <c r="B1829" s="3" t="s">
        <v>3497</v>
      </c>
      <c r="C1829" s="3" t="s">
        <v>7608</v>
      </c>
      <c r="D1829" s="6">
        <v>1650</v>
      </c>
      <c r="E1829" s="8">
        <v>1690</v>
      </c>
      <c r="F1829" t="s">
        <v>8218</v>
      </c>
      <c r="G1829" t="s">
        <v>8228</v>
      </c>
      <c r="H1829" t="s">
        <v>8250</v>
      </c>
      <c r="I1829" s="19">
        <f t="shared" si="84"/>
        <v>42518.905555555553</v>
      </c>
      <c r="J1829">
        <v>1464471840</v>
      </c>
      <c r="K1829" s="19">
        <f t="shared" si="85"/>
        <v>42459.15861111111</v>
      </c>
      <c r="L1829">
        <v>1459309704</v>
      </c>
      <c r="M1829" t="b">
        <v>0</v>
      </c>
      <c r="N1829">
        <v>42</v>
      </c>
      <c r="O1829" t="b">
        <v>1</v>
      </c>
      <c r="P1829" t="s">
        <v>8269</v>
      </c>
      <c r="Q1829" s="15" t="s">
        <v>8314</v>
      </c>
      <c r="R1829" s="12" t="s">
        <v>8315</v>
      </c>
      <c r="S1829">
        <f t="shared" si="86"/>
        <v>40.24</v>
      </c>
    </row>
    <row r="1830" spans="1:19" ht="45" x14ac:dyDescent="0.25">
      <c r="A1830" s="10">
        <v>2093</v>
      </c>
      <c r="B1830" s="3" t="s">
        <v>2094</v>
      </c>
      <c r="C1830" s="3" t="s">
        <v>6203</v>
      </c>
      <c r="D1830" s="6">
        <v>1500</v>
      </c>
      <c r="E1830" s="8">
        <v>1537</v>
      </c>
      <c r="F1830" t="s">
        <v>8218</v>
      </c>
      <c r="G1830" t="s">
        <v>8223</v>
      </c>
      <c r="H1830" t="s">
        <v>8245</v>
      </c>
      <c r="I1830" s="19">
        <f t="shared" si="84"/>
        <v>41265.896203703705</v>
      </c>
      <c r="J1830">
        <v>1356211832</v>
      </c>
      <c r="K1830" s="19">
        <f t="shared" si="85"/>
        <v>41205.854537037041</v>
      </c>
      <c r="L1830">
        <v>1351024232</v>
      </c>
      <c r="M1830" t="b">
        <v>0</v>
      </c>
      <c r="N1830">
        <v>23</v>
      </c>
      <c r="O1830" t="b">
        <v>1</v>
      </c>
      <c r="P1830" t="s">
        <v>8277</v>
      </c>
      <c r="Q1830" s="15" t="s">
        <v>8311</v>
      </c>
      <c r="R1830" s="12" t="s">
        <v>8328</v>
      </c>
      <c r="S1830">
        <f t="shared" si="86"/>
        <v>66.83</v>
      </c>
    </row>
    <row r="1831" spans="1:19" ht="60" x14ac:dyDescent="0.25">
      <c r="A1831" s="10">
        <v>3390</v>
      </c>
      <c r="B1831" s="3" t="s">
        <v>3389</v>
      </c>
      <c r="C1831" s="3" t="s">
        <v>7500</v>
      </c>
      <c r="D1831" s="6">
        <v>1500</v>
      </c>
      <c r="E1831" s="8">
        <v>1536</v>
      </c>
      <c r="F1831" t="s">
        <v>8218</v>
      </c>
      <c r="G1831" t="s">
        <v>8223</v>
      </c>
      <c r="H1831" t="s">
        <v>8245</v>
      </c>
      <c r="I1831" s="19">
        <f t="shared" si="84"/>
        <v>41830.774826388886</v>
      </c>
      <c r="J1831">
        <v>1405017345</v>
      </c>
      <c r="K1831" s="19">
        <f t="shared" si="85"/>
        <v>41815.774826388886</v>
      </c>
      <c r="L1831">
        <v>1403721345</v>
      </c>
      <c r="M1831" t="b">
        <v>0</v>
      </c>
      <c r="N1831">
        <v>22</v>
      </c>
      <c r="O1831" t="b">
        <v>1</v>
      </c>
      <c r="P1831" t="s">
        <v>8269</v>
      </c>
      <c r="Q1831" s="15" t="s">
        <v>8314</v>
      </c>
      <c r="R1831" s="12" t="s">
        <v>8315</v>
      </c>
      <c r="S1831">
        <f t="shared" si="86"/>
        <v>69.819999999999993</v>
      </c>
    </row>
    <row r="1832" spans="1:19" ht="30" x14ac:dyDescent="0.25">
      <c r="A1832" s="10">
        <v>3758</v>
      </c>
      <c r="B1832" s="3" t="s">
        <v>3755</v>
      </c>
      <c r="C1832" s="3" t="s">
        <v>7868</v>
      </c>
      <c r="D1832" s="6">
        <v>1500</v>
      </c>
      <c r="E1832" s="8">
        <v>1535</v>
      </c>
      <c r="F1832" t="s">
        <v>8218</v>
      </c>
      <c r="G1832" t="s">
        <v>8223</v>
      </c>
      <c r="H1832" t="s">
        <v>8245</v>
      </c>
      <c r="I1832" s="19">
        <f t="shared" si="84"/>
        <v>41778.208333333336</v>
      </c>
      <c r="J1832">
        <v>1400475600</v>
      </c>
      <c r="K1832" s="19">
        <f t="shared" si="85"/>
        <v>41747.471504629626</v>
      </c>
      <c r="L1832">
        <v>1397819938</v>
      </c>
      <c r="M1832" t="b">
        <v>0</v>
      </c>
      <c r="N1832">
        <v>26</v>
      </c>
      <c r="O1832" t="b">
        <v>1</v>
      </c>
      <c r="P1832" t="s">
        <v>8303</v>
      </c>
      <c r="Q1832" s="15" t="s">
        <v>8314</v>
      </c>
      <c r="R1832" s="12" t="s">
        <v>8335</v>
      </c>
      <c r="S1832">
        <f t="shared" si="86"/>
        <v>59.04</v>
      </c>
    </row>
    <row r="1833" spans="1:19" ht="60" x14ac:dyDescent="0.25">
      <c r="A1833" s="10">
        <v>3551</v>
      </c>
      <c r="B1833" s="3" t="s">
        <v>3550</v>
      </c>
      <c r="C1833" s="3" t="s">
        <v>7661</v>
      </c>
      <c r="D1833" s="6">
        <v>1500</v>
      </c>
      <c r="E1833" s="8">
        <v>1527.5</v>
      </c>
      <c r="F1833" t="s">
        <v>8218</v>
      </c>
      <c r="G1833" t="s">
        <v>8223</v>
      </c>
      <c r="H1833" t="s">
        <v>8245</v>
      </c>
      <c r="I1833" s="19">
        <f t="shared" si="84"/>
        <v>41781.921527777777</v>
      </c>
      <c r="J1833">
        <v>1400796420</v>
      </c>
      <c r="K1833" s="19">
        <f t="shared" si="85"/>
        <v>41753.515856481477</v>
      </c>
      <c r="L1833">
        <v>1398342170</v>
      </c>
      <c r="M1833" t="b">
        <v>0</v>
      </c>
      <c r="N1833">
        <v>25</v>
      </c>
      <c r="O1833" t="b">
        <v>1</v>
      </c>
      <c r="P1833" t="s">
        <v>8269</v>
      </c>
      <c r="Q1833" s="15" t="s">
        <v>8314</v>
      </c>
      <c r="R1833" s="12" t="s">
        <v>8315</v>
      </c>
      <c r="S1833">
        <f t="shared" si="86"/>
        <v>61.1</v>
      </c>
    </row>
    <row r="1834" spans="1:19" ht="45" x14ac:dyDescent="0.25">
      <c r="A1834" s="10">
        <v>3324</v>
      </c>
      <c r="B1834" s="3" t="s">
        <v>3324</v>
      </c>
      <c r="C1834" s="3" t="s">
        <v>7434</v>
      </c>
      <c r="D1834" s="6">
        <v>1500</v>
      </c>
      <c r="E1834" s="8">
        <v>1525</v>
      </c>
      <c r="F1834" t="s">
        <v>8218</v>
      </c>
      <c r="G1834" t="s">
        <v>8240</v>
      </c>
      <c r="H1834" t="s">
        <v>8248</v>
      </c>
      <c r="I1834" s="19">
        <f t="shared" si="84"/>
        <v>42526.58321759259</v>
      </c>
      <c r="J1834">
        <v>1465135190</v>
      </c>
      <c r="K1834" s="19">
        <f t="shared" si="85"/>
        <v>42512.58321759259</v>
      </c>
      <c r="L1834">
        <v>1463925590</v>
      </c>
      <c r="M1834" t="b">
        <v>0</v>
      </c>
      <c r="N1834">
        <v>10</v>
      </c>
      <c r="O1834" t="b">
        <v>1</v>
      </c>
      <c r="P1834" t="s">
        <v>8269</v>
      </c>
      <c r="Q1834" s="15" t="s">
        <v>8314</v>
      </c>
      <c r="R1834" s="12" t="s">
        <v>8315</v>
      </c>
      <c r="S1834">
        <f t="shared" si="86"/>
        <v>152.5</v>
      </c>
    </row>
    <row r="1835" spans="1:19" ht="60" x14ac:dyDescent="0.25">
      <c r="A1835" s="10">
        <v>415</v>
      </c>
      <c r="B1835" s="3" t="s">
        <v>416</v>
      </c>
      <c r="C1835" s="3" t="s">
        <v>4525</v>
      </c>
      <c r="D1835" s="6">
        <v>1400</v>
      </c>
      <c r="E1835" s="8">
        <v>1430.06</v>
      </c>
      <c r="F1835" t="s">
        <v>8218</v>
      </c>
      <c r="G1835" t="s">
        <v>8228</v>
      </c>
      <c r="H1835" t="s">
        <v>8250</v>
      </c>
      <c r="I1835" s="19">
        <f t="shared" si="84"/>
        <v>41929.5</v>
      </c>
      <c r="J1835">
        <v>1413547200</v>
      </c>
      <c r="K1835" s="19">
        <f t="shared" si="85"/>
        <v>41904.851875</v>
      </c>
      <c r="L1835">
        <v>1411417602</v>
      </c>
      <c r="M1835" t="b">
        <v>0</v>
      </c>
      <c r="N1835">
        <v>21</v>
      </c>
      <c r="O1835" t="b">
        <v>1</v>
      </c>
      <c r="P1835" t="s">
        <v>8267</v>
      </c>
      <c r="Q1835" s="15" t="s">
        <v>8317</v>
      </c>
      <c r="R1835" s="12" t="s">
        <v>8329</v>
      </c>
      <c r="S1835">
        <f t="shared" si="86"/>
        <v>68.099999999999994</v>
      </c>
    </row>
    <row r="1836" spans="1:19" ht="45" x14ac:dyDescent="0.25">
      <c r="A1836" s="10">
        <v>1886</v>
      </c>
      <c r="B1836" s="3" t="s">
        <v>1887</v>
      </c>
      <c r="C1836" s="3" t="s">
        <v>5996</v>
      </c>
      <c r="D1836" s="6">
        <v>1200</v>
      </c>
      <c r="E1836" s="8">
        <v>1225</v>
      </c>
      <c r="F1836" t="s">
        <v>8218</v>
      </c>
      <c r="G1836" t="s">
        <v>8223</v>
      </c>
      <c r="H1836" t="s">
        <v>8245</v>
      </c>
      <c r="I1836" s="19">
        <f t="shared" si="84"/>
        <v>41955.94835648148</v>
      </c>
      <c r="J1836">
        <v>1415832338</v>
      </c>
      <c r="K1836" s="19">
        <f t="shared" si="85"/>
        <v>41925.906689814816</v>
      </c>
      <c r="L1836">
        <v>1413236738</v>
      </c>
      <c r="M1836" t="b">
        <v>0</v>
      </c>
      <c r="N1836">
        <v>29</v>
      </c>
      <c r="O1836" t="b">
        <v>1</v>
      </c>
      <c r="P1836" t="s">
        <v>8277</v>
      </c>
      <c r="Q1836" s="15" t="s">
        <v>8311</v>
      </c>
      <c r="R1836" s="12" t="s">
        <v>8328</v>
      </c>
      <c r="S1836">
        <f t="shared" si="86"/>
        <v>42.24</v>
      </c>
    </row>
    <row r="1837" spans="1:19" ht="60" x14ac:dyDescent="0.25">
      <c r="A1837" s="10">
        <v>3546</v>
      </c>
      <c r="B1837" s="3" t="s">
        <v>3545</v>
      </c>
      <c r="C1837" s="3" t="s">
        <v>7656</v>
      </c>
      <c r="D1837" s="6">
        <v>1100</v>
      </c>
      <c r="E1837" s="8">
        <v>1125</v>
      </c>
      <c r="F1837" t="s">
        <v>8218</v>
      </c>
      <c r="G1837" t="s">
        <v>8223</v>
      </c>
      <c r="H1837" t="s">
        <v>8245</v>
      </c>
      <c r="I1837" s="19">
        <f t="shared" si="84"/>
        <v>42095.165972222225</v>
      </c>
      <c r="J1837">
        <v>1427860740</v>
      </c>
      <c r="K1837" s="19">
        <f t="shared" si="85"/>
        <v>42073.660694444443</v>
      </c>
      <c r="L1837">
        <v>1426002684</v>
      </c>
      <c r="M1837" t="b">
        <v>0</v>
      </c>
      <c r="N1837">
        <v>19</v>
      </c>
      <c r="O1837" t="b">
        <v>1</v>
      </c>
      <c r="P1837" t="s">
        <v>8269</v>
      </c>
      <c r="Q1837" s="15" t="s">
        <v>8314</v>
      </c>
      <c r="R1837" s="12" t="s">
        <v>8315</v>
      </c>
      <c r="S1837">
        <f t="shared" si="86"/>
        <v>59.21</v>
      </c>
    </row>
    <row r="1838" spans="1:19" ht="60" x14ac:dyDescent="0.25">
      <c r="A1838" s="10">
        <v>1037</v>
      </c>
      <c r="B1838" s="3" t="s">
        <v>1038</v>
      </c>
      <c r="C1838" s="3" t="s">
        <v>5147</v>
      </c>
      <c r="D1838" s="6">
        <v>1000</v>
      </c>
      <c r="E1838" s="8">
        <v>1021</v>
      </c>
      <c r="F1838" t="s">
        <v>8218</v>
      </c>
      <c r="G1838" t="s">
        <v>8223</v>
      </c>
      <c r="H1838" t="s">
        <v>8245</v>
      </c>
      <c r="I1838" s="19">
        <f t="shared" si="84"/>
        <v>42142.208333333328</v>
      </c>
      <c r="J1838">
        <v>1431925200</v>
      </c>
      <c r="K1838" s="19">
        <f t="shared" si="85"/>
        <v>42119.822476851856</v>
      </c>
      <c r="L1838">
        <v>1429991062</v>
      </c>
      <c r="M1838" t="b">
        <v>0</v>
      </c>
      <c r="N1838">
        <v>21</v>
      </c>
      <c r="O1838" t="b">
        <v>1</v>
      </c>
      <c r="P1838" t="s">
        <v>8278</v>
      </c>
      <c r="Q1838" s="15" t="s">
        <v>8311</v>
      </c>
      <c r="R1838" s="12" t="s">
        <v>8324</v>
      </c>
      <c r="S1838">
        <f t="shared" si="86"/>
        <v>48.62</v>
      </c>
    </row>
    <row r="1839" spans="1:19" ht="60" x14ac:dyDescent="0.25">
      <c r="A1839" s="10">
        <v>3549</v>
      </c>
      <c r="B1839" s="3" t="s">
        <v>3548</v>
      </c>
      <c r="C1839" s="3" t="s">
        <v>7659</v>
      </c>
      <c r="D1839" s="6">
        <v>1000</v>
      </c>
      <c r="E1839" s="8">
        <v>1020</v>
      </c>
      <c r="F1839" t="s">
        <v>8218</v>
      </c>
      <c r="G1839" t="s">
        <v>8224</v>
      </c>
      <c r="H1839" t="s">
        <v>8246</v>
      </c>
      <c r="I1839" s="19">
        <f t="shared" si="84"/>
        <v>42251.394363425927</v>
      </c>
      <c r="J1839">
        <v>1441358873</v>
      </c>
      <c r="K1839" s="19">
        <f t="shared" si="85"/>
        <v>42223.394363425927</v>
      </c>
      <c r="L1839">
        <v>1438939673</v>
      </c>
      <c r="M1839" t="b">
        <v>0</v>
      </c>
      <c r="N1839">
        <v>42</v>
      </c>
      <c r="O1839" t="b">
        <v>1</v>
      </c>
      <c r="P1839" t="s">
        <v>8269</v>
      </c>
      <c r="Q1839" s="15" t="s">
        <v>8314</v>
      </c>
      <c r="R1839" s="12" t="s">
        <v>8315</v>
      </c>
      <c r="S1839">
        <f t="shared" si="86"/>
        <v>24.29</v>
      </c>
    </row>
    <row r="1840" spans="1:19" ht="60" x14ac:dyDescent="0.25">
      <c r="A1840" s="10">
        <v>2208</v>
      </c>
      <c r="B1840" s="3" t="s">
        <v>2209</v>
      </c>
      <c r="C1840" s="3" t="s">
        <v>6318</v>
      </c>
      <c r="D1840" s="6">
        <v>1000</v>
      </c>
      <c r="E1840" s="8">
        <v>1016</v>
      </c>
      <c r="F1840" t="s">
        <v>8218</v>
      </c>
      <c r="G1840" t="s">
        <v>8223</v>
      </c>
      <c r="H1840" t="s">
        <v>8245</v>
      </c>
      <c r="I1840" s="19">
        <f t="shared" si="84"/>
        <v>41006.166666666664</v>
      </c>
      <c r="J1840">
        <v>1333771200</v>
      </c>
      <c r="K1840" s="19">
        <f t="shared" si="85"/>
        <v>40946.882245370369</v>
      </c>
      <c r="L1840">
        <v>1328649026</v>
      </c>
      <c r="M1840" t="b">
        <v>0</v>
      </c>
      <c r="N1840">
        <v>24</v>
      </c>
      <c r="O1840" t="b">
        <v>1</v>
      </c>
      <c r="P1840" t="s">
        <v>8278</v>
      </c>
      <c r="Q1840" s="15" t="s">
        <v>8311</v>
      </c>
      <c r="R1840" s="12" t="s">
        <v>8324</v>
      </c>
      <c r="S1840">
        <f t="shared" si="86"/>
        <v>42.33</v>
      </c>
    </row>
    <row r="1841" spans="1:19" ht="60" x14ac:dyDescent="0.25">
      <c r="A1841" s="10">
        <v>1613</v>
      </c>
      <c r="B1841" s="3" t="s">
        <v>1614</v>
      </c>
      <c r="C1841" s="3" t="s">
        <v>5723</v>
      </c>
      <c r="D1841" s="6">
        <v>1000</v>
      </c>
      <c r="E1841" s="8">
        <v>1015</v>
      </c>
      <c r="F1841" t="s">
        <v>8218</v>
      </c>
      <c r="G1841" t="s">
        <v>8223</v>
      </c>
      <c r="H1841" t="s">
        <v>8245</v>
      </c>
      <c r="I1841" s="19">
        <f t="shared" si="84"/>
        <v>41112.069467592592</v>
      </c>
      <c r="J1841">
        <v>1342921202</v>
      </c>
      <c r="K1841" s="19">
        <f t="shared" si="85"/>
        <v>41082.069467592592</v>
      </c>
      <c r="L1841">
        <v>1340329202</v>
      </c>
      <c r="M1841" t="b">
        <v>0</v>
      </c>
      <c r="N1841">
        <v>26</v>
      </c>
      <c r="O1841" t="b">
        <v>1</v>
      </c>
      <c r="P1841" t="s">
        <v>8274</v>
      </c>
      <c r="Q1841" s="15" t="s">
        <v>8311</v>
      </c>
      <c r="R1841" s="12" t="s">
        <v>8312</v>
      </c>
      <c r="S1841">
        <f t="shared" si="86"/>
        <v>39.04</v>
      </c>
    </row>
    <row r="1842" spans="1:19" ht="45" x14ac:dyDescent="0.25">
      <c r="A1842" s="10">
        <v>2219</v>
      </c>
      <c r="B1842" s="3" t="s">
        <v>2220</v>
      </c>
      <c r="C1842" s="3" t="s">
        <v>6329</v>
      </c>
      <c r="D1842" s="6">
        <v>1000</v>
      </c>
      <c r="E1842" s="8">
        <v>1015</v>
      </c>
      <c r="F1842" t="s">
        <v>8218</v>
      </c>
      <c r="G1842" t="s">
        <v>8223</v>
      </c>
      <c r="H1842" t="s">
        <v>8245</v>
      </c>
      <c r="I1842" s="19">
        <f t="shared" si="84"/>
        <v>42235.718888888892</v>
      </c>
      <c r="J1842">
        <v>1440004512</v>
      </c>
      <c r="K1842" s="19">
        <f t="shared" si="85"/>
        <v>42205.718888888892</v>
      </c>
      <c r="L1842">
        <v>1437412512</v>
      </c>
      <c r="M1842" t="b">
        <v>0</v>
      </c>
      <c r="N1842">
        <v>19</v>
      </c>
      <c r="O1842" t="b">
        <v>1</v>
      </c>
      <c r="P1842" t="s">
        <v>8278</v>
      </c>
      <c r="Q1842" s="15" t="s">
        <v>8311</v>
      </c>
      <c r="R1842" s="12" t="s">
        <v>8324</v>
      </c>
      <c r="S1842">
        <f t="shared" si="86"/>
        <v>53.42</v>
      </c>
    </row>
    <row r="1843" spans="1:19" ht="60" x14ac:dyDescent="0.25">
      <c r="A1843" s="10">
        <v>1853</v>
      </c>
      <c r="B1843" s="3" t="s">
        <v>1854</v>
      </c>
      <c r="C1843" s="3" t="s">
        <v>5963</v>
      </c>
      <c r="D1843" s="6">
        <v>800</v>
      </c>
      <c r="E1843" s="8">
        <v>815</v>
      </c>
      <c r="F1843" t="s">
        <v>8218</v>
      </c>
      <c r="G1843" t="s">
        <v>8223</v>
      </c>
      <c r="H1843" t="s">
        <v>8245</v>
      </c>
      <c r="I1843" s="19">
        <f t="shared" si="84"/>
        <v>41227.102048611108</v>
      </c>
      <c r="J1843">
        <v>1352860017</v>
      </c>
      <c r="K1843" s="19">
        <f t="shared" si="85"/>
        <v>41177.060381944444</v>
      </c>
      <c r="L1843">
        <v>1348536417</v>
      </c>
      <c r="M1843" t="b">
        <v>0</v>
      </c>
      <c r="N1843">
        <v>14</v>
      </c>
      <c r="O1843" t="b">
        <v>1</v>
      </c>
      <c r="P1843" t="s">
        <v>8274</v>
      </c>
      <c r="Q1843" s="15" t="s">
        <v>8311</v>
      </c>
      <c r="R1843" s="12" t="s">
        <v>8312</v>
      </c>
      <c r="S1843">
        <f t="shared" si="86"/>
        <v>58.21</v>
      </c>
    </row>
    <row r="1844" spans="1:19" ht="45" x14ac:dyDescent="0.25">
      <c r="A1844" s="10">
        <v>2096</v>
      </c>
      <c r="B1844" s="3" t="s">
        <v>2097</v>
      </c>
      <c r="C1844" s="3" t="s">
        <v>6206</v>
      </c>
      <c r="D1844" s="6">
        <v>600</v>
      </c>
      <c r="E1844" s="8">
        <v>610</v>
      </c>
      <c r="F1844" t="s">
        <v>8218</v>
      </c>
      <c r="G1844" t="s">
        <v>8223</v>
      </c>
      <c r="H1844" t="s">
        <v>8245</v>
      </c>
      <c r="I1844" s="19">
        <f t="shared" si="84"/>
        <v>41208.165972222225</v>
      </c>
      <c r="J1844">
        <v>1351223940</v>
      </c>
      <c r="K1844" s="19">
        <f t="shared" si="85"/>
        <v>41192.758506944447</v>
      </c>
      <c r="L1844">
        <v>1349892735</v>
      </c>
      <c r="M1844" t="b">
        <v>0</v>
      </c>
      <c r="N1844">
        <v>14</v>
      </c>
      <c r="O1844" t="b">
        <v>1</v>
      </c>
      <c r="P1844" t="s">
        <v>8277</v>
      </c>
      <c r="Q1844" s="15" t="s">
        <v>8311</v>
      </c>
      <c r="R1844" s="12" t="s">
        <v>8328</v>
      </c>
      <c r="S1844">
        <f t="shared" si="86"/>
        <v>43.57</v>
      </c>
    </row>
    <row r="1845" spans="1:19" ht="45" x14ac:dyDescent="0.25">
      <c r="A1845" s="10">
        <v>2638</v>
      </c>
      <c r="B1845" s="3" t="s">
        <v>2638</v>
      </c>
      <c r="C1845" s="3" t="s">
        <v>6748</v>
      </c>
      <c r="D1845" s="6">
        <v>347</v>
      </c>
      <c r="E1845" s="8">
        <v>353</v>
      </c>
      <c r="F1845" t="s">
        <v>8218</v>
      </c>
      <c r="G1845" t="s">
        <v>8223</v>
      </c>
      <c r="H1845" t="s">
        <v>8245</v>
      </c>
      <c r="I1845" s="19">
        <f t="shared" si="84"/>
        <v>42019.913136574076</v>
      </c>
      <c r="J1845">
        <v>1421358895</v>
      </c>
      <c r="K1845" s="19">
        <f t="shared" si="85"/>
        <v>41989.913136574076</v>
      </c>
      <c r="L1845">
        <v>1418766895</v>
      </c>
      <c r="M1845" t="b">
        <v>0</v>
      </c>
      <c r="N1845">
        <v>14</v>
      </c>
      <c r="O1845" t="b">
        <v>1</v>
      </c>
      <c r="P1845" t="s">
        <v>8299</v>
      </c>
      <c r="Q1845" s="15" t="s">
        <v>8307</v>
      </c>
      <c r="R1845" s="12" t="s">
        <v>8316</v>
      </c>
      <c r="S1845">
        <f t="shared" si="86"/>
        <v>25.21</v>
      </c>
    </row>
    <row r="1846" spans="1:19" ht="60" x14ac:dyDescent="0.25">
      <c r="A1846" s="10">
        <v>3838</v>
      </c>
      <c r="B1846" s="3" t="s">
        <v>3835</v>
      </c>
      <c r="C1846" s="3" t="s">
        <v>7947</v>
      </c>
      <c r="D1846" s="6">
        <v>100000</v>
      </c>
      <c r="E1846" s="8">
        <v>100824</v>
      </c>
      <c r="F1846" t="s">
        <v>8218</v>
      </c>
      <c r="G1846" t="s">
        <v>8234</v>
      </c>
      <c r="H1846" t="s">
        <v>8254</v>
      </c>
      <c r="I1846" s="19">
        <f t="shared" si="84"/>
        <v>42146.710752314815</v>
      </c>
      <c r="J1846">
        <v>1432314209</v>
      </c>
      <c r="K1846" s="19">
        <f t="shared" si="85"/>
        <v>42116.710752314815</v>
      </c>
      <c r="L1846">
        <v>1429722209</v>
      </c>
      <c r="M1846" t="b">
        <v>0</v>
      </c>
      <c r="N1846">
        <v>100</v>
      </c>
      <c r="O1846" t="b">
        <v>1</v>
      </c>
      <c r="P1846" t="s">
        <v>8269</v>
      </c>
      <c r="Q1846" s="15" t="s">
        <v>8314</v>
      </c>
      <c r="R1846" s="12" t="s">
        <v>8315</v>
      </c>
      <c r="S1846">
        <f t="shared" si="86"/>
        <v>1008.24</v>
      </c>
    </row>
    <row r="1847" spans="1:19" ht="60" x14ac:dyDescent="0.25">
      <c r="A1847" s="10">
        <v>248</v>
      </c>
      <c r="B1847" s="3" t="s">
        <v>249</v>
      </c>
      <c r="C1847" s="3" t="s">
        <v>4358</v>
      </c>
      <c r="D1847" s="6">
        <v>85000</v>
      </c>
      <c r="E1847" s="8">
        <v>86133</v>
      </c>
      <c r="F1847" t="s">
        <v>8218</v>
      </c>
      <c r="G1847" t="s">
        <v>8223</v>
      </c>
      <c r="H1847" t="s">
        <v>8245</v>
      </c>
      <c r="I1847" s="19">
        <f t="shared" si="84"/>
        <v>40915.774409722224</v>
      </c>
      <c r="J1847">
        <v>1325961309</v>
      </c>
      <c r="K1847" s="19">
        <f t="shared" si="85"/>
        <v>40870.774409722224</v>
      </c>
      <c r="L1847">
        <v>1322073309</v>
      </c>
      <c r="M1847" t="b">
        <v>1</v>
      </c>
      <c r="N1847">
        <v>146</v>
      </c>
      <c r="O1847" t="b">
        <v>1</v>
      </c>
      <c r="P1847" t="s">
        <v>8267</v>
      </c>
      <c r="Q1847" s="15" t="s">
        <v>8317</v>
      </c>
      <c r="R1847" s="12" t="s">
        <v>8329</v>
      </c>
      <c r="S1847">
        <f t="shared" si="86"/>
        <v>589.95000000000005</v>
      </c>
    </row>
    <row r="1848" spans="1:19" ht="60" x14ac:dyDescent="0.25">
      <c r="A1848" s="10">
        <v>1681</v>
      </c>
      <c r="B1848" s="3" t="s">
        <v>1682</v>
      </c>
      <c r="C1848" s="3" t="s">
        <v>5791</v>
      </c>
      <c r="D1848" s="6">
        <v>65000</v>
      </c>
      <c r="E1848" s="8">
        <v>65924.38</v>
      </c>
      <c r="F1848" t="s">
        <v>8221</v>
      </c>
      <c r="G1848" t="s">
        <v>8223</v>
      </c>
      <c r="H1848" t="s">
        <v>8245</v>
      </c>
      <c r="I1848" s="19">
        <f t="shared" si="84"/>
        <v>42823.083333333328</v>
      </c>
      <c r="J1848">
        <v>1490752800</v>
      </c>
      <c r="K1848" s="19">
        <f t="shared" si="85"/>
        <v>42774.121342592596</v>
      </c>
      <c r="L1848">
        <v>1486522484</v>
      </c>
      <c r="M1848" t="b">
        <v>0</v>
      </c>
      <c r="N1848">
        <v>884</v>
      </c>
      <c r="O1848" t="b">
        <v>0</v>
      </c>
      <c r="P1848" t="s">
        <v>8291</v>
      </c>
      <c r="Q1848" s="15" t="s">
        <v>8311</v>
      </c>
      <c r="R1848" s="12" t="s">
        <v>8336</v>
      </c>
      <c r="S1848">
        <f t="shared" si="86"/>
        <v>74.58</v>
      </c>
    </row>
    <row r="1849" spans="1:19" ht="60" x14ac:dyDescent="0.25">
      <c r="A1849" s="10">
        <v>2308</v>
      </c>
      <c r="B1849" s="3" t="s">
        <v>2309</v>
      </c>
      <c r="C1849" s="3" t="s">
        <v>6418</v>
      </c>
      <c r="D1849" s="6">
        <v>50000</v>
      </c>
      <c r="E1849" s="8">
        <v>50653.11</v>
      </c>
      <c r="F1849" t="s">
        <v>8218</v>
      </c>
      <c r="G1849" t="s">
        <v>8223</v>
      </c>
      <c r="H1849" t="s">
        <v>8245</v>
      </c>
      <c r="I1849" s="19">
        <f t="shared" si="84"/>
        <v>41880.041666666664</v>
      </c>
      <c r="J1849">
        <v>1409274000</v>
      </c>
      <c r="K1849" s="19">
        <f t="shared" si="85"/>
        <v>41851.962916666671</v>
      </c>
      <c r="L1849">
        <v>1406847996</v>
      </c>
      <c r="M1849" t="b">
        <v>1</v>
      </c>
      <c r="N1849">
        <v>614</v>
      </c>
      <c r="O1849" t="b">
        <v>1</v>
      </c>
      <c r="P1849" t="s">
        <v>8277</v>
      </c>
      <c r="Q1849" s="15" t="s">
        <v>8311</v>
      </c>
      <c r="R1849" s="12" t="s">
        <v>8328</v>
      </c>
      <c r="S1849">
        <f t="shared" si="86"/>
        <v>82.5</v>
      </c>
    </row>
    <row r="1850" spans="1:19" ht="45" x14ac:dyDescent="0.25">
      <c r="A1850" s="10">
        <v>2116</v>
      </c>
      <c r="B1850" s="3" t="s">
        <v>2117</v>
      </c>
      <c r="C1850" s="3" t="s">
        <v>6226</v>
      </c>
      <c r="D1850" s="6">
        <v>48000</v>
      </c>
      <c r="E1850" s="8">
        <v>48434</v>
      </c>
      <c r="F1850" t="s">
        <v>8218</v>
      </c>
      <c r="G1850" t="s">
        <v>8223</v>
      </c>
      <c r="H1850" t="s">
        <v>8245</v>
      </c>
      <c r="I1850" s="19">
        <f t="shared" si="84"/>
        <v>41184.777812500004</v>
      </c>
      <c r="J1850">
        <v>1349203203</v>
      </c>
      <c r="K1850" s="19">
        <f t="shared" si="85"/>
        <v>41136.777812500004</v>
      </c>
      <c r="L1850">
        <v>1345056003</v>
      </c>
      <c r="M1850" t="b">
        <v>0</v>
      </c>
      <c r="N1850">
        <v>92</v>
      </c>
      <c r="O1850" t="b">
        <v>1</v>
      </c>
      <c r="P1850" t="s">
        <v>8277</v>
      </c>
      <c r="Q1850" s="15" t="s">
        <v>8311</v>
      </c>
      <c r="R1850" s="12" t="s">
        <v>8328</v>
      </c>
      <c r="S1850">
        <f t="shared" si="86"/>
        <v>526.46</v>
      </c>
    </row>
    <row r="1851" spans="1:19" ht="45" x14ac:dyDescent="0.25">
      <c r="A1851" s="10">
        <v>282</v>
      </c>
      <c r="B1851" s="3" t="s">
        <v>283</v>
      </c>
      <c r="C1851" s="3" t="s">
        <v>4392</v>
      </c>
      <c r="D1851" s="6">
        <v>45000</v>
      </c>
      <c r="E1851" s="8">
        <v>45535</v>
      </c>
      <c r="F1851" t="s">
        <v>8218</v>
      </c>
      <c r="G1851" t="s">
        <v>8223</v>
      </c>
      <c r="H1851" t="s">
        <v>8245</v>
      </c>
      <c r="I1851" s="19">
        <f t="shared" si="84"/>
        <v>40231.916666666664</v>
      </c>
      <c r="J1851">
        <v>1266876000</v>
      </c>
      <c r="K1851" s="19">
        <f t="shared" si="85"/>
        <v>40194.920046296298</v>
      </c>
      <c r="L1851">
        <v>1263679492</v>
      </c>
      <c r="M1851" t="b">
        <v>1</v>
      </c>
      <c r="N1851">
        <v>179</v>
      </c>
      <c r="O1851" t="b">
        <v>1</v>
      </c>
      <c r="P1851" t="s">
        <v>8267</v>
      </c>
      <c r="Q1851" s="15" t="s">
        <v>8317</v>
      </c>
      <c r="R1851" s="12" t="s">
        <v>8329</v>
      </c>
      <c r="S1851">
        <f t="shared" si="86"/>
        <v>254.39</v>
      </c>
    </row>
    <row r="1852" spans="1:19" ht="45" x14ac:dyDescent="0.25">
      <c r="A1852" s="10">
        <v>366</v>
      </c>
      <c r="B1852" s="3" t="s">
        <v>367</v>
      </c>
      <c r="C1852" s="3" t="s">
        <v>4476</v>
      </c>
      <c r="D1852" s="6">
        <v>38000</v>
      </c>
      <c r="E1852" s="8">
        <v>38500</v>
      </c>
      <c r="F1852" t="s">
        <v>8218</v>
      </c>
      <c r="G1852" t="s">
        <v>8223</v>
      </c>
      <c r="H1852" t="s">
        <v>8245</v>
      </c>
      <c r="I1852" s="19">
        <f t="shared" si="84"/>
        <v>41049.793032407404</v>
      </c>
      <c r="J1852">
        <v>1337540518</v>
      </c>
      <c r="K1852" s="19">
        <f t="shared" si="85"/>
        <v>41019.793032407404</v>
      </c>
      <c r="L1852">
        <v>1334948518</v>
      </c>
      <c r="M1852" t="b">
        <v>0</v>
      </c>
      <c r="N1852">
        <v>134</v>
      </c>
      <c r="O1852" t="b">
        <v>1</v>
      </c>
      <c r="P1852" t="s">
        <v>8267</v>
      </c>
      <c r="Q1852" s="15" t="s">
        <v>8317</v>
      </c>
      <c r="R1852" s="12" t="s">
        <v>8329</v>
      </c>
      <c r="S1852">
        <f t="shared" si="86"/>
        <v>287.31</v>
      </c>
    </row>
    <row r="1853" spans="1:19" ht="45" x14ac:dyDescent="0.25">
      <c r="A1853" s="10">
        <v>2454</v>
      </c>
      <c r="B1853" s="3" t="s">
        <v>2455</v>
      </c>
      <c r="C1853" s="3" t="s">
        <v>6564</v>
      </c>
      <c r="D1853" s="6">
        <v>35000</v>
      </c>
      <c r="E1853" s="8">
        <v>35296</v>
      </c>
      <c r="F1853" t="s">
        <v>8218</v>
      </c>
      <c r="G1853" t="s">
        <v>8223</v>
      </c>
      <c r="H1853" t="s">
        <v>8245</v>
      </c>
      <c r="I1853" s="19">
        <f t="shared" si="84"/>
        <v>42805.201481481476</v>
      </c>
      <c r="J1853">
        <v>1489207808</v>
      </c>
      <c r="K1853" s="19">
        <f t="shared" si="85"/>
        <v>42770.201481481476</v>
      </c>
      <c r="L1853">
        <v>1486183808</v>
      </c>
      <c r="M1853" t="b">
        <v>0</v>
      </c>
      <c r="N1853">
        <v>130</v>
      </c>
      <c r="O1853" t="b">
        <v>1</v>
      </c>
      <c r="P1853" t="s">
        <v>8296</v>
      </c>
      <c r="Q1853" s="15" t="s">
        <v>8325</v>
      </c>
      <c r="R1853" s="12" t="s">
        <v>8326</v>
      </c>
      <c r="S1853">
        <f t="shared" si="86"/>
        <v>271.51</v>
      </c>
    </row>
    <row r="1854" spans="1:19" ht="30" x14ac:dyDescent="0.25">
      <c r="A1854" s="10">
        <v>3237</v>
      </c>
      <c r="B1854" s="3" t="s">
        <v>3237</v>
      </c>
      <c r="C1854" s="3" t="s">
        <v>7347</v>
      </c>
      <c r="D1854" s="6">
        <v>35000</v>
      </c>
      <c r="E1854" s="8">
        <v>35275.64</v>
      </c>
      <c r="F1854" t="s">
        <v>8218</v>
      </c>
      <c r="G1854" t="s">
        <v>8223</v>
      </c>
      <c r="H1854" t="s">
        <v>8245</v>
      </c>
      <c r="I1854" s="19">
        <f t="shared" si="84"/>
        <v>42276.165972222225</v>
      </c>
      <c r="J1854">
        <v>1443499140</v>
      </c>
      <c r="K1854" s="19">
        <f t="shared" si="85"/>
        <v>42252.474351851852</v>
      </c>
      <c r="L1854">
        <v>1441452184</v>
      </c>
      <c r="M1854" t="b">
        <v>1</v>
      </c>
      <c r="N1854">
        <v>269</v>
      </c>
      <c r="O1854" t="b">
        <v>1</v>
      </c>
      <c r="P1854" t="s">
        <v>8269</v>
      </c>
      <c r="Q1854" s="15" t="s">
        <v>8314</v>
      </c>
      <c r="R1854" s="12" t="s">
        <v>8315</v>
      </c>
      <c r="S1854">
        <f t="shared" si="86"/>
        <v>131.13999999999999</v>
      </c>
    </row>
    <row r="1855" spans="1:19" ht="60" x14ac:dyDescent="0.25">
      <c r="A1855" s="10">
        <v>411</v>
      </c>
      <c r="B1855" s="3" t="s">
        <v>412</v>
      </c>
      <c r="C1855" s="3" t="s">
        <v>4521</v>
      </c>
      <c r="D1855" s="6">
        <v>30000</v>
      </c>
      <c r="E1855" s="8">
        <v>30315</v>
      </c>
      <c r="F1855" t="s">
        <v>8218</v>
      </c>
      <c r="G1855" t="s">
        <v>8223</v>
      </c>
      <c r="H1855" t="s">
        <v>8245</v>
      </c>
      <c r="I1855" s="19">
        <f t="shared" si="84"/>
        <v>41630.208333333336</v>
      </c>
      <c r="J1855">
        <v>1387688400</v>
      </c>
      <c r="K1855" s="19">
        <f t="shared" si="85"/>
        <v>41598.17597222222</v>
      </c>
      <c r="L1855">
        <v>1384920804</v>
      </c>
      <c r="M1855" t="b">
        <v>0</v>
      </c>
      <c r="N1855">
        <v>241</v>
      </c>
      <c r="O1855" t="b">
        <v>1</v>
      </c>
      <c r="P1855" t="s">
        <v>8267</v>
      </c>
      <c r="Q1855" s="15" t="s">
        <v>8317</v>
      </c>
      <c r="R1855" s="12" t="s">
        <v>8329</v>
      </c>
      <c r="S1855">
        <f t="shared" si="86"/>
        <v>125.79</v>
      </c>
    </row>
    <row r="1856" spans="1:19" ht="45" x14ac:dyDescent="0.25">
      <c r="A1856" s="10">
        <v>317</v>
      </c>
      <c r="B1856" s="3" t="s">
        <v>318</v>
      </c>
      <c r="C1856" s="3" t="s">
        <v>4427</v>
      </c>
      <c r="D1856" s="6">
        <v>30000</v>
      </c>
      <c r="E1856" s="8">
        <v>30241</v>
      </c>
      <c r="F1856" t="s">
        <v>8218</v>
      </c>
      <c r="G1856" t="s">
        <v>8223</v>
      </c>
      <c r="H1856" t="s">
        <v>8245</v>
      </c>
      <c r="I1856" s="19">
        <f t="shared" si="84"/>
        <v>41619.676886574074</v>
      </c>
      <c r="J1856">
        <v>1386778483</v>
      </c>
      <c r="K1856" s="19">
        <f t="shared" si="85"/>
        <v>41589.676886574074</v>
      </c>
      <c r="L1856">
        <v>1384186483</v>
      </c>
      <c r="M1856" t="b">
        <v>1</v>
      </c>
      <c r="N1856">
        <v>316</v>
      </c>
      <c r="O1856" t="b">
        <v>1</v>
      </c>
      <c r="P1856" t="s">
        <v>8267</v>
      </c>
      <c r="Q1856" s="15" t="s">
        <v>8317</v>
      </c>
      <c r="R1856" s="12" t="s">
        <v>8329</v>
      </c>
      <c r="S1856">
        <f t="shared" si="86"/>
        <v>95.7</v>
      </c>
    </row>
    <row r="1857" spans="1:19" ht="60" x14ac:dyDescent="0.25">
      <c r="A1857" s="10">
        <v>293</v>
      </c>
      <c r="B1857" s="3" t="s">
        <v>294</v>
      </c>
      <c r="C1857" s="3" t="s">
        <v>4403</v>
      </c>
      <c r="D1857" s="6">
        <v>26000</v>
      </c>
      <c r="E1857" s="8">
        <v>26360</v>
      </c>
      <c r="F1857" t="s">
        <v>8218</v>
      </c>
      <c r="G1857" t="s">
        <v>8223</v>
      </c>
      <c r="H1857" t="s">
        <v>8245</v>
      </c>
      <c r="I1857" s="19">
        <f t="shared" si="84"/>
        <v>41749.667986111112</v>
      </c>
      <c r="J1857">
        <v>1398009714</v>
      </c>
      <c r="K1857" s="19">
        <f t="shared" si="85"/>
        <v>41719.667986111112</v>
      </c>
      <c r="L1857">
        <v>1395417714</v>
      </c>
      <c r="M1857" t="b">
        <v>1</v>
      </c>
      <c r="N1857">
        <v>131</v>
      </c>
      <c r="O1857" t="b">
        <v>1</v>
      </c>
      <c r="P1857" t="s">
        <v>8267</v>
      </c>
      <c r="Q1857" s="15" t="s">
        <v>8317</v>
      </c>
      <c r="R1857" s="12" t="s">
        <v>8329</v>
      </c>
      <c r="S1857">
        <f t="shared" si="86"/>
        <v>201.22</v>
      </c>
    </row>
    <row r="1858" spans="1:19" ht="45" x14ac:dyDescent="0.25">
      <c r="A1858" s="10">
        <v>315</v>
      </c>
      <c r="B1858" s="3" t="s">
        <v>316</v>
      </c>
      <c r="C1858" s="3" t="s">
        <v>4425</v>
      </c>
      <c r="D1858" s="6">
        <v>25000</v>
      </c>
      <c r="E1858" s="8">
        <v>25312</v>
      </c>
      <c r="F1858" t="s">
        <v>8218</v>
      </c>
      <c r="G1858" t="s">
        <v>8223</v>
      </c>
      <c r="H1858" t="s">
        <v>8245</v>
      </c>
      <c r="I1858" s="19">
        <f t="shared" si="84"/>
        <v>41143.77238425926</v>
      </c>
      <c r="J1858">
        <v>1345660334</v>
      </c>
      <c r="K1858" s="19">
        <f t="shared" si="85"/>
        <v>41113.77238425926</v>
      </c>
      <c r="L1858">
        <v>1343068334</v>
      </c>
      <c r="M1858" t="b">
        <v>1</v>
      </c>
      <c r="N1858">
        <v>126</v>
      </c>
      <c r="O1858" t="b">
        <v>1</v>
      </c>
      <c r="P1858" t="s">
        <v>8267</v>
      </c>
      <c r="Q1858" s="15" t="s">
        <v>8317</v>
      </c>
      <c r="R1858" s="12" t="s">
        <v>8329</v>
      </c>
      <c r="S1858">
        <f t="shared" si="86"/>
        <v>200.89</v>
      </c>
    </row>
    <row r="1859" spans="1:19" ht="60" x14ac:dyDescent="0.25">
      <c r="A1859" s="10">
        <v>651</v>
      </c>
      <c r="B1859" s="3" t="s">
        <v>652</v>
      </c>
      <c r="C1859" s="3" t="s">
        <v>4761</v>
      </c>
      <c r="D1859" s="6">
        <v>25000</v>
      </c>
      <c r="E1859" s="8">
        <v>25132</v>
      </c>
      <c r="F1859" t="s">
        <v>8218</v>
      </c>
      <c r="G1859" t="s">
        <v>8223</v>
      </c>
      <c r="H1859" t="s">
        <v>8245</v>
      </c>
      <c r="I1859" s="19">
        <f t="shared" ref="I1859:I1922" si="87">(((J1859/60)/60)/24)+DATE(1970,1,1)</f>
        <v>41986.017488425925</v>
      </c>
      <c r="J1859">
        <v>1418430311</v>
      </c>
      <c r="K1859" s="19">
        <f t="shared" ref="K1859:K1922" si="88">(((L1859/60)/60)/24)+DATE(1970,1,1)</f>
        <v>41956.017488425925</v>
      </c>
      <c r="L1859">
        <v>1415838311</v>
      </c>
      <c r="M1859" t="b">
        <v>0</v>
      </c>
      <c r="N1859">
        <v>105</v>
      </c>
      <c r="O1859" t="b">
        <v>1</v>
      </c>
      <c r="P1859" t="s">
        <v>8271</v>
      </c>
      <c r="Q1859" s="15" t="s">
        <v>8307</v>
      </c>
      <c r="R1859" s="12" t="s">
        <v>8313</v>
      </c>
      <c r="S1859">
        <f t="shared" ref="S1859:S1922" si="89">IFERROR(ROUND(E1859/N1859,2),0)</f>
        <v>239.35</v>
      </c>
    </row>
    <row r="1860" spans="1:19" ht="60" x14ac:dyDescent="0.25">
      <c r="A1860" s="10">
        <v>418</v>
      </c>
      <c r="B1860" s="3" t="s">
        <v>419</v>
      </c>
      <c r="C1860" s="3" t="s">
        <v>4528</v>
      </c>
      <c r="D1860" s="6">
        <v>22400</v>
      </c>
      <c r="E1860" s="8">
        <v>22542</v>
      </c>
      <c r="F1860" t="s">
        <v>8218</v>
      </c>
      <c r="G1860" t="s">
        <v>8223</v>
      </c>
      <c r="H1860" t="s">
        <v>8245</v>
      </c>
      <c r="I1860" s="19">
        <f t="shared" si="87"/>
        <v>42208.282372685186</v>
      </c>
      <c r="J1860">
        <v>1437633997</v>
      </c>
      <c r="K1860" s="19">
        <f t="shared" si="88"/>
        <v>42178.282372685186</v>
      </c>
      <c r="L1860">
        <v>1435041997</v>
      </c>
      <c r="M1860" t="b">
        <v>0</v>
      </c>
      <c r="N1860">
        <v>104</v>
      </c>
      <c r="O1860" t="b">
        <v>1</v>
      </c>
      <c r="P1860" t="s">
        <v>8267</v>
      </c>
      <c r="Q1860" s="15" t="s">
        <v>8317</v>
      </c>
      <c r="R1860" s="12" t="s">
        <v>8329</v>
      </c>
      <c r="S1860">
        <f t="shared" si="89"/>
        <v>216.75</v>
      </c>
    </row>
    <row r="1861" spans="1:19" ht="60" x14ac:dyDescent="0.25">
      <c r="A1861" s="10">
        <v>1502</v>
      </c>
      <c r="B1861" s="3" t="s">
        <v>1503</v>
      </c>
      <c r="C1861" s="3" t="s">
        <v>5612</v>
      </c>
      <c r="D1861" s="6">
        <v>22000</v>
      </c>
      <c r="E1861" s="8">
        <v>22318</v>
      </c>
      <c r="F1861" t="s">
        <v>8218</v>
      </c>
      <c r="G1861" t="s">
        <v>8224</v>
      </c>
      <c r="H1861" t="s">
        <v>8246</v>
      </c>
      <c r="I1861" s="19">
        <f t="shared" si="87"/>
        <v>42454.916666666672</v>
      </c>
      <c r="J1861">
        <v>1458943200</v>
      </c>
      <c r="K1861" s="19">
        <f t="shared" si="88"/>
        <v>42426.542592592596</v>
      </c>
      <c r="L1861">
        <v>1456491680</v>
      </c>
      <c r="M1861" t="b">
        <v>1</v>
      </c>
      <c r="N1861">
        <v>329</v>
      </c>
      <c r="O1861" t="b">
        <v>1</v>
      </c>
      <c r="P1861" t="s">
        <v>8283</v>
      </c>
      <c r="Q1861" s="15" t="s">
        <v>8322</v>
      </c>
      <c r="R1861" s="12" t="s">
        <v>8323</v>
      </c>
      <c r="S1861">
        <f t="shared" si="89"/>
        <v>67.84</v>
      </c>
    </row>
    <row r="1862" spans="1:19" ht="45" x14ac:dyDescent="0.25">
      <c r="A1862" s="10">
        <v>1351</v>
      </c>
      <c r="B1862" s="3" t="s">
        <v>1352</v>
      </c>
      <c r="C1862" s="3" t="s">
        <v>5461</v>
      </c>
      <c r="D1862" s="6">
        <v>20000</v>
      </c>
      <c r="E1862" s="8">
        <v>20253</v>
      </c>
      <c r="F1862" t="s">
        <v>8218</v>
      </c>
      <c r="G1862" t="s">
        <v>8223</v>
      </c>
      <c r="H1862" t="s">
        <v>8245</v>
      </c>
      <c r="I1862" s="19">
        <f t="shared" si="87"/>
        <v>42412.74009259259</v>
      </c>
      <c r="J1862">
        <v>1455299144</v>
      </c>
      <c r="K1862" s="19">
        <f t="shared" si="88"/>
        <v>42382.74009259259</v>
      </c>
      <c r="L1862">
        <v>1452707144</v>
      </c>
      <c r="M1862" t="b">
        <v>0</v>
      </c>
      <c r="N1862">
        <v>120</v>
      </c>
      <c r="O1862" t="b">
        <v>1</v>
      </c>
      <c r="P1862" t="s">
        <v>8272</v>
      </c>
      <c r="Q1862" s="15" t="s">
        <v>8320</v>
      </c>
      <c r="R1862" s="12" t="s">
        <v>8330</v>
      </c>
      <c r="S1862">
        <f t="shared" si="89"/>
        <v>168.78</v>
      </c>
    </row>
    <row r="1863" spans="1:19" ht="60" x14ac:dyDescent="0.25">
      <c r="A1863" s="10">
        <v>297</v>
      </c>
      <c r="B1863" s="3" t="s">
        <v>298</v>
      </c>
      <c r="C1863" s="3" t="s">
        <v>4407</v>
      </c>
      <c r="D1863" s="6">
        <v>20000</v>
      </c>
      <c r="E1863" s="8">
        <v>20128</v>
      </c>
      <c r="F1863" t="s">
        <v>8218</v>
      </c>
      <c r="G1863" t="s">
        <v>8223</v>
      </c>
      <c r="H1863" t="s">
        <v>8245</v>
      </c>
      <c r="I1863" s="19">
        <f t="shared" si="87"/>
        <v>42125.165972222225</v>
      </c>
      <c r="J1863">
        <v>1430452740</v>
      </c>
      <c r="K1863" s="19">
        <f t="shared" si="88"/>
        <v>42089.72802083334</v>
      </c>
      <c r="L1863">
        <v>1427390901</v>
      </c>
      <c r="M1863" t="b">
        <v>1</v>
      </c>
      <c r="N1863">
        <v>142</v>
      </c>
      <c r="O1863" t="b">
        <v>1</v>
      </c>
      <c r="P1863" t="s">
        <v>8267</v>
      </c>
      <c r="Q1863" s="15" t="s">
        <v>8317</v>
      </c>
      <c r="R1863" s="12" t="s">
        <v>8329</v>
      </c>
      <c r="S1863">
        <f t="shared" si="89"/>
        <v>141.75</v>
      </c>
    </row>
    <row r="1864" spans="1:19" ht="45" x14ac:dyDescent="0.25">
      <c r="A1864" s="10">
        <v>391</v>
      </c>
      <c r="B1864" s="3" t="s">
        <v>392</v>
      </c>
      <c r="C1864" s="3" t="s">
        <v>4501</v>
      </c>
      <c r="D1864" s="6">
        <v>20000</v>
      </c>
      <c r="E1864" s="8">
        <v>20122</v>
      </c>
      <c r="F1864" t="s">
        <v>8218</v>
      </c>
      <c r="G1864" t="s">
        <v>8223</v>
      </c>
      <c r="H1864" t="s">
        <v>8245</v>
      </c>
      <c r="I1864" s="19">
        <f t="shared" si="87"/>
        <v>40895.040972222225</v>
      </c>
      <c r="J1864">
        <v>1324169940</v>
      </c>
      <c r="K1864" s="19">
        <f t="shared" si="88"/>
        <v>40865.042256944449</v>
      </c>
      <c r="L1864">
        <v>1321578051</v>
      </c>
      <c r="M1864" t="b">
        <v>0</v>
      </c>
      <c r="N1864">
        <v>193</v>
      </c>
      <c r="O1864" t="b">
        <v>1</v>
      </c>
      <c r="P1864" t="s">
        <v>8267</v>
      </c>
      <c r="Q1864" s="15" t="s">
        <v>8317</v>
      </c>
      <c r="R1864" s="12" t="s">
        <v>8329</v>
      </c>
      <c r="S1864">
        <f t="shared" si="89"/>
        <v>104.26</v>
      </c>
    </row>
    <row r="1865" spans="1:19" ht="60" x14ac:dyDescent="0.25">
      <c r="A1865" s="10">
        <v>3236</v>
      </c>
      <c r="B1865" s="3" t="s">
        <v>3236</v>
      </c>
      <c r="C1865" s="3" t="s">
        <v>7346</v>
      </c>
      <c r="D1865" s="6">
        <v>20000</v>
      </c>
      <c r="E1865" s="8">
        <v>20120</v>
      </c>
      <c r="F1865" t="s">
        <v>8218</v>
      </c>
      <c r="G1865" t="s">
        <v>8223</v>
      </c>
      <c r="H1865" t="s">
        <v>8245</v>
      </c>
      <c r="I1865" s="19">
        <f t="shared" si="87"/>
        <v>42732.917048611111</v>
      </c>
      <c r="J1865">
        <v>1482962433</v>
      </c>
      <c r="K1865" s="19">
        <f t="shared" si="88"/>
        <v>42702.917048611111</v>
      </c>
      <c r="L1865">
        <v>1480370433</v>
      </c>
      <c r="M1865" t="b">
        <v>0</v>
      </c>
      <c r="N1865">
        <v>110</v>
      </c>
      <c r="O1865" t="b">
        <v>1</v>
      </c>
      <c r="P1865" t="s">
        <v>8269</v>
      </c>
      <c r="Q1865" s="15" t="s">
        <v>8314</v>
      </c>
      <c r="R1865" s="12" t="s">
        <v>8315</v>
      </c>
      <c r="S1865">
        <f t="shared" si="89"/>
        <v>182.91</v>
      </c>
    </row>
    <row r="1866" spans="1:19" ht="45" x14ac:dyDescent="0.25">
      <c r="A1866" s="10">
        <v>1529</v>
      </c>
      <c r="B1866" s="3" t="s">
        <v>1530</v>
      </c>
      <c r="C1866" s="3" t="s">
        <v>5639</v>
      </c>
      <c r="D1866" s="6">
        <v>19000</v>
      </c>
      <c r="E1866" s="8">
        <v>19129</v>
      </c>
      <c r="F1866" t="s">
        <v>8218</v>
      </c>
      <c r="G1866" t="s">
        <v>8223</v>
      </c>
      <c r="H1866" t="s">
        <v>8245</v>
      </c>
      <c r="I1866" s="19">
        <f t="shared" si="87"/>
        <v>42082.587037037039</v>
      </c>
      <c r="J1866">
        <v>1426773920</v>
      </c>
      <c r="K1866" s="19">
        <f t="shared" si="88"/>
        <v>42052.628703703704</v>
      </c>
      <c r="L1866">
        <v>1424185520</v>
      </c>
      <c r="M1866" t="b">
        <v>1</v>
      </c>
      <c r="N1866">
        <v>141</v>
      </c>
      <c r="O1866" t="b">
        <v>1</v>
      </c>
      <c r="P1866" t="s">
        <v>8283</v>
      </c>
      <c r="Q1866" s="15" t="s">
        <v>8322</v>
      </c>
      <c r="R1866" s="12" t="s">
        <v>8323</v>
      </c>
      <c r="S1866">
        <f t="shared" si="89"/>
        <v>135.66999999999999</v>
      </c>
    </row>
    <row r="1867" spans="1:19" ht="60" x14ac:dyDescent="0.25">
      <c r="A1867" s="10">
        <v>392</v>
      </c>
      <c r="B1867" s="3" t="s">
        <v>393</v>
      </c>
      <c r="C1867" s="3" t="s">
        <v>4502</v>
      </c>
      <c r="D1867" s="6">
        <v>18500</v>
      </c>
      <c r="E1867" s="8">
        <v>18667</v>
      </c>
      <c r="F1867" t="s">
        <v>8218</v>
      </c>
      <c r="G1867" t="s">
        <v>8223</v>
      </c>
      <c r="H1867" t="s">
        <v>8245</v>
      </c>
      <c r="I1867" s="19">
        <f t="shared" si="87"/>
        <v>40794.125</v>
      </c>
      <c r="J1867">
        <v>1315450800</v>
      </c>
      <c r="K1867" s="19">
        <f t="shared" si="88"/>
        <v>40763.717256944445</v>
      </c>
      <c r="L1867">
        <v>1312823571</v>
      </c>
      <c r="M1867" t="b">
        <v>0</v>
      </c>
      <c r="N1867">
        <v>206</v>
      </c>
      <c r="O1867" t="b">
        <v>1</v>
      </c>
      <c r="P1867" t="s">
        <v>8267</v>
      </c>
      <c r="Q1867" s="15" t="s">
        <v>8317</v>
      </c>
      <c r="R1867" s="12" t="s">
        <v>8329</v>
      </c>
      <c r="S1867">
        <f t="shared" si="89"/>
        <v>90.62</v>
      </c>
    </row>
    <row r="1868" spans="1:19" ht="60" x14ac:dyDescent="0.25">
      <c r="A1868" s="10">
        <v>2305</v>
      </c>
      <c r="B1868" s="3" t="s">
        <v>2306</v>
      </c>
      <c r="C1868" s="3" t="s">
        <v>6415</v>
      </c>
      <c r="D1868" s="6">
        <v>18000</v>
      </c>
      <c r="E1868" s="8">
        <v>18221</v>
      </c>
      <c r="F1868" t="s">
        <v>8218</v>
      </c>
      <c r="G1868" t="s">
        <v>8223</v>
      </c>
      <c r="H1868" t="s">
        <v>8245</v>
      </c>
      <c r="I1868" s="19">
        <f t="shared" si="87"/>
        <v>41859.75</v>
      </c>
      <c r="J1868">
        <v>1407520800</v>
      </c>
      <c r="K1868" s="19">
        <f t="shared" si="88"/>
        <v>41834.695277777777</v>
      </c>
      <c r="L1868">
        <v>1405356072</v>
      </c>
      <c r="M1868" t="b">
        <v>1</v>
      </c>
      <c r="N1868">
        <v>167</v>
      </c>
      <c r="O1868" t="b">
        <v>1</v>
      </c>
      <c r="P1868" t="s">
        <v>8277</v>
      </c>
      <c r="Q1868" s="15" t="s">
        <v>8311</v>
      </c>
      <c r="R1868" s="12" t="s">
        <v>8328</v>
      </c>
      <c r="S1868">
        <f t="shared" si="89"/>
        <v>109.11</v>
      </c>
    </row>
    <row r="1869" spans="1:19" ht="60" x14ac:dyDescent="0.25">
      <c r="A1869" s="10">
        <v>1510</v>
      </c>
      <c r="B1869" s="3" t="s">
        <v>1511</v>
      </c>
      <c r="C1869" s="3" t="s">
        <v>5620</v>
      </c>
      <c r="D1869" s="6">
        <v>16000</v>
      </c>
      <c r="E1869" s="8">
        <v>16165.6</v>
      </c>
      <c r="F1869" t="s">
        <v>8218</v>
      </c>
      <c r="G1869" t="s">
        <v>8224</v>
      </c>
      <c r="H1869" t="s">
        <v>8246</v>
      </c>
      <c r="I1869" s="19">
        <f t="shared" si="87"/>
        <v>41839.385162037033</v>
      </c>
      <c r="J1869">
        <v>1405761278</v>
      </c>
      <c r="K1869" s="19">
        <f t="shared" si="88"/>
        <v>41809.385162037033</v>
      </c>
      <c r="L1869">
        <v>1403169278</v>
      </c>
      <c r="M1869" t="b">
        <v>1</v>
      </c>
      <c r="N1869">
        <v>405</v>
      </c>
      <c r="O1869" t="b">
        <v>1</v>
      </c>
      <c r="P1869" t="s">
        <v>8283</v>
      </c>
      <c r="Q1869" s="15" t="s">
        <v>8322</v>
      </c>
      <c r="R1869" s="12" t="s">
        <v>8323</v>
      </c>
      <c r="S1869">
        <f t="shared" si="89"/>
        <v>39.92</v>
      </c>
    </row>
    <row r="1870" spans="1:19" ht="45" x14ac:dyDescent="0.25">
      <c r="A1870" s="10">
        <v>3274</v>
      </c>
      <c r="B1870" s="3" t="s">
        <v>3274</v>
      </c>
      <c r="C1870" s="3" t="s">
        <v>7384</v>
      </c>
      <c r="D1870" s="6">
        <v>15500</v>
      </c>
      <c r="E1870" s="8">
        <v>15705</v>
      </c>
      <c r="F1870" t="s">
        <v>8218</v>
      </c>
      <c r="G1870" t="s">
        <v>8223</v>
      </c>
      <c r="H1870" t="s">
        <v>8245</v>
      </c>
      <c r="I1870" s="19">
        <f t="shared" si="87"/>
        <v>42444.875</v>
      </c>
      <c r="J1870">
        <v>1458075600</v>
      </c>
      <c r="K1870" s="19">
        <f t="shared" si="88"/>
        <v>42400.704537037032</v>
      </c>
      <c r="L1870">
        <v>1454259272</v>
      </c>
      <c r="M1870" t="b">
        <v>1</v>
      </c>
      <c r="N1870">
        <v>286</v>
      </c>
      <c r="O1870" t="b">
        <v>1</v>
      </c>
      <c r="P1870" t="s">
        <v>8269</v>
      </c>
      <c r="Q1870" s="15" t="s">
        <v>8314</v>
      </c>
      <c r="R1870" s="12" t="s">
        <v>8315</v>
      </c>
      <c r="S1870">
        <f t="shared" si="89"/>
        <v>54.91</v>
      </c>
    </row>
    <row r="1871" spans="1:19" ht="30" x14ac:dyDescent="0.25">
      <c r="A1871" s="10">
        <v>1461</v>
      </c>
      <c r="B1871" s="3" t="s">
        <v>1462</v>
      </c>
      <c r="C1871" s="3" t="s">
        <v>5571</v>
      </c>
      <c r="D1871" s="6">
        <v>15000</v>
      </c>
      <c r="E1871" s="8">
        <v>15186.69</v>
      </c>
      <c r="F1871" t="s">
        <v>8218</v>
      </c>
      <c r="G1871" t="s">
        <v>8223</v>
      </c>
      <c r="H1871" t="s">
        <v>8245</v>
      </c>
      <c r="I1871" s="19">
        <f t="shared" si="87"/>
        <v>41933</v>
      </c>
      <c r="J1871">
        <v>1413849600</v>
      </c>
      <c r="K1871" s="19">
        <f t="shared" si="88"/>
        <v>41899.645300925928</v>
      </c>
      <c r="L1871">
        <v>1410967754</v>
      </c>
      <c r="M1871" t="b">
        <v>1</v>
      </c>
      <c r="N1871">
        <v>340</v>
      </c>
      <c r="O1871" t="b">
        <v>1</v>
      </c>
      <c r="P1871" t="s">
        <v>8286</v>
      </c>
      <c r="Q1871" s="15" t="s">
        <v>8320</v>
      </c>
      <c r="R1871" s="12" t="s">
        <v>8321</v>
      </c>
      <c r="S1871">
        <f t="shared" si="89"/>
        <v>44.67</v>
      </c>
    </row>
    <row r="1872" spans="1:19" ht="45" x14ac:dyDescent="0.25">
      <c r="A1872" s="10">
        <v>2338</v>
      </c>
      <c r="B1872" s="3" t="s">
        <v>2339</v>
      </c>
      <c r="C1872" s="3" t="s">
        <v>6448</v>
      </c>
      <c r="D1872" s="6">
        <v>15000</v>
      </c>
      <c r="E1872" s="8">
        <v>15171.5</v>
      </c>
      <c r="F1872" t="s">
        <v>8218</v>
      </c>
      <c r="G1872" t="s">
        <v>8223</v>
      </c>
      <c r="H1872" t="s">
        <v>8245</v>
      </c>
      <c r="I1872" s="19">
        <f t="shared" si="87"/>
        <v>41819.896805555552</v>
      </c>
      <c r="J1872">
        <v>1404077484</v>
      </c>
      <c r="K1872" s="19">
        <f t="shared" si="88"/>
        <v>41789.896805555552</v>
      </c>
      <c r="L1872">
        <v>1401485484</v>
      </c>
      <c r="M1872" t="b">
        <v>1</v>
      </c>
      <c r="N1872">
        <v>123</v>
      </c>
      <c r="O1872" t="b">
        <v>1</v>
      </c>
      <c r="P1872" t="s">
        <v>8296</v>
      </c>
      <c r="Q1872" s="15" t="s">
        <v>8325</v>
      </c>
      <c r="R1872" s="12" t="s">
        <v>8326</v>
      </c>
      <c r="S1872">
        <f t="shared" si="89"/>
        <v>123.35</v>
      </c>
    </row>
    <row r="1873" spans="1:19" ht="30" x14ac:dyDescent="0.25">
      <c r="A1873" s="10">
        <v>3220</v>
      </c>
      <c r="B1873" s="3" t="s">
        <v>3220</v>
      </c>
      <c r="C1873" s="3" t="s">
        <v>7330</v>
      </c>
      <c r="D1873" s="6">
        <v>15000</v>
      </c>
      <c r="E1873" s="8">
        <v>15126</v>
      </c>
      <c r="F1873" t="s">
        <v>8218</v>
      </c>
      <c r="G1873" t="s">
        <v>8223</v>
      </c>
      <c r="H1873" t="s">
        <v>8245</v>
      </c>
      <c r="I1873" s="19">
        <f t="shared" si="87"/>
        <v>42806.875</v>
      </c>
      <c r="J1873">
        <v>1489352400</v>
      </c>
      <c r="K1873" s="19">
        <f t="shared" si="88"/>
        <v>42772.833379629628</v>
      </c>
      <c r="L1873">
        <v>1486411204</v>
      </c>
      <c r="M1873" t="b">
        <v>1</v>
      </c>
      <c r="N1873">
        <v>59</v>
      </c>
      <c r="O1873" t="b">
        <v>1</v>
      </c>
      <c r="P1873" t="s">
        <v>8269</v>
      </c>
      <c r="Q1873" s="15" t="s">
        <v>8314</v>
      </c>
      <c r="R1873" s="12" t="s">
        <v>8315</v>
      </c>
      <c r="S1873">
        <f t="shared" si="89"/>
        <v>256.37</v>
      </c>
    </row>
    <row r="1874" spans="1:19" ht="60" x14ac:dyDescent="0.25">
      <c r="A1874" s="10">
        <v>832</v>
      </c>
      <c r="B1874" s="3" t="s">
        <v>833</v>
      </c>
      <c r="C1874" s="3" t="s">
        <v>4942</v>
      </c>
      <c r="D1874" s="6">
        <v>15000</v>
      </c>
      <c r="E1874" s="8">
        <v>15091.06</v>
      </c>
      <c r="F1874" t="s">
        <v>8218</v>
      </c>
      <c r="G1874" t="s">
        <v>8223</v>
      </c>
      <c r="H1874" t="s">
        <v>8245</v>
      </c>
      <c r="I1874" s="19">
        <f t="shared" si="87"/>
        <v>40929.342361111114</v>
      </c>
      <c r="J1874">
        <v>1327133580</v>
      </c>
      <c r="K1874" s="19">
        <f t="shared" si="88"/>
        <v>40869.675173611111</v>
      </c>
      <c r="L1874">
        <v>1321978335</v>
      </c>
      <c r="M1874" t="b">
        <v>0</v>
      </c>
      <c r="N1874">
        <v>154</v>
      </c>
      <c r="O1874" t="b">
        <v>1</v>
      </c>
      <c r="P1874" t="s">
        <v>8274</v>
      </c>
      <c r="Q1874" s="15" t="s">
        <v>8311</v>
      </c>
      <c r="R1874" s="12" t="s">
        <v>8312</v>
      </c>
      <c r="S1874">
        <f t="shared" si="89"/>
        <v>97.99</v>
      </c>
    </row>
    <row r="1875" spans="1:19" ht="60" x14ac:dyDescent="0.25">
      <c r="A1875" s="10">
        <v>3254</v>
      </c>
      <c r="B1875" s="3" t="s">
        <v>3254</v>
      </c>
      <c r="C1875" s="3" t="s">
        <v>7364</v>
      </c>
      <c r="D1875" s="6">
        <v>13000</v>
      </c>
      <c r="E1875" s="8">
        <v>13163.5</v>
      </c>
      <c r="F1875" t="s">
        <v>8218</v>
      </c>
      <c r="G1875" t="s">
        <v>8224</v>
      </c>
      <c r="H1875" t="s">
        <v>8246</v>
      </c>
      <c r="I1875" s="19">
        <f t="shared" si="87"/>
        <v>42089.044085648144</v>
      </c>
      <c r="J1875">
        <v>1427331809</v>
      </c>
      <c r="K1875" s="19">
        <f t="shared" si="88"/>
        <v>42059.085752314815</v>
      </c>
      <c r="L1875">
        <v>1424743409</v>
      </c>
      <c r="M1875" t="b">
        <v>1</v>
      </c>
      <c r="N1875">
        <v>186</v>
      </c>
      <c r="O1875" t="b">
        <v>1</v>
      </c>
      <c r="P1875" t="s">
        <v>8269</v>
      </c>
      <c r="Q1875" s="15" t="s">
        <v>8314</v>
      </c>
      <c r="R1875" s="12" t="s">
        <v>8315</v>
      </c>
      <c r="S1875">
        <f t="shared" si="89"/>
        <v>70.77</v>
      </c>
    </row>
    <row r="1876" spans="1:19" ht="60" x14ac:dyDescent="0.25">
      <c r="A1876" s="10">
        <v>1205</v>
      </c>
      <c r="B1876" s="3" t="s">
        <v>1206</v>
      </c>
      <c r="C1876" s="3" t="s">
        <v>5315</v>
      </c>
      <c r="D1876" s="6">
        <v>13000</v>
      </c>
      <c r="E1876" s="8">
        <v>13112</v>
      </c>
      <c r="F1876" t="s">
        <v>8218</v>
      </c>
      <c r="G1876" t="s">
        <v>8235</v>
      </c>
      <c r="H1876" t="s">
        <v>8248</v>
      </c>
      <c r="I1876" s="19">
        <f t="shared" si="87"/>
        <v>42168.506377314814</v>
      </c>
      <c r="J1876">
        <v>1434197351</v>
      </c>
      <c r="K1876" s="19">
        <f t="shared" si="88"/>
        <v>42138.506377314814</v>
      </c>
      <c r="L1876">
        <v>1431605351</v>
      </c>
      <c r="M1876" t="b">
        <v>0</v>
      </c>
      <c r="N1876">
        <v>62</v>
      </c>
      <c r="O1876" t="b">
        <v>1</v>
      </c>
      <c r="P1876" t="s">
        <v>8283</v>
      </c>
      <c r="Q1876" s="15" t="s">
        <v>8322</v>
      </c>
      <c r="R1876" s="12" t="s">
        <v>8323</v>
      </c>
      <c r="S1876">
        <f t="shared" si="89"/>
        <v>211.48</v>
      </c>
    </row>
    <row r="1877" spans="1:19" ht="60" x14ac:dyDescent="0.25">
      <c r="A1877" s="10">
        <v>360</v>
      </c>
      <c r="B1877" s="3" t="s">
        <v>361</v>
      </c>
      <c r="C1877" s="3" t="s">
        <v>4470</v>
      </c>
      <c r="D1877" s="6">
        <v>12000</v>
      </c>
      <c r="E1877" s="8">
        <v>12165</v>
      </c>
      <c r="F1877" t="s">
        <v>8218</v>
      </c>
      <c r="G1877" t="s">
        <v>8223</v>
      </c>
      <c r="H1877" t="s">
        <v>8245</v>
      </c>
      <c r="I1877" s="19">
        <f t="shared" si="87"/>
        <v>42208.132638888885</v>
      </c>
      <c r="J1877">
        <v>1437621060</v>
      </c>
      <c r="K1877" s="19">
        <f t="shared" si="88"/>
        <v>42163.897916666669</v>
      </c>
      <c r="L1877">
        <v>1433799180</v>
      </c>
      <c r="M1877" t="b">
        <v>0</v>
      </c>
      <c r="N1877">
        <v>87</v>
      </c>
      <c r="O1877" t="b">
        <v>1</v>
      </c>
      <c r="P1877" t="s">
        <v>8267</v>
      </c>
      <c r="Q1877" s="15" t="s">
        <v>8317</v>
      </c>
      <c r="R1877" s="12" t="s">
        <v>8329</v>
      </c>
      <c r="S1877">
        <f t="shared" si="89"/>
        <v>139.83000000000001</v>
      </c>
    </row>
    <row r="1878" spans="1:19" ht="30" x14ac:dyDescent="0.25">
      <c r="A1878" s="10">
        <v>3248</v>
      </c>
      <c r="B1878" s="3" t="s">
        <v>3248</v>
      </c>
      <c r="C1878" s="3" t="s">
        <v>7358</v>
      </c>
      <c r="D1878" s="6">
        <v>12000</v>
      </c>
      <c r="E1878" s="8">
        <v>12095</v>
      </c>
      <c r="F1878" t="s">
        <v>8218</v>
      </c>
      <c r="G1878" t="s">
        <v>8223</v>
      </c>
      <c r="H1878" t="s">
        <v>8245</v>
      </c>
      <c r="I1878" s="19">
        <f t="shared" si="87"/>
        <v>42098.846724537041</v>
      </c>
      <c r="J1878">
        <v>1428178757</v>
      </c>
      <c r="K1878" s="19">
        <f t="shared" si="88"/>
        <v>42068.888391203705</v>
      </c>
      <c r="L1878">
        <v>1425590357</v>
      </c>
      <c r="M1878" t="b">
        <v>1</v>
      </c>
      <c r="N1878">
        <v>200</v>
      </c>
      <c r="O1878" t="b">
        <v>1</v>
      </c>
      <c r="P1878" t="s">
        <v>8269</v>
      </c>
      <c r="Q1878" s="15" t="s">
        <v>8314</v>
      </c>
      <c r="R1878" s="12" t="s">
        <v>8315</v>
      </c>
      <c r="S1878">
        <f t="shared" si="89"/>
        <v>60.48</v>
      </c>
    </row>
    <row r="1879" spans="1:19" ht="60" x14ac:dyDescent="0.25">
      <c r="A1879" s="10">
        <v>796</v>
      </c>
      <c r="B1879" s="3" t="s">
        <v>797</v>
      </c>
      <c r="C1879" s="3" t="s">
        <v>4906</v>
      </c>
      <c r="D1879" s="6">
        <v>10000</v>
      </c>
      <c r="E1879" s="8">
        <v>10135</v>
      </c>
      <c r="F1879" t="s">
        <v>8218</v>
      </c>
      <c r="G1879" t="s">
        <v>8223</v>
      </c>
      <c r="H1879" t="s">
        <v>8245</v>
      </c>
      <c r="I1879" s="19">
        <f t="shared" si="87"/>
        <v>41532.881944444445</v>
      </c>
      <c r="J1879">
        <v>1379279400</v>
      </c>
      <c r="K1879" s="19">
        <f t="shared" si="88"/>
        <v>41502.882928240739</v>
      </c>
      <c r="L1879">
        <v>1376687485</v>
      </c>
      <c r="M1879" t="b">
        <v>0</v>
      </c>
      <c r="N1879">
        <v>90</v>
      </c>
      <c r="O1879" t="b">
        <v>1</v>
      </c>
      <c r="P1879" t="s">
        <v>8274</v>
      </c>
      <c r="Q1879" s="15" t="s">
        <v>8311</v>
      </c>
      <c r="R1879" s="12" t="s">
        <v>8312</v>
      </c>
      <c r="S1879">
        <f t="shared" si="89"/>
        <v>112.61</v>
      </c>
    </row>
    <row r="1880" spans="1:19" ht="60" x14ac:dyDescent="0.25">
      <c r="A1880" s="10">
        <v>3575</v>
      </c>
      <c r="B1880" s="3" t="s">
        <v>3574</v>
      </c>
      <c r="C1880" s="3" t="s">
        <v>7685</v>
      </c>
      <c r="D1880" s="6">
        <v>10000</v>
      </c>
      <c r="E1880" s="8">
        <v>10133</v>
      </c>
      <c r="F1880" t="s">
        <v>8218</v>
      </c>
      <c r="G1880" t="s">
        <v>8223</v>
      </c>
      <c r="H1880" t="s">
        <v>8245</v>
      </c>
      <c r="I1880" s="19">
        <f t="shared" si="87"/>
        <v>42593.165972222225</v>
      </c>
      <c r="J1880">
        <v>1470887940</v>
      </c>
      <c r="K1880" s="19">
        <f t="shared" si="88"/>
        <v>42561.783877314811</v>
      </c>
      <c r="L1880">
        <v>1468176527</v>
      </c>
      <c r="M1880" t="b">
        <v>0</v>
      </c>
      <c r="N1880">
        <v>102</v>
      </c>
      <c r="O1880" t="b">
        <v>1</v>
      </c>
      <c r="P1880" t="s">
        <v>8269</v>
      </c>
      <c r="Q1880" s="15" t="s">
        <v>8314</v>
      </c>
      <c r="R1880" s="12" t="s">
        <v>8315</v>
      </c>
      <c r="S1880">
        <f t="shared" si="89"/>
        <v>99.34</v>
      </c>
    </row>
    <row r="1881" spans="1:19" ht="60" x14ac:dyDescent="0.25">
      <c r="A1881" s="10">
        <v>334</v>
      </c>
      <c r="B1881" s="3" t="s">
        <v>335</v>
      </c>
      <c r="C1881" s="3" t="s">
        <v>4444</v>
      </c>
      <c r="D1881" s="6">
        <v>10000</v>
      </c>
      <c r="E1881" s="8">
        <v>10119</v>
      </c>
      <c r="F1881" t="s">
        <v>8218</v>
      </c>
      <c r="G1881" t="s">
        <v>8223</v>
      </c>
      <c r="H1881" t="s">
        <v>8245</v>
      </c>
      <c r="I1881" s="19">
        <f t="shared" si="87"/>
        <v>42139.791666666672</v>
      </c>
      <c r="J1881">
        <v>1431716400</v>
      </c>
      <c r="K1881" s="19">
        <f t="shared" si="88"/>
        <v>42101.682372685187</v>
      </c>
      <c r="L1881">
        <v>1428423757</v>
      </c>
      <c r="M1881" t="b">
        <v>1</v>
      </c>
      <c r="N1881">
        <v>69</v>
      </c>
      <c r="O1881" t="b">
        <v>1</v>
      </c>
      <c r="P1881" t="s">
        <v>8267</v>
      </c>
      <c r="Q1881" s="15" t="s">
        <v>8317</v>
      </c>
      <c r="R1881" s="12" t="s">
        <v>8329</v>
      </c>
      <c r="S1881">
        <f t="shared" si="89"/>
        <v>146.65</v>
      </c>
    </row>
    <row r="1882" spans="1:19" ht="45" x14ac:dyDescent="0.25">
      <c r="A1882" s="10">
        <v>3421</v>
      </c>
      <c r="B1882" s="3" t="s">
        <v>3420</v>
      </c>
      <c r="C1882" s="3" t="s">
        <v>7531</v>
      </c>
      <c r="D1882" s="6">
        <v>10000</v>
      </c>
      <c r="E1882" s="8">
        <v>10115</v>
      </c>
      <c r="F1882" t="s">
        <v>8218</v>
      </c>
      <c r="G1882" t="s">
        <v>8223</v>
      </c>
      <c r="H1882" t="s">
        <v>8245</v>
      </c>
      <c r="I1882" s="19">
        <f t="shared" si="87"/>
        <v>42067.791238425925</v>
      </c>
      <c r="J1882">
        <v>1425495563</v>
      </c>
      <c r="K1882" s="19">
        <f t="shared" si="88"/>
        <v>42037.791238425925</v>
      </c>
      <c r="L1882">
        <v>1422903563</v>
      </c>
      <c r="M1882" t="b">
        <v>0</v>
      </c>
      <c r="N1882">
        <v>98</v>
      </c>
      <c r="O1882" t="b">
        <v>1</v>
      </c>
      <c r="P1882" t="s">
        <v>8269</v>
      </c>
      <c r="Q1882" s="15" t="s">
        <v>8314</v>
      </c>
      <c r="R1882" s="12" t="s">
        <v>8315</v>
      </c>
      <c r="S1882">
        <f t="shared" si="89"/>
        <v>103.21</v>
      </c>
    </row>
    <row r="1883" spans="1:19" ht="60" x14ac:dyDescent="0.25">
      <c r="A1883" s="10">
        <v>54</v>
      </c>
      <c r="B1883" s="3" t="s">
        <v>56</v>
      </c>
      <c r="C1883" s="3" t="s">
        <v>4165</v>
      </c>
      <c r="D1883" s="6">
        <v>10000</v>
      </c>
      <c r="E1883" s="8">
        <v>10100</v>
      </c>
      <c r="F1883" t="s">
        <v>8218</v>
      </c>
      <c r="G1883" t="s">
        <v>8223</v>
      </c>
      <c r="H1883" t="s">
        <v>8245</v>
      </c>
      <c r="I1883" s="19">
        <f t="shared" si="87"/>
        <v>42363.713206018518</v>
      </c>
      <c r="J1883">
        <v>1451063221</v>
      </c>
      <c r="K1883" s="19">
        <f t="shared" si="88"/>
        <v>42333.713206018518</v>
      </c>
      <c r="L1883">
        <v>1448471221</v>
      </c>
      <c r="M1883" t="b">
        <v>0</v>
      </c>
      <c r="N1883">
        <v>52</v>
      </c>
      <c r="O1883" t="b">
        <v>1</v>
      </c>
      <c r="P1883" t="s">
        <v>8263</v>
      </c>
      <c r="Q1883" s="15" t="s">
        <v>8317</v>
      </c>
      <c r="R1883" s="12" t="s">
        <v>8331</v>
      </c>
      <c r="S1883">
        <f t="shared" si="89"/>
        <v>194.23</v>
      </c>
    </row>
    <row r="1884" spans="1:19" ht="60" x14ac:dyDescent="0.25">
      <c r="A1884" s="10">
        <v>2930</v>
      </c>
      <c r="B1884" s="3" t="s">
        <v>2930</v>
      </c>
      <c r="C1884" s="3" t="s">
        <v>7040</v>
      </c>
      <c r="D1884" s="6">
        <v>10000</v>
      </c>
      <c r="E1884" s="8">
        <v>10092</v>
      </c>
      <c r="F1884" t="s">
        <v>8218</v>
      </c>
      <c r="G1884" t="s">
        <v>8224</v>
      </c>
      <c r="H1884" t="s">
        <v>8246</v>
      </c>
      <c r="I1884" s="19">
        <f t="shared" si="87"/>
        <v>42131.584074074075</v>
      </c>
      <c r="J1884">
        <v>1431007264</v>
      </c>
      <c r="K1884" s="19">
        <f t="shared" si="88"/>
        <v>42101.584074074075</v>
      </c>
      <c r="L1884">
        <v>1428415264</v>
      </c>
      <c r="M1884" t="b">
        <v>0</v>
      </c>
      <c r="N1884">
        <v>62</v>
      </c>
      <c r="O1884" t="b">
        <v>1</v>
      </c>
      <c r="P1884" t="s">
        <v>8303</v>
      </c>
      <c r="Q1884" s="15" t="s">
        <v>8314</v>
      </c>
      <c r="R1884" s="12" t="s">
        <v>8335</v>
      </c>
      <c r="S1884">
        <f t="shared" si="89"/>
        <v>162.77000000000001</v>
      </c>
    </row>
    <row r="1885" spans="1:19" ht="60" x14ac:dyDescent="0.25">
      <c r="A1885" s="10">
        <v>3022</v>
      </c>
      <c r="B1885" s="3" t="s">
        <v>3022</v>
      </c>
      <c r="C1885" s="3" t="s">
        <v>7132</v>
      </c>
      <c r="D1885" s="6">
        <v>10000</v>
      </c>
      <c r="E1885" s="8">
        <v>10088</v>
      </c>
      <c r="F1885" t="s">
        <v>8218</v>
      </c>
      <c r="G1885" t="s">
        <v>8223</v>
      </c>
      <c r="H1885" t="s">
        <v>8245</v>
      </c>
      <c r="I1885" s="19">
        <f t="shared" si="87"/>
        <v>42609.95380787037</v>
      </c>
      <c r="J1885">
        <v>1472338409</v>
      </c>
      <c r="K1885" s="19">
        <f t="shared" si="88"/>
        <v>42564.95380787037</v>
      </c>
      <c r="L1885">
        <v>1468450409</v>
      </c>
      <c r="M1885" t="b">
        <v>0</v>
      </c>
      <c r="N1885">
        <v>62</v>
      </c>
      <c r="O1885" t="b">
        <v>1</v>
      </c>
      <c r="P1885" t="s">
        <v>8301</v>
      </c>
      <c r="Q1885" s="15" t="s">
        <v>8314</v>
      </c>
      <c r="R1885" s="12" t="s">
        <v>8327</v>
      </c>
      <c r="S1885">
        <f t="shared" si="89"/>
        <v>162.71</v>
      </c>
    </row>
    <row r="1886" spans="1:19" ht="60" x14ac:dyDescent="0.25">
      <c r="A1886" s="10">
        <v>527</v>
      </c>
      <c r="B1886" s="3" t="s">
        <v>528</v>
      </c>
      <c r="C1886" s="3" t="s">
        <v>4637</v>
      </c>
      <c r="D1886" s="6">
        <v>10000</v>
      </c>
      <c r="E1886" s="8">
        <v>10085</v>
      </c>
      <c r="F1886" t="s">
        <v>8218</v>
      </c>
      <c r="G1886" t="s">
        <v>8223</v>
      </c>
      <c r="H1886" t="s">
        <v>8245</v>
      </c>
      <c r="I1886" s="19">
        <f t="shared" si="87"/>
        <v>42783.670138888891</v>
      </c>
      <c r="J1886">
        <v>1487347500</v>
      </c>
      <c r="K1886" s="19">
        <f t="shared" si="88"/>
        <v>42753.205625000002</v>
      </c>
      <c r="L1886">
        <v>1484715366</v>
      </c>
      <c r="M1886" t="b">
        <v>0</v>
      </c>
      <c r="N1886">
        <v>158</v>
      </c>
      <c r="O1886" t="b">
        <v>1</v>
      </c>
      <c r="P1886" t="s">
        <v>8269</v>
      </c>
      <c r="Q1886" s="15" t="s">
        <v>8314</v>
      </c>
      <c r="R1886" s="12" t="s">
        <v>8315</v>
      </c>
      <c r="S1886">
        <f t="shared" si="89"/>
        <v>63.83</v>
      </c>
    </row>
    <row r="1887" spans="1:19" ht="60" x14ac:dyDescent="0.25">
      <c r="A1887" s="10">
        <v>3455</v>
      </c>
      <c r="B1887" s="3" t="s">
        <v>3454</v>
      </c>
      <c r="C1887" s="3" t="s">
        <v>7565</v>
      </c>
      <c r="D1887" s="6">
        <v>10000</v>
      </c>
      <c r="E1887" s="8">
        <v>10065</v>
      </c>
      <c r="F1887" t="s">
        <v>8218</v>
      </c>
      <c r="G1887" t="s">
        <v>8223</v>
      </c>
      <c r="H1887" t="s">
        <v>8245</v>
      </c>
      <c r="I1887" s="19">
        <f t="shared" si="87"/>
        <v>42656.7503125</v>
      </c>
      <c r="J1887">
        <v>1476381627</v>
      </c>
      <c r="K1887" s="19">
        <f t="shared" si="88"/>
        <v>42626.7503125</v>
      </c>
      <c r="L1887">
        <v>1473789627</v>
      </c>
      <c r="M1887" t="b">
        <v>0</v>
      </c>
      <c r="N1887">
        <v>69</v>
      </c>
      <c r="O1887" t="b">
        <v>1</v>
      </c>
      <c r="P1887" t="s">
        <v>8269</v>
      </c>
      <c r="Q1887" s="15" t="s">
        <v>8314</v>
      </c>
      <c r="R1887" s="12" t="s">
        <v>8315</v>
      </c>
      <c r="S1887">
        <f t="shared" si="89"/>
        <v>145.87</v>
      </c>
    </row>
    <row r="1888" spans="1:19" ht="30" x14ac:dyDescent="0.25">
      <c r="A1888" s="10">
        <v>3360</v>
      </c>
      <c r="B1888" s="3" t="s">
        <v>3359</v>
      </c>
      <c r="C1888" s="3" t="s">
        <v>7470</v>
      </c>
      <c r="D1888" s="6">
        <v>9000</v>
      </c>
      <c r="E1888" s="8">
        <v>9124</v>
      </c>
      <c r="F1888" t="s">
        <v>8218</v>
      </c>
      <c r="G1888" t="s">
        <v>8243</v>
      </c>
      <c r="H1888" t="s">
        <v>8257</v>
      </c>
      <c r="I1888" s="19">
        <f t="shared" si="87"/>
        <v>42718.665972222225</v>
      </c>
      <c r="J1888">
        <v>1481731140</v>
      </c>
      <c r="K1888" s="19">
        <f t="shared" si="88"/>
        <v>42697.082673611112</v>
      </c>
      <c r="L1888">
        <v>1479866343</v>
      </c>
      <c r="M1888" t="b">
        <v>0</v>
      </c>
      <c r="N1888">
        <v>72</v>
      </c>
      <c r="O1888" t="b">
        <v>1</v>
      </c>
      <c r="P1888" t="s">
        <v>8269</v>
      </c>
      <c r="Q1888" s="15" t="s">
        <v>8314</v>
      </c>
      <c r="R1888" s="12" t="s">
        <v>8315</v>
      </c>
      <c r="S1888">
        <f t="shared" si="89"/>
        <v>126.72</v>
      </c>
    </row>
    <row r="1889" spans="1:19" ht="60" x14ac:dyDescent="0.25">
      <c r="A1889" s="10">
        <v>7</v>
      </c>
      <c r="B1889" s="3" t="s">
        <v>9</v>
      </c>
      <c r="C1889" s="3" t="s">
        <v>4118</v>
      </c>
      <c r="D1889" s="6">
        <v>9000</v>
      </c>
      <c r="E1889" s="8">
        <v>9110</v>
      </c>
      <c r="F1889" t="s">
        <v>8218</v>
      </c>
      <c r="G1889" t="s">
        <v>8223</v>
      </c>
      <c r="H1889" t="s">
        <v>8245</v>
      </c>
      <c r="I1889" s="19">
        <f t="shared" si="87"/>
        <v>42556.047071759262</v>
      </c>
      <c r="J1889">
        <v>1467680867</v>
      </c>
      <c r="K1889" s="19">
        <f t="shared" si="88"/>
        <v>42516.047071759262</v>
      </c>
      <c r="L1889">
        <v>1464224867</v>
      </c>
      <c r="M1889" t="b">
        <v>0</v>
      </c>
      <c r="N1889">
        <v>57</v>
      </c>
      <c r="O1889" t="b">
        <v>1</v>
      </c>
      <c r="P1889" t="s">
        <v>8263</v>
      </c>
      <c r="Q1889" s="15" t="s">
        <v>8317</v>
      </c>
      <c r="R1889" s="12" t="s">
        <v>8331</v>
      </c>
      <c r="S1889">
        <f t="shared" si="89"/>
        <v>159.82</v>
      </c>
    </row>
    <row r="1890" spans="1:19" ht="60" x14ac:dyDescent="0.25">
      <c r="A1890" s="10">
        <v>363</v>
      </c>
      <c r="B1890" s="3" t="s">
        <v>364</v>
      </c>
      <c r="C1890" s="3" t="s">
        <v>4473</v>
      </c>
      <c r="D1890" s="6">
        <v>8925</v>
      </c>
      <c r="E1890" s="8">
        <v>9044</v>
      </c>
      <c r="F1890" t="s">
        <v>8218</v>
      </c>
      <c r="G1890" t="s">
        <v>8223</v>
      </c>
      <c r="H1890" t="s">
        <v>8245</v>
      </c>
      <c r="I1890" s="19">
        <f t="shared" si="87"/>
        <v>40300.806944444441</v>
      </c>
      <c r="J1890">
        <v>1272828120</v>
      </c>
      <c r="K1890" s="19">
        <f t="shared" si="88"/>
        <v>40255.744629629626</v>
      </c>
      <c r="L1890">
        <v>1268934736</v>
      </c>
      <c r="M1890" t="b">
        <v>0</v>
      </c>
      <c r="N1890">
        <v>26</v>
      </c>
      <c r="O1890" t="b">
        <v>1</v>
      </c>
      <c r="P1890" t="s">
        <v>8267</v>
      </c>
      <c r="Q1890" s="15" t="s">
        <v>8317</v>
      </c>
      <c r="R1890" s="12" t="s">
        <v>8329</v>
      </c>
      <c r="S1890">
        <f t="shared" si="89"/>
        <v>347.85</v>
      </c>
    </row>
    <row r="1891" spans="1:19" ht="60" x14ac:dyDescent="0.25">
      <c r="A1891" s="10">
        <v>2460</v>
      </c>
      <c r="B1891" s="3" t="s">
        <v>2461</v>
      </c>
      <c r="C1891" s="3" t="s">
        <v>6570</v>
      </c>
      <c r="D1891" s="6">
        <v>8500</v>
      </c>
      <c r="E1891" s="8">
        <v>8567</v>
      </c>
      <c r="F1891" t="s">
        <v>8218</v>
      </c>
      <c r="G1891" t="s">
        <v>8223</v>
      </c>
      <c r="H1891" t="s">
        <v>8245</v>
      </c>
      <c r="I1891" s="19">
        <f t="shared" si="87"/>
        <v>42738.178472222222</v>
      </c>
      <c r="J1891">
        <v>1483417020</v>
      </c>
      <c r="K1891" s="19">
        <f t="shared" si="88"/>
        <v>42704.187118055561</v>
      </c>
      <c r="L1891">
        <v>1480480167</v>
      </c>
      <c r="M1891" t="b">
        <v>0</v>
      </c>
      <c r="N1891">
        <v>68</v>
      </c>
      <c r="O1891" t="b">
        <v>1</v>
      </c>
      <c r="P1891" t="s">
        <v>8296</v>
      </c>
      <c r="Q1891" s="15" t="s">
        <v>8325</v>
      </c>
      <c r="R1891" s="12" t="s">
        <v>8326</v>
      </c>
      <c r="S1891">
        <f t="shared" si="89"/>
        <v>125.99</v>
      </c>
    </row>
    <row r="1892" spans="1:19" ht="60" x14ac:dyDescent="0.25">
      <c r="A1892" s="10">
        <v>3662</v>
      </c>
      <c r="B1892" s="3" t="s">
        <v>3659</v>
      </c>
      <c r="C1892" s="3" t="s">
        <v>7772</v>
      </c>
      <c r="D1892" s="6">
        <v>8000</v>
      </c>
      <c r="E1892" s="8">
        <v>8114</v>
      </c>
      <c r="F1892" t="s">
        <v>8218</v>
      </c>
      <c r="G1892" t="s">
        <v>8228</v>
      </c>
      <c r="H1892" t="s">
        <v>8250</v>
      </c>
      <c r="I1892" s="19">
        <f t="shared" si="87"/>
        <v>42094.178402777776</v>
      </c>
      <c r="J1892">
        <v>1427775414</v>
      </c>
      <c r="K1892" s="19">
        <f t="shared" si="88"/>
        <v>42064.220069444447</v>
      </c>
      <c r="L1892">
        <v>1425187014</v>
      </c>
      <c r="M1892" t="b">
        <v>0</v>
      </c>
      <c r="N1892">
        <v>40</v>
      </c>
      <c r="O1892" t="b">
        <v>1</v>
      </c>
      <c r="P1892" t="s">
        <v>8269</v>
      </c>
      <c r="Q1892" s="15" t="s">
        <v>8314</v>
      </c>
      <c r="R1892" s="12" t="s">
        <v>8315</v>
      </c>
      <c r="S1892">
        <f t="shared" si="89"/>
        <v>202.85</v>
      </c>
    </row>
    <row r="1893" spans="1:19" ht="60" x14ac:dyDescent="0.25">
      <c r="A1893" s="10">
        <v>3326</v>
      </c>
      <c r="B1893" s="3" t="s">
        <v>3326</v>
      </c>
      <c r="C1893" s="3" t="s">
        <v>7436</v>
      </c>
      <c r="D1893" s="6">
        <v>8000</v>
      </c>
      <c r="E1893" s="8">
        <v>8110</v>
      </c>
      <c r="F1893" t="s">
        <v>8218</v>
      </c>
      <c r="G1893" t="s">
        <v>8223</v>
      </c>
      <c r="H1893" t="s">
        <v>8245</v>
      </c>
      <c r="I1893" s="19">
        <f t="shared" si="87"/>
        <v>42071.67251157407</v>
      </c>
      <c r="J1893">
        <v>1425830905</v>
      </c>
      <c r="K1893" s="19">
        <f t="shared" si="88"/>
        <v>42041.714178240742</v>
      </c>
      <c r="L1893">
        <v>1423242505</v>
      </c>
      <c r="M1893" t="b">
        <v>0</v>
      </c>
      <c r="N1893">
        <v>57</v>
      </c>
      <c r="O1893" t="b">
        <v>1</v>
      </c>
      <c r="P1893" t="s">
        <v>8269</v>
      </c>
      <c r="Q1893" s="15" t="s">
        <v>8314</v>
      </c>
      <c r="R1893" s="12" t="s">
        <v>8315</v>
      </c>
      <c r="S1893">
        <f t="shared" si="89"/>
        <v>142.28</v>
      </c>
    </row>
    <row r="1894" spans="1:19" ht="45" x14ac:dyDescent="0.25">
      <c r="A1894" s="10">
        <v>1626</v>
      </c>
      <c r="B1894" s="3" t="s">
        <v>1627</v>
      </c>
      <c r="C1894" s="3" t="s">
        <v>5736</v>
      </c>
      <c r="D1894" s="6">
        <v>8000</v>
      </c>
      <c r="E1894" s="8">
        <v>8095</v>
      </c>
      <c r="F1894" t="s">
        <v>8218</v>
      </c>
      <c r="G1894" t="s">
        <v>8223</v>
      </c>
      <c r="H1894" t="s">
        <v>8245</v>
      </c>
      <c r="I1894" s="19">
        <f t="shared" si="87"/>
        <v>41609.889664351853</v>
      </c>
      <c r="J1894">
        <v>1385932867</v>
      </c>
      <c r="K1894" s="19">
        <f t="shared" si="88"/>
        <v>41579.847997685189</v>
      </c>
      <c r="L1894">
        <v>1383337267</v>
      </c>
      <c r="M1894" t="b">
        <v>0</v>
      </c>
      <c r="N1894">
        <v>108</v>
      </c>
      <c r="O1894" t="b">
        <v>1</v>
      </c>
      <c r="P1894" t="s">
        <v>8274</v>
      </c>
      <c r="Q1894" s="15" t="s">
        <v>8311</v>
      </c>
      <c r="R1894" s="12" t="s">
        <v>8312</v>
      </c>
      <c r="S1894">
        <f t="shared" si="89"/>
        <v>74.95</v>
      </c>
    </row>
    <row r="1895" spans="1:19" ht="60" x14ac:dyDescent="0.25">
      <c r="A1895" s="10">
        <v>3377</v>
      </c>
      <c r="B1895" s="3" t="s">
        <v>3376</v>
      </c>
      <c r="C1895" s="3" t="s">
        <v>7487</v>
      </c>
      <c r="D1895" s="6">
        <v>8000</v>
      </c>
      <c r="E1895" s="8">
        <v>8084</v>
      </c>
      <c r="F1895" t="s">
        <v>8218</v>
      </c>
      <c r="G1895" t="s">
        <v>8224</v>
      </c>
      <c r="H1895" t="s">
        <v>8246</v>
      </c>
      <c r="I1895" s="19">
        <f t="shared" si="87"/>
        <v>42083.705555555556</v>
      </c>
      <c r="J1895">
        <v>1426870560</v>
      </c>
      <c r="K1895" s="19">
        <f t="shared" si="88"/>
        <v>42053.732627314821</v>
      </c>
      <c r="L1895">
        <v>1424280899</v>
      </c>
      <c r="M1895" t="b">
        <v>0</v>
      </c>
      <c r="N1895">
        <v>77</v>
      </c>
      <c r="O1895" t="b">
        <v>1</v>
      </c>
      <c r="P1895" t="s">
        <v>8269</v>
      </c>
      <c r="Q1895" s="15" t="s">
        <v>8314</v>
      </c>
      <c r="R1895" s="12" t="s">
        <v>8315</v>
      </c>
      <c r="S1895">
        <f t="shared" si="89"/>
        <v>104.99</v>
      </c>
    </row>
    <row r="1896" spans="1:19" ht="60" x14ac:dyDescent="0.25">
      <c r="A1896" s="10">
        <v>1606</v>
      </c>
      <c r="B1896" s="3" t="s">
        <v>1607</v>
      </c>
      <c r="C1896" s="3" t="s">
        <v>5716</v>
      </c>
      <c r="D1896" s="6">
        <v>8000</v>
      </c>
      <c r="E1896" s="8">
        <v>8080.33</v>
      </c>
      <c r="F1896" t="s">
        <v>8218</v>
      </c>
      <c r="G1896" t="s">
        <v>8223</v>
      </c>
      <c r="H1896" t="s">
        <v>8245</v>
      </c>
      <c r="I1896" s="19">
        <f t="shared" si="87"/>
        <v>40626.069884259261</v>
      </c>
      <c r="J1896">
        <v>1300930838</v>
      </c>
      <c r="K1896" s="19">
        <f t="shared" si="88"/>
        <v>40536.111550925925</v>
      </c>
      <c r="L1896">
        <v>1293158438</v>
      </c>
      <c r="M1896" t="b">
        <v>0</v>
      </c>
      <c r="N1896">
        <v>92</v>
      </c>
      <c r="O1896" t="b">
        <v>1</v>
      </c>
      <c r="P1896" t="s">
        <v>8274</v>
      </c>
      <c r="Q1896" s="15" t="s">
        <v>8311</v>
      </c>
      <c r="R1896" s="12" t="s">
        <v>8312</v>
      </c>
      <c r="S1896">
        <f t="shared" si="89"/>
        <v>87.83</v>
      </c>
    </row>
    <row r="1897" spans="1:19" ht="45" x14ac:dyDescent="0.25">
      <c r="A1897" s="10">
        <v>2120</v>
      </c>
      <c r="B1897" s="3" t="s">
        <v>2121</v>
      </c>
      <c r="C1897" s="3" t="s">
        <v>6230</v>
      </c>
      <c r="D1897" s="6">
        <v>8000</v>
      </c>
      <c r="E1897" s="8">
        <v>8070.43</v>
      </c>
      <c r="F1897" t="s">
        <v>8218</v>
      </c>
      <c r="G1897" t="s">
        <v>8223</v>
      </c>
      <c r="H1897" t="s">
        <v>8245</v>
      </c>
      <c r="I1897" s="19">
        <f t="shared" si="87"/>
        <v>41640.964537037034</v>
      </c>
      <c r="J1897">
        <v>1388617736</v>
      </c>
      <c r="K1897" s="19">
        <f t="shared" si="88"/>
        <v>41591.964537037034</v>
      </c>
      <c r="L1897">
        <v>1384384136</v>
      </c>
      <c r="M1897" t="b">
        <v>0</v>
      </c>
      <c r="N1897">
        <v>69</v>
      </c>
      <c r="O1897" t="b">
        <v>1</v>
      </c>
      <c r="P1897" t="s">
        <v>8277</v>
      </c>
      <c r="Q1897" s="15" t="s">
        <v>8311</v>
      </c>
      <c r="R1897" s="12" t="s">
        <v>8328</v>
      </c>
      <c r="S1897">
        <f t="shared" si="89"/>
        <v>116.96</v>
      </c>
    </row>
    <row r="1898" spans="1:19" ht="60" x14ac:dyDescent="0.25">
      <c r="A1898" s="10">
        <v>1827</v>
      </c>
      <c r="B1898" s="3" t="s">
        <v>1828</v>
      </c>
      <c r="C1898" s="3" t="s">
        <v>5937</v>
      </c>
      <c r="D1898" s="6">
        <v>8000</v>
      </c>
      <c r="E1898" s="8">
        <v>8053</v>
      </c>
      <c r="F1898" t="s">
        <v>8218</v>
      </c>
      <c r="G1898" t="s">
        <v>8223</v>
      </c>
      <c r="H1898" t="s">
        <v>8245</v>
      </c>
      <c r="I1898" s="19">
        <f t="shared" si="87"/>
        <v>40605.325937499998</v>
      </c>
      <c r="J1898">
        <v>1299138561</v>
      </c>
      <c r="K1898" s="19">
        <f t="shared" si="88"/>
        <v>40555.325937499998</v>
      </c>
      <c r="L1898">
        <v>1294818561</v>
      </c>
      <c r="M1898" t="b">
        <v>0</v>
      </c>
      <c r="N1898">
        <v>96</v>
      </c>
      <c r="O1898" t="b">
        <v>1</v>
      </c>
      <c r="P1898" t="s">
        <v>8274</v>
      </c>
      <c r="Q1898" s="15" t="s">
        <v>8311</v>
      </c>
      <c r="R1898" s="12" t="s">
        <v>8312</v>
      </c>
      <c r="S1898">
        <f t="shared" si="89"/>
        <v>83.89</v>
      </c>
    </row>
    <row r="1899" spans="1:19" ht="60" x14ac:dyDescent="0.25">
      <c r="A1899" s="10">
        <v>3363</v>
      </c>
      <c r="B1899" s="3" t="s">
        <v>3362</v>
      </c>
      <c r="C1899" s="3" t="s">
        <v>7473</v>
      </c>
      <c r="D1899" s="6">
        <v>7750</v>
      </c>
      <c r="E1899" s="8">
        <v>7860</v>
      </c>
      <c r="F1899" t="s">
        <v>8218</v>
      </c>
      <c r="G1899" t="s">
        <v>8223</v>
      </c>
      <c r="H1899" t="s">
        <v>8245</v>
      </c>
      <c r="I1899" s="19">
        <f t="shared" si="87"/>
        <v>41870.666666666664</v>
      </c>
      <c r="J1899">
        <v>1408464000</v>
      </c>
      <c r="K1899" s="19">
        <f t="shared" si="88"/>
        <v>41851.771354166667</v>
      </c>
      <c r="L1899">
        <v>1406831445</v>
      </c>
      <c r="M1899" t="b">
        <v>0</v>
      </c>
      <c r="N1899">
        <v>26</v>
      </c>
      <c r="O1899" t="b">
        <v>1</v>
      </c>
      <c r="P1899" t="s">
        <v>8269</v>
      </c>
      <c r="Q1899" s="15" t="s">
        <v>8314</v>
      </c>
      <c r="R1899" s="12" t="s">
        <v>8315</v>
      </c>
      <c r="S1899">
        <f t="shared" si="89"/>
        <v>302.31</v>
      </c>
    </row>
    <row r="1900" spans="1:19" ht="60" x14ac:dyDescent="0.25">
      <c r="A1900" s="10">
        <v>2613</v>
      </c>
      <c r="B1900" s="3" t="s">
        <v>2613</v>
      </c>
      <c r="C1900" s="3" t="s">
        <v>6723</v>
      </c>
      <c r="D1900" s="6">
        <v>7500</v>
      </c>
      <c r="E1900" s="8">
        <v>7576</v>
      </c>
      <c r="F1900" t="s">
        <v>8218</v>
      </c>
      <c r="G1900" t="s">
        <v>8223</v>
      </c>
      <c r="H1900" t="s">
        <v>8245</v>
      </c>
      <c r="I1900" s="19">
        <f t="shared" si="87"/>
        <v>41173.81821759259</v>
      </c>
      <c r="J1900">
        <v>1348256294</v>
      </c>
      <c r="K1900" s="19">
        <f t="shared" si="88"/>
        <v>41143.81821759259</v>
      </c>
      <c r="L1900">
        <v>1345664294</v>
      </c>
      <c r="M1900" t="b">
        <v>1</v>
      </c>
      <c r="N1900">
        <v>28</v>
      </c>
      <c r="O1900" t="b">
        <v>1</v>
      </c>
      <c r="P1900" t="s">
        <v>8299</v>
      </c>
      <c r="Q1900" s="15" t="s">
        <v>8307</v>
      </c>
      <c r="R1900" s="12" t="s">
        <v>8316</v>
      </c>
      <c r="S1900">
        <f t="shared" si="89"/>
        <v>270.57</v>
      </c>
    </row>
    <row r="1901" spans="1:19" ht="60" x14ac:dyDescent="0.25">
      <c r="A1901" s="10">
        <v>3182</v>
      </c>
      <c r="B1901" s="3" t="s">
        <v>3182</v>
      </c>
      <c r="C1901" s="3" t="s">
        <v>7292</v>
      </c>
      <c r="D1901" s="6">
        <v>7000</v>
      </c>
      <c r="E1901" s="8">
        <v>7062</v>
      </c>
      <c r="F1901" t="s">
        <v>8218</v>
      </c>
      <c r="G1901" t="s">
        <v>8223</v>
      </c>
      <c r="H1901" t="s">
        <v>8245</v>
      </c>
      <c r="I1901" s="19">
        <f t="shared" si="87"/>
        <v>40939.708333333336</v>
      </c>
      <c r="J1901">
        <v>1328029200</v>
      </c>
      <c r="K1901" s="19">
        <f t="shared" si="88"/>
        <v>40883.949317129627</v>
      </c>
      <c r="L1901">
        <v>1323211621</v>
      </c>
      <c r="M1901" t="b">
        <v>1</v>
      </c>
      <c r="N1901">
        <v>151</v>
      </c>
      <c r="O1901" t="b">
        <v>1</v>
      </c>
      <c r="P1901" t="s">
        <v>8269</v>
      </c>
      <c r="Q1901" s="15" t="s">
        <v>8314</v>
      </c>
      <c r="R1901" s="12" t="s">
        <v>8315</v>
      </c>
      <c r="S1901">
        <f t="shared" si="89"/>
        <v>46.77</v>
      </c>
    </row>
    <row r="1902" spans="1:19" ht="60" x14ac:dyDescent="0.25">
      <c r="A1902" s="10">
        <v>3020</v>
      </c>
      <c r="B1902" s="3" t="s">
        <v>3020</v>
      </c>
      <c r="C1902" s="3" t="s">
        <v>7130</v>
      </c>
      <c r="D1902" s="6">
        <v>7000</v>
      </c>
      <c r="E1902" s="8">
        <v>7040</v>
      </c>
      <c r="F1902" t="s">
        <v>8218</v>
      </c>
      <c r="G1902" t="s">
        <v>8223</v>
      </c>
      <c r="H1902" t="s">
        <v>8245</v>
      </c>
      <c r="I1902" s="19">
        <f t="shared" si="87"/>
        <v>42230.846446759257</v>
      </c>
      <c r="J1902">
        <v>1439583533</v>
      </c>
      <c r="K1902" s="19">
        <f t="shared" si="88"/>
        <v>42170.846446759257</v>
      </c>
      <c r="L1902">
        <v>1434399533</v>
      </c>
      <c r="M1902" t="b">
        <v>0</v>
      </c>
      <c r="N1902">
        <v>30</v>
      </c>
      <c r="O1902" t="b">
        <v>1</v>
      </c>
      <c r="P1902" t="s">
        <v>8301</v>
      </c>
      <c r="Q1902" s="15" t="s">
        <v>8314</v>
      </c>
      <c r="R1902" s="12" t="s">
        <v>8327</v>
      </c>
      <c r="S1902">
        <f t="shared" si="89"/>
        <v>234.67</v>
      </c>
    </row>
    <row r="1903" spans="1:19" ht="60" x14ac:dyDescent="0.25">
      <c r="A1903" s="10">
        <v>2550</v>
      </c>
      <c r="B1903" s="3" t="s">
        <v>2550</v>
      </c>
      <c r="C1903" s="3" t="s">
        <v>6660</v>
      </c>
      <c r="D1903" s="6">
        <v>6500</v>
      </c>
      <c r="E1903" s="8">
        <v>6555</v>
      </c>
      <c r="F1903" t="s">
        <v>8218</v>
      </c>
      <c r="G1903" t="s">
        <v>8223</v>
      </c>
      <c r="H1903" t="s">
        <v>8245</v>
      </c>
      <c r="I1903" s="19">
        <f t="shared" si="87"/>
        <v>42285.165972222225</v>
      </c>
      <c r="J1903">
        <v>1444276740</v>
      </c>
      <c r="K1903" s="19">
        <f t="shared" si="88"/>
        <v>42228.634328703702</v>
      </c>
      <c r="L1903">
        <v>1439392406</v>
      </c>
      <c r="M1903" t="b">
        <v>0</v>
      </c>
      <c r="N1903">
        <v>150</v>
      </c>
      <c r="O1903" t="b">
        <v>1</v>
      </c>
      <c r="P1903" t="s">
        <v>8298</v>
      </c>
      <c r="Q1903" s="15" t="s">
        <v>8311</v>
      </c>
      <c r="R1903" s="12" t="s">
        <v>8333</v>
      </c>
      <c r="S1903">
        <f t="shared" si="89"/>
        <v>43.7</v>
      </c>
    </row>
    <row r="1904" spans="1:19" ht="45" x14ac:dyDescent="0.25">
      <c r="A1904" s="10">
        <v>408</v>
      </c>
      <c r="B1904" s="3" t="s">
        <v>409</v>
      </c>
      <c r="C1904" s="3" t="s">
        <v>4518</v>
      </c>
      <c r="D1904" s="6">
        <v>6000</v>
      </c>
      <c r="E1904" s="8">
        <v>6086.26</v>
      </c>
      <c r="F1904" t="s">
        <v>8218</v>
      </c>
      <c r="G1904" t="s">
        <v>8223</v>
      </c>
      <c r="H1904" t="s">
        <v>8245</v>
      </c>
      <c r="I1904" s="19">
        <f t="shared" si="87"/>
        <v>41583.777662037035</v>
      </c>
      <c r="J1904">
        <v>1383676790</v>
      </c>
      <c r="K1904" s="19">
        <f t="shared" si="88"/>
        <v>41543.735995370371</v>
      </c>
      <c r="L1904">
        <v>1380217190</v>
      </c>
      <c r="M1904" t="b">
        <v>0</v>
      </c>
      <c r="N1904">
        <v>38</v>
      </c>
      <c r="O1904" t="b">
        <v>1</v>
      </c>
      <c r="P1904" t="s">
        <v>8267</v>
      </c>
      <c r="Q1904" s="15" t="s">
        <v>8317</v>
      </c>
      <c r="R1904" s="12" t="s">
        <v>8329</v>
      </c>
      <c r="S1904">
        <f t="shared" si="89"/>
        <v>160.16</v>
      </c>
    </row>
    <row r="1905" spans="1:19" ht="60" x14ac:dyDescent="0.25">
      <c r="A1905" s="10">
        <v>802</v>
      </c>
      <c r="B1905" s="3" t="s">
        <v>803</v>
      </c>
      <c r="C1905" s="3" t="s">
        <v>4912</v>
      </c>
      <c r="D1905" s="6">
        <v>6000</v>
      </c>
      <c r="E1905" s="8">
        <v>6080</v>
      </c>
      <c r="F1905" t="s">
        <v>8218</v>
      </c>
      <c r="G1905" t="s">
        <v>8223</v>
      </c>
      <c r="H1905" t="s">
        <v>8245</v>
      </c>
      <c r="I1905" s="19">
        <f t="shared" si="87"/>
        <v>41169.170138888891</v>
      </c>
      <c r="J1905">
        <v>1347854700</v>
      </c>
      <c r="K1905" s="19">
        <f t="shared" si="88"/>
        <v>41123.022268518522</v>
      </c>
      <c r="L1905">
        <v>1343867524</v>
      </c>
      <c r="M1905" t="b">
        <v>0</v>
      </c>
      <c r="N1905">
        <v>75</v>
      </c>
      <c r="O1905" t="b">
        <v>1</v>
      </c>
      <c r="P1905" t="s">
        <v>8274</v>
      </c>
      <c r="Q1905" s="15" t="s">
        <v>8311</v>
      </c>
      <c r="R1905" s="12" t="s">
        <v>8312</v>
      </c>
      <c r="S1905">
        <f t="shared" si="89"/>
        <v>81.069999999999993</v>
      </c>
    </row>
    <row r="1906" spans="1:19" ht="45" x14ac:dyDescent="0.25">
      <c r="A1906" s="10">
        <v>2092</v>
      </c>
      <c r="B1906" s="3" t="s">
        <v>2093</v>
      </c>
      <c r="C1906" s="3" t="s">
        <v>6202</v>
      </c>
      <c r="D1906" s="6">
        <v>6000</v>
      </c>
      <c r="E1906" s="8">
        <v>6077</v>
      </c>
      <c r="F1906" t="s">
        <v>8218</v>
      </c>
      <c r="G1906" t="s">
        <v>8223</v>
      </c>
      <c r="H1906" t="s">
        <v>8245</v>
      </c>
      <c r="I1906" s="19">
        <f t="shared" si="87"/>
        <v>40823.707546296297</v>
      </c>
      <c r="J1906">
        <v>1318006732</v>
      </c>
      <c r="K1906" s="19">
        <f t="shared" si="88"/>
        <v>40763.707546296297</v>
      </c>
      <c r="L1906">
        <v>1312822732</v>
      </c>
      <c r="M1906" t="b">
        <v>0</v>
      </c>
      <c r="N1906">
        <v>55</v>
      </c>
      <c r="O1906" t="b">
        <v>1</v>
      </c>
      <c r="P1906" t="s">
        <v>8277</v>
      </c>
      <c r="Q1906" s="15" t="s">
        <v>8311</v>
      </c>
      <c r="R1906" s="12" t="s">
        <v>8328</v>
      </c>
      <c r="S1906">
        <f t="shared" si="89"/>
        <v>110.49</v>
      </c>
    </row>
    <row r="1907" spans="1:19" ht="30" x14ac:dyDescent="0.25">
      <c r="A1907" s="10">
        <v>14</v>
      </c>
      <c r="B1907" s="3" t="s">
        <v>16</v>
      </c>
      <c r="C1907" s="3" t="s">
        <v>4125</v>
      </c>
      <c r="D1907" s="6">
        <v>6000</v>
      </c>
      <c r="E1907" s="8">
        <v>6056</v>
      </c>
      <c r="F1907" t="s">
        <v>8218</v>
      </c>
      <c r="G1907" t="s">
        <v>8225</v>
      </c>
      <c r="H1907" t="s">
        <v>8247</v>
      </c>
      <c r="I1907" s="19">
        <f t="shared" si="87"/>
        <v>41833.582638888889</v>
      </c>
      <c r="J1907">
        <v>1405259940</v>
      </c>
      <c r="K1907" s="19">
        <f t="shared" si="88"/>
        <v>41808.02648148148</v>
      </c>
      <c r="L1907">
        <v>1403051888</v>
      </c>
      <c r="M1907" t="b">
        <v>0</v>
      </c>
      <c r="N1907">
        <v>41</v>
      </c>
      <c r="O1907" t="b">
        <v>1</v>
      </c>
      <c r="P1907" t="s">
        <v>8263</v>
      </c>
      <c r="Q1907" s="15" t="s">
        <v>8317</v>
      </c>
      <c r="R1907" s="12" t="s">
        <v>8331</v>
      </c>
      <c r="S1907">
        <f t="shared" si="89"/>
        <v>147.71</v>
      </c>
    </row>
    <row r="1908" spans="1:19" ht="45" x14ac:dyDescent="0.25">
      <c r="A1908" s="10">
        <v>2304</v>
      </c>
      <c r="B1908" s="3" t="s">
        <v>2305</v>
      </c>
      <c r="C1908" s="3" t="s">
        <v>6414</v>
      </c>
      <c r="D1908" s="6">
        <v>6000</v>
      </c>
      <c r="E1908" s="8">
        <v>6042.02</v>
      </c>
      <c r="F1908" t="s">
        <v>8218</v>
      </c>
      <c r="G1908" t="s">
        <v>8223</v>
      </c>
      <c r="H1908" t="s">
        <v>8245</v>
      </c>
      <c r="I1908" s="19">
        <f t="shared" si="87"/>
        <v>40544.207638888889</v>
      </c>
      <c r="J1908">
        <v>1293857940</v>
      </c>
      <c r="K1908" s="19">
        <f t="shared" si="88"/>
        <v>40502.815868055557</v>
      </c>
      <c r="L1908">
        <v>1290281691</v>
      </c>
      <c r="M1908" t="b">
        <v>1</v>
      </c>
      <c r="N1908">
        <v>113</v>
      </c>
      <c r="O1908" t="b">
        <v>1</v>
      </c>
      <c r="P1908" t="s">
        <v>8277</v>
      </c>
      <c r="Q1908" s="15" t="s">
        <v>8311</v>
      </c>
      <c r="R1908" s="12" t="s">
        <v>8328</v>
      </c>
      <c r="S1908">
        <f t="shared" si="89"/>
        <v>53.47</v>
      </c>
    </row>
    <row r="1909" spans="1:19" ht="60" x14ac:dyDescent="0.25">
      <c r="A1909" s="10">
        <v>1605</v>
      </c>
      <c r="B1909" s="3" t="s">
        <v>1606</v>
      </c>
      <c r="C1909" s="3" t="s">
        <v>5715</v>
      </c>
      <c r="D1909" s="6">
        <v>6000</v>
      </c>
      <c r="E1909" s="8">
        <v>6041.6</v>
      </c>
      <c r="F1909" t="s">
        <v>8218</v>
      </c>
      <c r="G1909" t="s">
        <v>8223</v>
      </c>
      <c r="H1909" t="s">
        <v>8245</v>
      </c>
      <c r="I1909" s="19">
        <f t="shared" si="87"/>
        <v>40756.291666666664</v>
      </c>
      <c r="J1909">
        <v>1312182000</v>
      </c>
      <c r="K1909" s="19">
        <f t="shared" si="88"/>
        <v>40747.012881944444</v>
      </c>
      <c r="L1909">
        <v>1311380313</v>
      </c>
      <c r="M1909" t="b">
        <v>0</v>
      </c>
      <c r="N1909">
        <v>44</v>
      </c>
      <c r="O1909" t="b">
        <v>1</v>
      </c>
      <c r="P1909" t="s">
        <v>8274</v>
      </c>
      <c r="Q1909" s="15" t="s">
        <v>8311</v>
      </c>
      <c r="R1909" s="12" t="s">
        <v>8312</v>
      </c>
      <c r="S1909">
        <f t="shared" si="89"/>
        <v>137.31</v>
      </c>
    </row>
    <row r="1910" spans="1:19" ht="45" x14ac:dyDescent="0.25">
      <c r="A1910" s="10">
        <v>826</v>
      </c>
      <c r="B1910" s="3" t="s">
        <v>827</v>
      </c>
      <c r="C1910" s="3" t="s">
        <v>4936</v>
      </c>
      <c r="D1910" s="6">
        <v>5500</v>
      </c>
      <c r="E1910" s="8">
        <v>5580</v>
      </c>
      <c r="F1910" t="s">
        <v>8218</v>
      </c>
      <c r="G1910" t="s">
        <v>8223</v>
      </c>
      <c r="H1910" t="s">
        <v>8245</v>
      </c>
      <c r="I1910" s="19">
        <f t="shared" si="87"/>
        <v>40993.996874999997</v>
      </c>
      <c r="J1910">
        <v>1332719730</v>
      </c>
      <c r="K1910" s="19">
        <f t="shared" si="88"/>
        <v>40973.038541666669</v>
      </c>
      <c r="L1910">
        <v>1330908930</v>
      </c>
      <c r="M1910" t="b">
        <v>0</v>
      </c>
      <c r="N1910">
        <v>49</v>
      </c>
      <c r="O1910" t="b">
        <v>1</v>
      </c>
      <c r="P1910" t="s">
        <v>8274</v>
      </c>
      <c r="Q1910" s="15" t="s">
        <v>8311</v>
      </c>
      <c r="R1910" s="12" t="s">
        <v>8312</v>
      </c>
      <c r="S1910">
        <f t="shared" si="89"/>
        <v>113.88</v>
      </c>
    </row>
    <row r="1911" spans="1:19" ht="60" x14ac:dyDescent="0.25">
      <c r="A1911" s="10">
        <v>2798</v>
      </c>
      <c r="B1911" s="3" t="s">
        <v>2798</v>
      </c>
      <c r="C1911" s="3" t="s">
        <v>6908</v>
      </c>
      <c r="D1911" s="6">
        <v>5000</v>
      </c>
      <c r="E1911" s="8">
        <v>5070</v>
      </c>
      <c r="F1911" t="s">
        <v>8218</v>
      </c>
      <c r="G1911" t="s">
        <v>8224</v>
      </c>
      <c r="H1911" t="s">
        <v>8246</v>
      </c>
      <c r="I1911" s="19">
        <f t="shared" si="87"/>
        <v>42216.666666666672</v>
      </c>
      <c r="J1911">
        <v>1438358400</v>
      </c>
      <c r="K1911" s="19">
        <f t="shared" si="88"/>
        <v>42201.675011574072</v>
      </c>
      <c r="L1911">
        <v>1437063121</v>
      </c>
      <c r="M1911" t="b">
        <v>0</v>
      </c>
      <c r="N1911">
        <v>139</v>
      </c>
      <c r="O1911" t="b">
        <v>1</v>
      </c>
      <c r="P1911" t="s">
        <v>8269</v>
      </c>
      <c r="Q1911" s="15" t="s">
        <v>8314</v>
      </c>
      <c r="R1911" s="12" t="s">
        <v>8315</v>
      </c>
      <c r="S1911">
        <f t="shared" si="89"/>
        <v>36.47</v>
      </c>
    </row>
    <row r="1912" spans="1:19" ht="60" x14ac:dyDescent="0.25">
      <c r="A1912" s="10">
        <v>2979</v>
      </c>
      <c r="B1912" s="3" t="s">
        <v>2979</v>
      </c>
      <c r="C1912" s="3" t="s">
        <v>7089</v>
      </c>
      <c r="D1912" s="6">
        <v>5000</v>
      </c>
      <c r="E1912" s="8">
        <v>5070</v>
      </c>
      <c r="F1912" t="s">
        <v>8218</v>
      </c>
      <c r="G1912" t="s">
        <v>8223</v>
      </c>
      <c r="H1912" t="s">
        <v>8245</v>
      </c>
      <c r="I1912" s="19">
        <f t="shared" si="87"/>
        <v>42010.25</v>
      </c>
      <c r="J1912">
        <v>1420524000</v>
      </c>
      <c r="K1912" s="19">
        <f t="shared" si="88"/>
        <v>41993.824340277773</v>
      </c>
      <c r="L1912">
        <v>1419104823</v>
      </c>
      <c r="M1912" t="b">
        <v>0</v>
      </c>
      <c r="N1912">
        <v>46</v>
      </c>
      <c r="O1912" t="b">
        <v>1</v>
      </c>
      <c r="P1912" t="s">
        <v>8269</v>
      </c>
      <c r="Q1912" s="15" t="s">
        <v>8314</v>
      </c>
      <c r="R1912" s="12" t="s">
        <v>8315</v>
      </c>
      <c r="S1912">
        <f t="shared" si="89"/>
        <v>110.22</v>
      </c>
    </row>
    <row r="1913" spans="1:19" ht="60" x14ac:dyDescent="0.25">
      <c r="A1913" s="10">
        <v>841</v>
      </c>
      <c r="B1913" s="3" t="s">
        <v>842</v>
      </c>
      <c r="C1913" s="3" t="s">
        <v>4951</v>
      </c>
      <c r="D1913" s="6">
        <v>5000</v>
      </c>
      <c r="E1913" s="8">
        <v>5066</v>
      </c>
      <c r="F1913" t="s">
        <v>8218</v>
      </c>
      <c r="G1913" t="s">
        <v>8223</v>
      </c>
      <c r="H1913" t="s">
        <v>8245</v>
      </c>
      <c r="I1913" s="19">
        <f t="shared" si="87"/>
        <v>41953.88035879629</v>
      </c>
      <c r="J1913">
        <v>1415653663</v>
      </c>
      <c r="K1913" s="19">
        <f t="shared" si="88"/>
        <v>41923.838692129626</v>
      </c>
      <c r="L1913">
        <v>1413058063</v>
      </c>
      <c r="M1913" t="b">
        <v>1</v>
      </c>
      <c r="N1913">
        <v>94</v>
      </c>
      <c r="O1913" t="b">
        <v>1</v>
      </c>
      <c r="P1913" t="s">
        <v>8275</v>
      </c>
      <c r="Q1913" s="15" t="s">
        <v>8311</v>
      </c>
      <c r="R1913" s="12" t="s">
        <v>8332</v>
      </c>
      <c r="S1913">
        <f t="shared" si="89"/>
        <v>53.89</v>
      </c>
    </row>
    <row r="1914" spans="1:19" ht="60" x14ac:dyDescent="0.25">
      <c r="A1914" s="10">
        <v>3351</v>
      </c>
      <c r="B1914" s="3" t="s">
        <v>3350</v>
      </c>
      <c r="C1914" s="3" t="s">
        <v>7461</v>
      </c>
      <c r="D1914" s="6">
        <v>5000</v>
      </c>
      <c r="E1914" s="8">
        <v>5055</v>
      </c>
      <c r="F1914" t="s">
        <v>8218</v>
      </c>
      <c r="G1914" t="s">
        <v>8224</v>
      </c>
      <c r="H1914" t="s">
        <v>8246</v>
      </c>
      <c r="I1914" s="19">
        <f t="shared" si="87"/>
        <v>41843.458333333336</v>
      </c>
      <c r="J1914">
        <v>1406113200</v>
      </c>
      <c r="K1914" s="19">
        <f t="shared" si="88"/>
        <v>41806.395428240743</v>
      </c>
      <c r="L1914">
        <v>1402910965</v>
      </c>
      <c r="M1914" t="b">
        <v>0</v>
      </c>
      <c r="N1914">
        <v>54</v>
      </c>
      <c r="O1914" t="b">
        <v>1</v>
      </c>
      <c r="P1914" t="s">
        <v>8269</v>
      </c>
      <c r="Q1914" s="15" t="s">
        <v>8314</v>
      </c>
      <c r="R1914" s="12" t="s">
        <v>8315</v>
      </c>
      <c r="S1914">
        <f t="shared" si="89"/>
        <v>93.61</v>
      </c>
    </row>
    <row r="1915" spans="1:19" ht="60" x14ac:dyDescent="0.25">
      <c r="A1915" s="10">
        <v>2053</v>
      </c>
      <c r="B1915" s="3" t="s">
        <v>2054</v>
      </c>
      <c r="C1915" s="3" t="s">
        <v>6163</v>
      </c>
      <c r="D1915" s="6">
        <v>5000</v>
      </c>
      <c r="E1915" s="8">
        <v>5051</v>
      </c>
      <c r="F1915" t="s">
        <v>8218</v>
      </c>
      <c r="G1915" t="s">
        <v>8223</v>
      </c>
      <c r="H1915" t="s">
        <v>8245</v>
      </c>
      <c r="I1915" s="19">
        <f t="shared" si="87"/>
        <v>42333.659155092595</v>
      </c>
      <c r="J1915">
        <v>1448466551</v>
      </c>
      <c r="K1915" s="19">
        <f t="shared" si="88"/>
        <v>42303.617488425924</v>
      </c>
      <c r="L1915">
        <v>1445870951</v>
      </c>
      <c r="M1915" t="b">
        <v>0</v>
      </c>
      <c r="N1915">
        <v>121</v>
      </c>
      <c r="O1915" t="b">
        <v>1</v>
      </c>
      <c r="P1915" t="s">
        <v>8293</v>
      </c>
      <c r="Q1915" s="15" t="s">
        <v>8307</v>
      </c>
      <c r="R1915" s="12" t="s">
        <v>8308</v>
      </c>
      <c r="S1915">
        <f t="shared" si="89"/>
        <v>41.74</v>
      </c>
    </row>
    <row r="1916" spans="1:19" ht="60" x14ac:dyDescent="0.25">
      <c r="A1916" s="10">
        <v>3760</v>
      </c>
      <c r="B1916" s="3" t="s">
        <v>3757</v>
      </c>
      <c r="C1916" s="3" t="s">
        <v>7870</v>
      </c>
      <c r="D1916" s="6">
        <v>5000</v>
      </c>
      <c r="E1916" s="8">
        <v>5050.7700000000004</v>
      </c>
      <c r="F1916" t="s">
        <v>8218</v>
      </c>
      <c r="G1916" t="s">
        <v>8223</v>
      </c>
      <c r="H1916" t="s">
        <v>8245</v>
      </c>
      <c r="I1916" s="19">
        <f t="shared" si="87"/>
        <v>41764.525300925925</v>
      </c>
      <c r="J1916">
        <v>1399293386</v>
      </c>
      <c r="K1916" s="19">
        <f t="shared" si="88"/>
        <v>41739.525300925925</v>
      </c>
      <c r="L1916">
        <v>1397133386</v>
      </c>
      <c r="M1916" t="b">
        <v>0</v>
      </c>
      <c r="N1916">
        <v>91</v>
      </c>
      <c r="O1916" t="b">
        <v>1</v>
      </c>
      <c r="P1916" t="s">
        <v>8303</v>
      </c>
      <c r="Q1916" s="15" t="s">
        <v>8314</v>
      </c>
      <c r="R1916" s="12" t="s">
        <v>8335</v>
      </c>
      <c r="S1916">
        <f t="shared" si="89"/>
        <v>55.5</v>
      </c>
    </row>
    <row r="1917" spans="1:19" x14ac:dyDescent="0.25">
      <c r="A1917" s="10">
        <v>836</v>
      </c>
      <c r="B1917" s="3" t="s">
        <v>837</v>
      </c>
      <c r="C1917" s="3" t="s">
        <v>4946</v>
      </c>
      <c r="D1917" s="6">
        <v>5000</v>
      </c>
      <c r="E1917" s="8">
        <v>5046.5200000000004</v>
      </c>
      <c r="F1917" t="s">
        <v>8218</v>
      </c>
      <c r="G1917" t="s">
        <v>8223</v>
      </c>
      <c r="H1917" t="s">
        <v>8245</v>
      </c>
      <c r="I1917" s="19">
        <f t="shared" si="87"/>
        <v>41554.056921296295</v>
      </c>
      <c r="J1917">
        <v>1381108918</v>
      </c>
      <c r="K1917" s="19">
        <f t="shared" si="88"/>
        <v>41524.056921296295</v>
      </c>
      <c r="L1917">
        <v>1378516918</v>
      </c>
      <c r="M1917" t="b">
        <v>0</v>
      </c>
      <c r="N1917">
        <v>46</v>
      </c>
      <c r="O1917" t="b">
        <v>1</v>
      </c>
      <c r="P1917" t="s">
        <v>8274</v>
      </c>
      <c r="Q1917" s="15" t="s">
        <v>8311</v>
      </c>
      <c r="R1917" s="12" t="s">
        <v>8312</v>
      </c>
      <c r="S1917">
        <f t="shared" si="89"/>
        <v>109.71</v>
      </c>
    </row>
    <row r="1918" spans="1:19" ht="45" x14ac:dyDescent="0.25">
      <c r="A1918" s="10">
        <v>2544</v>
      </c>
      <c r="B1918" s="3" t="s">
        <v>2544</v>
      </c>
      <c r="C1918" s="3" t="s">
        <v>6654</v>
      </c>
      <c r="D1918" s="6">
        <v>5000</v>
      </c>
      <c r="E1918" s="8">
        <v>5041</v>
      </c>
      <c r="F1918" t="s">
        <v>8218</v>
      </c>
      <c r="G1918" t="s">
        <v>8223</v>
      </c>
      <c r="H1918" t="s">
        <v>8245</v>
      </c>
      <c r="I1918" s="19">
        <f t="shared" si="87"/>
        <v>41098.520474537036</v>
      </c>
      <c r="J1918">
        <v>1341750569</v>
      </c>
      <c r="K1918" s="19">
        <f t="shared" si="88"/>
        <v>41068.520474537036</v>
      </c>
      <c r="L1918">
        <v>1339158569</v>
      </c>
      <c r="M1918" t="b">
        <v>0</v>
      </c>
      <c r="N1918">
        <v>57</v>
      </c>
      <c r="O1918" t="b">
        <v>1</v>
      </c>
      <c r="P1918" t="s">
        <v>8298</v>
      </c>
      <c r="Q1918" s="15" t="s">
        <v>8311</v>
      </c>
      <c r="R1918" s="12" t="s">
        <v>8333</v>
      </c>
      <c r="S1918">
        <f t="shared" si="89"/>
        <v>88.44</v>
      </c>
    </row>
    <row r="1919" spans="1:19" ht="60" x14ac:dyDescent="0.25">
      <c r="A1919" s="10">
        <v>3721</v>
      </c>
      <c r="B1919" s="3" t="s">
        <v>3718</v>
      </c>
      <c r="C1919" s="3" t="s">
        <v>7831</v>
      </c>
      <c r="D1919" s="6">
        <v>5000</v>
      </c>
      <c r="E1919" s="8">
        <v>5040</v>
      </c>
      <c r="F1919" t="s">
        <v>8218</v>
      </c>
      <c r="G1919" t="s">
        <v>8223</v>
      </c>
      <c r="H1919" t="s">
        <v>8245</v>
      </c>
      <c r="I1919" s="19">
        <f t="shared" si="87"/>
        <v>41948.977824074071</v>
      </c>
      <c r="J1919">
        <v>1415230084</v>
      </c>
      <c r="K1919" s="19">
        <f t="shared" si="88"/>
        <v>41927.936157407406</v>
      </c>
      <c r="L1919">
        <v>1413412084</v>
      </c>
      <c r="M1919" t="b">
        <v>0</v>
      </c>
      <c r="N1919">
        <v>44</v>
      </c>
      <c r="O1919" t="b">
        <v>1</v>
      </c>
      <c r="P1919" t="s">
        <v>8269</v>
      </c>
      <c r="Q1919" s="15" t="s">
        <v>8314</v>
      </c>
      <c r="R1919" s="12" t="s">
        <v>8315</v>
      </c>
      <c r="S1919">
        <f t="shared" si="89"/>
        <v>114.55</v>
      </c>
    </row>
    <row r="1920" spans="1:19" ht="60" x14ac:dyDescent="0.25">
      <c r="A1920" s="10">
        <v>2964</v>
      </c>
      <c r="B1920" s="3" t="s">
        <v>2964</v>
      </c>
      <c r="C1920" s="3" t="s">
        <v>7074</v>
      </c>
      <c r="D1920" s="6">
        <v>5000</v>
      </c>
      <c r="E1920" s="8">
        <v>5035.6899999999996</v>
      </c>
      <c r="F1920" t="s">
        <v>8218</v>
      </c>
      <c r="G1920" t="s">
        <v>8223</v>
      </c>
      <c r="H1920" t="s">
        <v>8245</v>
      </c>
      <c r="I1920" s="19">
        <f t="shared" si="87"/>
        <v>41857.897222222222</v>
      </c>
      <c r="J1920">
        <v>1407360720</v>
      </c>
      <c r="K1920" s="19">
        <f t="shared" si="88"/>
        <v>41827.909942129627</v>
      </c>
      <c r="L1920">
        <v>1404769819</v>
      </c>
      <c r="M1920" t="b">
        <v>0</v>
      </c>
      <c r="N1920">
        <v>196</v>
      </c>
      <c r="O1920" t="b">
        <v>1</v>
      </c>
      <c r="P1920" t="s">
        <v>8269</v>
      </c>
      <c r="Q1920" s="15" t="s">
        <v>8314</v>
      </c>
      <c r="R1920" s="12" t="s">
        <v>8315</v>
      </c>
      <c r="S1920">
        <f t="shared" si="89"/>
        <v>25.69</v>
      </c>
    </row>
    <row r="1921" spans="1:19" x14ac:dyDescent="0.25">
      <c r="A1921" s="10">
        <v>106</v>
      </c>
      <c r="B1921" s="3" t="s">
        <v>108</v>
      </c>
      <c r="C1921" s="3" t="s">
        <v>4217</v>
      </c>
      <c r="D1921" s="6">
        <v>5000</v>
      </c>
      <c r="E1921" s="8">
        <v>5025</v>
      </c>
      <c r="F1921" t="s">
        <v>8218</v>
      </c>
      <c r="G1921" t="s">
        <v>8223</v>
      </c>
      <c r="H1921" t="s">
        <v>8245</v>
      </c>
      <c r="I1921" s="19">
        <f t="shared" si="87"/>
        <v>41001.776631944449</v>
      </c>
      <c r="J1921">
        <v>1333391901</v>
      </c>
      <c r="K1921" s="19">
        <f t="shared" si="88"/>
        <v>40987.776631944449</v>
      </c>
      <c r="L1921">
        <v>1332182301</v>
      </c>
      <c r="M1921" t="b">
        <v>0</v>
      </c>
      <c r="N1921">
        <v>27</v>
      </c>
      <c r="O1921" t="b">
        <v>1</v>
      </c>
      <c r="P1921" t="s">
        <v>8264</v>
      </c>
      <c r="Q1921" s="15" t="s">
        <v>8317</v>
      </c>
      <c r="R1921" s="12" t="s">
        <v>8318</v>
      </c>
      <c r="S1921">
        <f t="shared" si="89"/>
        <v>186.11</v>
      </c>
    </row>
    <row r="1922" spans="1:19" ht="60" x14ac:dyDescent="0.25">
      <c r="A1922" s="10">
        <v>3344</v>
      </c>
      <c r="B1922" s="3" t="s">
        <v>3344</v>
      </c>
      <c r="C1922" s="3" t="s">
        <v>7454</v>
      </c>
      <c r="D1922" s="6">
        <v>4500</v>
      </c>
      <c r="E1922" s="8">
        <v>4565</v>
      </c>
      <c r="F1922" t="s">
        <v>8218</v>
      </c>
      <c r="G1922" t="s">
        <v>8223</v>
      </c>
      <c r="H1922" t="s">
        <v>8245</v>
      </c>
      <c r="I1922" s="19">
        <f t="shared" si="87"/>
        <v>41881.200150462959</v>
      </c>
      <c r="J1922">
        <v>1409374093</v>
      </c>
      <c r="K1922" s="19">
        <f t="shared" si="88"/>
        <v>41851.200150462959</v>
      </c>
      <c r="L1922">
        <v>1406782093</v>
      </c>
      <c r="M1922" t="b">
        <v>0</v>
      </c>
      <c r="N1922">
        <v>40</v>
      </c>
      <c r="O1922" t="b">
        <v>1</v>
      </c>
      <c r="P1922" t="s">
        <v>8269</v>
      </c>
      <c r="Q1922" s="15" t="s">
        <v>8314</v>
      </c>
      <c r="R1922" s="12" t="s">
        <v>8315</v>
      </c>
      <c r="S1922">
        <f t="shared" si="89"/>
        <v>114.13</v>
      </c>
    </row>
    <row r="1923" spans="1:19" ht="60" x14ac:dyDescent="0.25">
      <c r="A1923" s="10">
        <v>3756</v>
      </c>
      <c r="B1923" s="3" t="s">
        <v>3753</v>
      </c>
      <c r="C1923" s="3" t="s">
        <v>7866</v>
      </c>
      <c r="D1923" s="6">
        <v>4500</v>
      </c>
      <c r="E1923" s="8">
        <v>4550</v>
      </c>
      <c r="F1923" t="s">
        <v>8218</v>
      </c>
      <c r="G1923" t="s">
        <v>8223</v>
      </c>
      <c r="H1923" t="s">
        <v>8245</v>
      </c>
      <c r="I1923" s="19">
        <f t="shared" ref="I1923:I1986" si="90">(((J1923/60)/60)/24)+DATE(1970,1,1)</f>
        <v>41801.814791666664</v>
      </c>
      <c r="J1923">
        <v>1402515198</v>
      </c>
      <c r="K1923" s="19">
        <f t="shared" ref="K1923:K1986" si="91">(((L1923/60)/60)/24)+DATE(1970,1,1)</f>
        <v>41771.814791666664</v>
      </c>
      <c r="L1923">
        <v>1399923198</v>
      </c>
      <c r="M1923" t="b">
        <v>0</v>
      </c>
      <c r="N1923">
        <v>17</v>
      </c>
      <c r="O1923" t="b">
        <v>1</v>
      </c>
      <c r="P1923" t="s">
        <v>8303</v>
      </c>
      <c r="Q1923" s="15" t="s">
        <v>8314</v>
      </c>
      <c r="R1923" s="12" t="s">
        <v>8335</v>
      </c>
      <c r="S1923">
        <f t="shared" ref="S1923:S1986" si="92">IFERROR(ROUND(E1923/N1923,2),0)</f>
        <v>267.64999999999998</v>
      </c>
    </row>
    <row r="1924" spans="1:19" ht="60" x14ac:dyDescent="0.25">
      <c r="A1924" s="10">
        <v>1652</v>
      </c>
      <c r="B1924" s="3" t="s">
        <v>1653</v>
      </c>
      <c r="C1924" s="3" t="s">
        <v>5762</v>
      </c>
      <c r="D1924" s="6">
        <v>4500</v>
      </c>
      <c r="E1924" s="8">
        <v>4530</v>
      </c>
      <c r="F1924" t="s">
        <v>8218</v>
      </c>
      <c r="G1924" t="s">
        <v>8223</v>
      </c>
      <c r="H1924" t="s">
        <v>8245</v>
      </c>
      <c r="I1924" s="19">
        <f t="shared" si="90"/>
        <v>41602.534641203703</v>
      </c>
      <c r="J1924">
        <v>1385297393</v>
      </c>
      <c r="K1924" s="19">
        <f t="shared" si="91"/>
        <v>41572.492974537039</v>
      </c>
      <c r="L1924">
        <v>1382701793</v>
      </c>
      <c r="M1924" t="b">
        <v>0</v>
      </c>
      <c r="N1924">
        <v>70</v>
      </c>
      <c r="O1924" t="b">
        <v>1</v>
      </c>
      <c r="P1924" t="s">
        <v>8290</v>
      </c>
      <c r="Q1924" s="15" t="s">
        <v>8311</v>
      </c>
      <c r="R1924" s="12" t="s">
        <v>8319</v>
      </c>
      <c r="S1924">
        <f t="shared" si="92"/>
        <v>64.709999999999994</v>
      </c>
    </row>
    <row r="1925" spans="1:19" ht="60" x14ac:dyDescent="0.25">
      <c r="A1925" s="10">
        <v>3018</v>
      </c>
      <c r="B1925" s="3" t="s">
        <v>3018</v>
      </c>
      <c r="C1925" s="3" t="s">
        <v>7128</v>
      </c>
      <c r="D1925" s="6">
        <v>4200</v>
      </c>
      <c r="E1925" s="8">
        <v>4230</v>
      </c>
      <c r="F1925" t="s">
        <v>8218</v>
      </c>
      <c r="G1925" t="s">
        <v>8229</v>
      </c>
      <c r="H1925" t="s">
        <v>8248</v>
      </c>
      <c r="I1925" s="19">
        <f t="shared" si="90"/>
        <v>42205.916666666672</v>
      </c>
      <c r="J1925">
        <v>1437429600</v>
      </c>
      <c r="K1925" s="19">
        <f t="shared" si="91"/>
        <v>42163.29833333334</v>
      </c>
      <c r="L1925">
        <v>1433747376</v>
      </c>
      <c r="M1925" t="b">
        <v>0</v>
      </c>
      <c r="N1925">
        <v>41</v>
      </c>
      <c r="O1925" t="b">
        <v>1</v>
      </c>
      <c r="P1925" t="s">
        <v>8301</v>
      </c>
      <c r="Q1925" s="15" t="s">
        <v>8314</v>
      </c>
      <c r="R1925" s="12" t="s">
        <v>8327</v>
      </c>
      <c r="S1925">
        <f t="shared" si="92"/>
        <v>103.17</v>
      </c>
    </row>
    <row r="1926" spans="1:19" ht="60" x14ac:dyDescent="0.25">
      <c r="A1926" s="10">
        <v>2938</v>
      </c>
      <c r="B1926" s="3" t="s">
        <v>2938</v>
      </c>
      <c r="C1926" s="3" t="s">
        <v>7048</v>
      </c>
      <c r="D1926" s="6">
        <v>4000</v>
      </c>
      <c r="E1926" s="8">
        <v>4055</v>
      </c>
      <c r="F1926" t="s">
        <v>8218</v>
      </c>
      <c r="G1926" t="s">
        <v>8223</v>
      </c>
      <c r="H1926" t="s">
        <v>8245</v>
      </c>
      <c r="I1926" s="19">
        <f t="shared" si="90"/>
        <v>42034.703865740739</v>
      </c>
      <c r="J1926">
        <v>1422636814</v>
      </c>
      <c r="K1926" s="19">
        <f t="shared" si="91"/>
        <v>42004.703865740739</v>
      </c>
      <c r="L1926">
        <v>1420044814</v>
      </c>
      <c r="M1926" t="b">
        <v>0</v>
      </c>
      <c r="N1926">
        <v>32</v>
      </c>
      <c r="O1926" t="b">
        <v>1</v>
      </c>
      <c r="P1926" t="s">
        <v>8303</v>
      </c>
      <c r="Q1926" s="15" t="s">
        <v>8314</v>
      </c>
      <c r="R1926" s="12" t="s">
        <v>8335</v>
      </c>
      <c r="S1926">
        <f t="shared" si="92"/>
        <v>126.72</v>
      </c>
    </row>
    <row r="1927" spans="1:19" ht="45" x14ac:dyDescent="0.25">
      <c r="A1927" s="10">
        <v>30</v>
      </c>
      <c r="B1927" s="3" t="s">
        <v>32</v>
      </c>
      <c r="C1927" s="3" t="s">
        <v>4141</v>
      </c>
      <c r="D1927" s="6">
        <v>4000</v>
      </c>
      <c r="E1927" s="8">
        <v>4051.99</v>
      </c>
      <c r="F1927" t="s">
        <v>8218</v>
      </c>
      <c r="G1927" t="s">
        <v>8223</v>
      </c>
      <c r="H1927" t="s">
        <v>8245</v>
      </c>
      <c r="I1927" s="19">
        <f t="shared" si="90"/>
        <v>41872.292997685188</v>
      </c>
      <c r="J1927">
        <v>1408604515</v>
      </c>
      <c r="K1927" s="19">
        <f t="shared" si="91"/>
        <v>41842.292997685188</v>
      </c>
      <c r="L1927">
        <v>1406012515</v>
      </c>
      <c r="M1927" t="b">
        <v>0</v>
      </c>
      <c r="N1927">
        <v>53</v>
      </c>
      <c r="O1927" t="b">
        <v>1</v>
      </c>
      <c r="P1927" t="s">
        <v>8263</v>
      </c>
      <c r="Q1927" s="15" t="s">
        <v>8317</v>
      </c>
      <c r="R1927" s="12" t="s">
        <v>8331</v>
      </c>
      <c r="S1927">
        <f t="shared" si="92"/>
        <v>76.45</v>
      </c>
    </row>
    <row r="1928" spans="1:19" ht="30" x14ac:dyDescent="0.25">
      <c r="A1928" s="10">
        <v>3157</v>
      </c>
      <c r="B1928" s="3" t="s">
        <v>3157</v>
      </c>
      <c r="C1928" s="3" t="s">
        <v>7267</v>
      </c>
      <c r="D1928" s="6">
        <v>4000</v>
      </c>
      <c r="E1928" s="8">
        <v>4040</v>
      </c>
      <c r="F1928" t="s">
        <v>8218</v>
      </c>
      <c r="G1928" t="s">
        <v>8223</v>
      </c>
      <c r="H1928" t="s">
        <v>8245</v>
      </c>
      <c r="I1928" s="19">
        <f t="shared" si="90"/>
        <v>41839.208333333336</v>
      </c>
      <c r="J1928">
        <v>1405746000</v>
      </c>
      <c r="K1928" s="19">
        <f t="shared" si="91"/>
        <v>41829.788252314815</v>
      </c>
      <c r="L1928">
        <v>1404932105</v>
      </c>
      <c r="M1928" t="b">
        <v>1</v>
      </c>
      <c r="N1928">
        <v>41</v>
      </c>
      <c r="O1928" t="b">
        <v>1</v>
      </c>
      <c r="P1928" t="s">
        <v>8269</v>
      </c>
      <c r="Q1928" s="15" t="s">
        <v>8314</v>
      </c>
      <c r="R1928" s="12" t="s">
        <v>8315</v>
      </c>
      <c r="S1928">
        <f t="shared" si="92"/>
        <v>98.54</v>
      </c>
    </row>
    <row r="1929" spans="1:19" ht="30" x14ac:dyDescent="0.25">
      <c r="A1929" s="10">
        <v>1628</v>
      </c>
      <c r="B1929" s="3" t="s">
        <v>1629</v>
      </c>
      <c r="C1929" s="3" t="s">
        <v>5738</v>
      </c>
      <c r="D1929" s="6">
        <v>4000</v>
      </c>
      <c r="E1929" s="8">
        <v>4037</v>
      </c>
      <c r="F1929" t="s">
        <v>8218</v>
      </c>
      <c r="G1929" t="s">
        <v>8223</v>
      </c>
      <c r="H1929" t="s">
        <v>8245</v>
      </c>
      <c r="I1929" s="19">
        <f t="shared" si="90"/>
        <v>41807.737060185187</v>
      </c>
      <c r="J1929">
        <v>1403026882</v>
      </c>
      <c r="K1929" s="19">
        <f t="shared" si="91"/>
        <v>41774.737060185187</v>
      </c>
      <c r="L1929">
        <v>1400175682</v>
      </c>
      <c r="M1929" t="b">
        <v>0</v>
      </c>
      <c r="N1929">
        <v>88</v>
      </c>
      <c r="O1929" t="b">
        <v>1</v>
      </c>
      <c r="P1929" t="s">
        <v>8274</v>
      </c>
      <c r="Q1929" s="15" t="s">
        <v>8311</v>
      </c>
      <c r="R1929" s="12" t="s">
        <v>8312</v>
      </c>
      <c r="S1929">
        <f t="shared" si="92"/>
        <v>45.88</v>
      </c>
    </row>
    <row r="1930" spans="1:19" ht="60" x14ac:dyDescent="0.25">
      <c r="A1930" s="10">
        <v>3418</v>
      </c>
      <c r="B1930" s="3" t="s">
        <v>3417</v>
      </c>
      <c r="C1930" s="3" t="s">
        <v>7528</v>
      </c>
      <c r="D1930" s="6">
        <v>4000</v>
      </c>
      <c r="E1930" s="8">
        <v>4035</v>
      </c>
      <c r="F1930" t="s">
        <v>8218</v>
      </c>
      <c r="G1930" t="s">
        <v>8223</v>
      </c>
      <c r="H1930" t="s">
        <v>8245</v>
      </c>
      <c r="I1930" s="19">
        <f t="shared" si="90"/>
        <v>41782.83457175926</v>
      </c>
      <c r="J1930">
        <v>1400875307</v>
      </c>
      <c r="K1930" s="19">
        <f t="shared" si="91"/>
        <v>41752.83457175926</v>
      </c>
      <c r="L1930">
        <v>1398283307</v>
      </c>
      <c r="M1930" t="b">
        <v>0</v>
      </c>
      <c r="N1930">
        <v>56</v>
      </c>
      <c r="O1930" t="b">
        <v>1</v>
      </c>
      <c r="P1930" t="s">
        <v>8269</v>
      </c>
      <c r="Q1930" s="15" t="s">
        <v>8314</v>
      </c>
      <c r="R1930" s="12" t="s">
        <v>8315</v>
      </c>
      <c r="S1930">
        <f t="shared" si="92"/>
        <v>72.05</v>
      </c>
    </row>
    <row r="1931" spans="1:19" ht="45" x14ac:dyDescent="0.25">
      <c r="A1931" s="10">
        <v>3717</v>
      </c>
      <c r="B1931" s="3" t="s">
        <v>3714</v>
      </c>
      <c r="C1931" s="3" t="s">
        <v>7827</v>
      </c>
      <c r="D1931" s="6">
        <v>4000</v>
      </c>
      <c r="E1931" s="8">
        <v>4030</v>
      </c>
      <c r="F1931" t="s">
        <v>8218</v>
      </c>
      <c r="G1931" t="s">
        <v>8224</v>
      </c>
      <c r="H1931" t="s">
        <v>8246</v>
      </c>
      <c r="I1931" s="19">
        <f t="shared" si="90"/>
        <v>42133.866307870368</v>
      </c>
      <c r="J1931">
        <v>1431204449</v>
      </c>
      <c r="K1931" s="19">
        <f t="shared" si="91"/>
        <v>42102.866307870368</v>
      </c>
      <c r="L1931">
        <v>1428526049</v>
      </c>
      <c r="M1931" t="b">
        <v>0</v>
      </c>
      <c r="N1931">
        <v>13</v>
      </c>
      <c r="O1931" t="b">
        <v>1</v>
      </c>
      <c r="P1931" t="s">
        <v>8269</v>
      </c>
      <c r="Q1931" s="15" t="s">
        <v>8314</v>
      </c>
      <c r="R1931" s="12" t="s">
        <v>8315</v>
      </c>
      <c r="S1931">
        <f t="shared" si="92"/>
        <v>310</v>
      </c>
    </row>
    <row r="1932" spans="1:19" ht="45" x14ac:dyDescent="0.25">
      <c r="A1932" s="10">
        <v>2086</v>
      </c>
      <c r="B1932" s="3" t="s">
        <v>2087</v>
      </c>
      <c r="C1932" s="3" t="s">
        <v>6196</v>
      </c>
      <c r="D1932" s="6">
        <v>4000</v>
      </c>
      <c r="E1932" s="8">
        <v>4028</v>
      </c>
      <c r="F1932" t="s">
        <v>8218</v>
      </c>
      <c r="G1932" t="s">
        <v>8223</v>
      </c>
      <c r="H1932" t="s">
        <v>8245</v>
      </c>
      <c r="I1932" s="19">
        <f t="shared" si="90"/>
        <v>40891.207638888889</v>
      </c>
      <c r="J1932">
        <v>1323838740</v>
      </c>
      <c r="K1932" s="19">
        <f t="shared" si="91"/>
        <v>40860.67050925926</v>
      </c>
      <c r="L1932">
        <v>1321200332</v>
      </c>
      <c r="M1932" t="b">
        <v>0</v>
      </c>
      <c r="N1932">
        <v>35</v>
      </c>
      <c r="O1932" t="b">
        <v>1</v>
      </c>
      <c r="P1932" t="s">
        <v>8277</v>
      </c>
      <c r="Q1932" s="15" t="s">
        <v>8311</v>
      </c>
      <c r="R1932" s="12" t="s">
        <v>8328</v>
      </c>
      <c r="S1932">
        <f t="shared" si="92"/>
        <v>115.09</v>
      </c>
    </row>
    <row r="1933" spans="1:19" ht="60" x14ac:dyDescent="0.25">
      <c r="A1933" s="10">
        <v>2711</v>
      </c>
      <c r="B1933" s="3" t="s">
        <v>2711</v>
      </c>
      <c r="C1933" s="3" t="s">
        <v>6821</v>
      </c>
      <c r="D1933" s="6">
        <v>3910</v>
      </c>
      <c r="E1933" s="8">
        <v>3938</v>
      </c>
      <c r="F1933" t="s">
        <v>8218</v>
      </c>
      <c r="G1933" t="s">
        <v>8224</v>
      </c>
      <c r="H1933" t="s">
        <v>8246</v>
      </c>
      <c r="I1933" s="19">
        <f t="shared" si="90"/>
        <v>41810.917361111111</v>
      </c>
      <c r="J1933">
        <v>1403301660</v>
      </c>
      <c r="K1933" s="19">
        <f t="shared" si="91"/>
        <v>41780.745254629634</v>
      </c>
      <c r="L1933">
        <v>1400694790</v>
      </c>
      <c r="M1933" t="b">
        <v>1</v>
      </c>
      <c r="N1933">
        <v>73</v>
      </c>
      <c r="O1933" t="b">
        <v>1</v>
      </c>
      <c r="P1933" t="s">
        <v>8301</v>
      </c>
      <c r="Q1933" s="15" t="s">
        <v>8314</v>
      </c>
      <c r="R1933" s="12" t="s">
        <v>8327</v>
      </c>
      <c r="S1933">
        <f t="shared" si="92"/>
        <v>53.95</v>
      </c>
    </row>
    <row r="1934" spans="1:19" ht="60" x14ac:dyDescent="0.25">
      <c r="A1934" s="10">
        <v>1649</v>
      </c>
      <c r="B1934" s="3" t="s">
        <v>1650</v>
      </c>
      <c r="C1934" s="3" t="s">
        <v>5759</v>
      </c>
      <c r="D1934" s="6">
        <v>3800</v>
      </c>
      <c r="E1934" s="8">
        <v>3822.33</v>
      </c>
      <c r="F1934" t="s">
        <v>8218</v>
      </c>
      <c r="G1934" t="s">
        <v>8223</v>
      </c>
      <c r="H1934" t="s">
        <v>8245</v>
      </c>
      <c r="I1934" s="19">
        <f t="shared" si="90"/>
        <v>41782.684664351851</v>
      </c>
      <c r="J1934">
        <v>1400862355</v>
      </c>
      <c r="K1934" s="19">
        <f t="shared" si="91"/>
        <v>41737.684664351851</v>
      </c>
      <c r="L1934">
        <v>1396974355</v>
      </c>
      <c r="M1934" t="b">
        <v>0</v>
      </c>
      <c r="N1934">
        <v>81</v>
      </c>
      <c r="O1934" t="b">
        <v>1</v>
      </c>
      <c r="P1934" t="s">
        <v>8290</v>
      </c>
      <c r="Q1934" s="15" t="s">
        <v>8311</v>
      </c>
      <c r="R1934" s="12" t="s">
        <v>8319</v>
      </c>
      <c r="S1934">
        <f t="shared" si="92"/>
        <v>47.19</v>
      </c>
    </row>
    <row r="1935" spans="1:19" ht="45" x14ac:dyDescent="0.25">
      <c r="A1935" s="10">
        <v>2220</v>
      </c>
      <c r="B1935" s="3" t="s">
        <v>2221</v>
      </c>
      <c r="C1935" s="3" t="s">
        <v>6330</v>
      </c>
      <c r="D1935" s="6">
        <v>3500</v>
      </c>
      <c r="E1935" s="8">
        <v>3540</v>
      </c>
      <c r="F1935" t="s">
        <v>8218</v>
      </c>
      <c r="G1935" t="s">
        <v>8223</v>
      </c>
      <c r="H1935" t="s">
        <v>8245</v>
      </c>
      <c r="I1935" s="19">
        <f t="shared" si="90"/>
        <v>41482.060601851852</v>
      </c>
      <c r="J1935">
        <v>1374888436</v>
      </c>
      <c r="K1935" s="19">
        <f t="shared" si="91"/>
        <v>41452.060601851852</v>
      </c>
      <c r="L1935">
        <v>1372296436</v>
      </c>
      <c r="M1935" t="b">
        <v>0</v>
      </c>
      <c r="N1935">
        <v>69</v>
      </c>
      <c r="O1935" t="b">
        <v>1</v>
      </c>
      <c r="P1935" t="s">
        <v>8278</v>
      </c>
      <c r="Q1935" s="15" t="s">
        <v>8311</v>
      </c>
      <c r="R1935" s="12" t="s">
        <v>8324</v>
      </c>
      <c r="S1935">
        <f t="shared" si="92"/>
        <v>51.3</v>
      </c>
    </row>
    <row r="1936" spans="1:19" ht="60" x14ac:dyDescent="0.25">
      <c r="A1936" s="10">
        <v>3150</v>
      </c>
      <c r="B1936" s="3" t="s">
        <v>3150</v>
      </c>
      <c r="C1936" s="3" t="s">
        <v>7260</v>
      </c>
      <c r="D1936" s="6">
        <v>3500</v>
      </c>
      <c r="E1936" s="8">
        <v>3535</v>
      </c>
      <c r="F1936" t="s">
        <v>8218</v>
      </c>
      <c r="G1936" t="s">
        <v>8223</v>
      </c>
      <c r="H1936" t="s">
        <v>8245</v>
      </c>
      <c r="I1936" s="19">
        <f t="shared" si="90"/>
        <v>40568.166666666664</v>
      </c>
      <c r="J1936">
        <v>1295928000</v>
      </c>
      <c r="K1936" s="19">
        <f t="shared" si="91"/>
        <v>40478.263923611114</v>
      </c>
      <c r="L1936">
        <v>1288160403</v>
      </c>
      <c r="M1936" t="b">
        <v>1</v>
      </c>
      <c r="N1936">
        <v>104</v>
      </c>
      <c r="O1936" t="b">
        <v>1</v>
      </c>
      <c r="P1936" t="s">
        <v>8269</v>
      </c>
      <c r="Q1936" s="15" t="s">
        <v>8314</v>
      </c>
      <c r="R1936" s="12" t="s">
        <v>8315</v>
      </c>
      <c r="S1936">
        <f t="shared" si="92"/>
        <v>33.99</v>
      </c>
    </row>
    <row r="1937" spans="1:19" ht="45" x14ac:dyDescent="0.25">
      <c r="A1937" s="10">
        <v>2935</v>
      </c>
      <c r="B1937" s="3" t="s">
        <v>2935</v>
      </c>
      <c r="C1937" s="3" t="s">
        <v>7045</v>
      </c>
      <c r="D1937" s="6">
        <v>3500</v>
      </c>
      <c r="E1937" s="8">
        <v>3531</v>
      </c>
      <c r="F1937" t="s">
        <v>8218</v>
      </c>
      <c r="G1937" t="s">
        <v>8223</v>
      </c>
      <c r="H1937" t="s">
        <v>8245</v>
      </c>
      <c r="I1937" s="19">
        <f t="shared" si="90"/>
        <v>42611.708333333328</v>
      </c>
      <c r="J1937">
        <v>1472490000</v>
      </c>
      <c r="K1937" s="19">
        <f t="shared" si="91"/>
        <v>42553.583425925928</v>
      </c>
      <c r="L1937">
        <v>1467468008</v>
      </c>
      <c r="M1937" t="b">
        <v>0</v>
      </c>
      <c r="N1937">
        <v>39</v>
      </c>
      <c r="O1937" t="b">
        <v>1</v>
      </c>
      <c r="P1937" t="s">
        <v>8303</v>
      </c>
      <c r="Q1937" s="15" t="s">
        <v>8314</v>
      </c>
      <c r="R1937" s="12" t="s">
        <v>8335</v>
      </c>
      <c r="S1937">
        <f t="shared" si="92"/>
        <v>90.54</v>
      </c>
    </row>
    <row r="1938" spans="1:19" ht="60" x14ac:dyDescent="0.25">
      <c r="A1938" s="10">
        <v>3671</v>
      </c>
      <c r="B1938" s="3" t="s">
        <v>3668</v>
      </c>
      <c r="C1938" s="3" t="s">
        <v>7781</v>
      </c>
      <c r="D1938" s="6">
        <v>3500</v>
      </c>
      <c r="E1938" s="8">
        <v>3530</v>
      </c>
      <c r="F1938" t="s">
        <v>8218</v>
      </c>
      <c r="G1938" t="s">
        <v>8223</v>
      </c>
      <c r="H1938" t="s">
        <v>8245</v>
      </c>
      <c r="I1938" s="19">
        <f t="shared" si="90"/>
        <v>41841.165972222225</v>
      </c>
      <c r="J1938">
        <v>1405915140</v>
      </c>
      <c r="K1938" s="19">
        <f t="shared" si="91"/>
        <v>41820.62809027778</v>
      </c>
      <c r="L1938">
        <v>1404140667</v>
      </c>
      <c r="M1938" t="b">
        <v>0</v>
      </c>
      <c r="N1938">
        <v>40</v>
      </c>
      <c r="O1938" t="b">
        <v>1</v>
      </c>
      <c r="P1938" t="s">
        <v>8269</v>
      </c>
      <c r="Q1938" s="15" t="s">
        <v>8314</v>
      </c>
      <c r="R1938" s="12" t="s">
        <v>8315</v>
      </c>
      <c r="S1938">
        <f t="shared" si="92"/>
        <v>88.25</v>
      </c>
    </row>
    <row r="1939" spans="1:19" ht="60" x14ac:dyDescent="0.25">
      <c r="A1939" s="10">
        <v>3382</v>
      </c>
      <c r="B1939" s="3" t="s">
        <v>3381</v>
      </c>
      <c r="C1939" s="3" t="s">
        <v>7492</v>
      </c>
      <c r="D1939" s="6">
        <v>3500</v>
      </c>
      <c r="E1939" s="8">
        <v>3526</v>
      </c>
      <c r="F1939" t="s">
        <v>8218</v>
      </c>
      <c r="G1939" t="s">
        <v>8224</v>
      </c>
      <c r="H1939" t="s">
        <v>8246</v>
      </c>
      <c r="I1939" s="19">
        <f t="shared" si="90"/>
        <v>42583.957638888889</v>
      </c>
      <c r="J1939">
        <v>1470092340</v>
      </c>
      <c r="K1939" s="19">
        <f t="shared" si="91"/>
        <v>42559.431203703702</v>
      </c>
      <c r="L1939">
        <v>1467973256</v>
      </c>
      <c r="M1939" t="b">
        <v>0</v>
      </c>
      <c r="N1939">
        <v>46</v>
      </c>
      <c r="O1939" t="b">
        <v>1</v>
      </c>
      <c r="P1939" t="s">
        <v>8269</v>
      </c>
      <c r="Q1939" s="15" t="s">
        <v>8314</v>
      </c>
      <c r="R1939" s="12" t="s">
        <v>8315</v>
      </c>
      <c r="S1939">
        <f t="shared" si="92"/>
        <v>76.650000000000006</v>
      </c>
    </row>
    <row r="1940" spans="1:19" ht="60" x14ac:dyDescent="0.25">
      <c r="A1940" s="10">
        <v>1882</v>
      </c>
      <c r="B1940" s="3" t="s">
        <v>1883</v>
      </c>
      <c r="C1940" s="3" t="s">
        <v>5992</v>
      </c>
      <c r="D1940" s="6">
        <v>3350</v>
      </c>
      <c r="E1940" s="8">
        <v>3380</v>
      </c>
      <c r="F1940" t="s">
        <v>8218</v>
      </c>
      <c r="G1940" t="s">
        <v>8223</v>
      </c>
      <c r="H1940" t="s">
        <v>8245</v>
      </c>
      <c r="I1940" s="19">
        <f t="shared" si="90"/>
        <v>41100.991666666669</v>
      </c>
      <c r="J1940">
        <v>1341964080</v>
      </c>
      <c r="K1940" s="19">
        <f t="shared" si="91"/>
        <v>41067.949212962965</v>
      </c>
      <c r="L1940">
        <v>1339109212</v>
      </c>
      <c r="M1940" t="b">
        <v>0</v>
      </c>
      <c r="N1940">
        <v>81</v>
      </c>
      <c r="O1940" t="b">
        <v>1</v>
      </c>
      <c r="P1940" t="s">
        <v>8277</v>
      </c>
      <c r="Q1940" s="15" t="s">
        <v>8311</v>
      </c>
      <c r="R1940" s="12" t="s">
        <v>8328</v>
      </c>
      <c r="S1940">
        <f t="shared" si="92"/>
        <v>41.73</v>
      </c>
    </row>
    <row r="1941" spans="1:19" ht="60" x14ac:dyDescent="0.25">
      <c r="A1941" s="10">
        <v>337</v>
      </c>
      <c r="B1941" s="3" t="s">
        <v>338</v>
      </c>
      <c r="C1941" s="3" t="s">
        <v>4447</v>
      </c>
      <c r="D1941" s="6">
        <v>3000</v>
      </c>
      <c r="E1941" s="8">
        <v>3035.05</v>
      </c>
      <c r="F1941" t="s">
        <v>8218</v>
      </c>
      <c r="G1941" t="s">
        <v>8223</v>
      </c>
      <c r="H1941" t="s">
        <v>8245</v>
      </c>
      <c r="I1941" s="19">
        <f t="shared" si="90"/>
        <v>42077.086898148147</v>
      </c>
      <c r="J1941">
        <v>1426298708</v>
      </c>
      <c r="K1941" s="19">
        <f t="shared" si="91"/>
        <v>42047.128564814819</v>
      </c>
      <c r="L1941">
        <v>1423710308</v>
      </c>
      <c r="M1941" t="b">
        <v>1</v>
      </c>
      <c r="N1941">
        <v>31</v>
      </c>
      <c r="O1941" t="b">
        <v>1</v>
      </c>
      <c r="P1941" t="s">
        <v>8267</v>
      </c>
      <c r="Q1941" s="15" t="s">
        <v>8317</v>
      </c>
      <c r="R1941" s="12" t="s">
        <v>8329</v>
      </c>
      <c r="S1941">
        <f t="shared" si="92"/>
        <v>97.9</v>
      </c>
    </row>
    <row r="1942" spans="1:19" ht="30" x14ac:dyDescent="0.25">
      <c r="A1942" s="10">
        <v>2789</v>
      </c>
      <c r="B1942" s="3" t="s">
        <v>2789</v>
      </c>
      <c r="C1942" s="3" t="s">
        <v>6899</v>
      </c>
      <c r="D1942" s="6">
        <v>3000</v>
      </c>
      <c r="E1942" s="8">
        <v>3035</v>
      </c>
      <c r="F1942" t="s">
        <v>8218</v>
      </c>
      <c r="G1942" t="s">
        <v>8223</v>
      </c>
      <c r="H1942" t="s">
        <v>8245</v>
      </c>
      <c r="I1942" s="19">
        <f t="shared" si="90"/>
        <v>42075.166666666672</v>
      </c>
      <c r="J1942">
        <v>1426132800</v>
      </c>
      <c r="K1942" s="19">
        <f t="shared" si="91"/>
        <v>42056.013124999998</v>
      </c>
      <c r="L1942">
        <v>1424477934</v>
      </c>
      <c r="M1942" t="b">
        <v>0</v>
      </c>
      <c r="N1942">
        <v>24</v>
      </c>
      <c r="O1942" t="b">
        <v>1</v>
      </c>
      <c r="P1942" t="s">
        <v>8269</v>
      </c>
      <c r="Q1942" s="15" t="s">
        <v>8314</v>
      </c>
      <c r="R1942" s="12" t="s">
        <v>8315</v>
      </c>
      <c r="S1942">
        <f t="shared" si="92"/>
        <v>126.46</v>
      </c>
    </row>
    <row r="1943" spans="1:19" ht="60" x14ac:dyDescent="0.25">
      <c r="A1943" s="10">
        <v>3003</v>
      </c>
      <c r="B1943" s="3" t="s">
        <v>3003</v>
      </c>
      <c r="C1943" s="3" t="s">
        <v>7113</v>
      </c>
      <c r="D1943" s="6">
        <v>3000</v>
      </c>
      <c r="E1943" s="8">
        <v>3035</v>
      </c>
      <c r="F1943" t="s">
        <v>8218</v>
      </c>
      <c r="G1943" t="s">
        <v>8223</v>
      </c>
      <c r="H1943" t="s">
        <v>8245</v>
      </c>
      <c r="I1943" s="19">
        <f t="shared" si="90"/>
        <v>42430.249305555553</v>
      </c>
      <c r="J1943">
        <v>1456811940</v>
      </c>
      <c r="K1943" s="19">
        <f t="shared" si="91"/>
        <v>42398.849259259259</v>
      </c>
      <c r="L1943">
        <v>1454098976</v>
      </c>
      <c r="M1943" t="b">
        <v>0</v>
      </c>
      <c r="N1943">
        <v>17</v>
      </c>
      <c r="O1943" t="b">
        <v>1</v>
      </c>
      <c r="P1943" t="s">
        <v>8301</v>
      </c>
      <c r="Q1943" s="15" t="s">
        <v>8314</v>
      </c>
      <c r="R1943" s="12" t="s">
        <v>8327</v>
      </c>
      <c r="S1943">
        <f t="shared" si="92"/>
        <v>178.53</v>
      </c>
    </row>
    <row r="1944" spans="1:19" ht="45" x14ac:dyDescent="0.25">
      <c r="A1944" s="10">
        <v>3008</v>
      </c>
      <c r="B1944" s="3" t="s">
        <v>3008</v>
      </c>
      <c r="C1944" s="3" t="s">
        <v>7118</v>
      </c>
      <c r="D1944" s="6">
        <v>3000</v>
      </c>
      <c r="E1944" s="8">
        <v>3035</v>
      </c>
      <c r="F1944" t="s">
        <v>8218</v>
      </c>
      <c r="G1944" t="s">
        <v>8223</v>
      </c>
      <c r="H1944" t="s">
        <v>8245</v>
      </c>
      <c r="I1944" s="19">
        <f t="shared" si="90"/>
        <v>42390.212025462963</v>
      </c>
      <c r="J1944">
        <v>1453352719</v>
      </c>
      <c r="K1944" s="19">
        <f t="shared" si="91"/>
        <v>42360.212025462963</v>
      </c>
      <c r="L1944">
        <v>1450760719</v>
      </c>
      <c r="M1944" t="b">
        <v>0</v>
      </c>
      <c r="N1944">
        <v>26</v>
      </c>
      <c r="O1944" t="b">
        <v>1</v>
      </c>
      <c r="P1944" t="s">
        <v>8301</v>
      </c>
      <c r="Q1944" s="15" t="s">
        <v>8314</v>
      </c>
      <c r="R1944" s="12" t="s">
        <v>8327</v>
      </c>
      <c r="S1944">
        <f t="shared" si="92"/>
        <v>116.73</v>
      </c>
    </row>
    <row r="1945" spans="1:19" ht="60" x14ac:dyDescent="0.25">
      <c r="A1945" s="10">
        <v>3174</v>
      </c>
      <c r="B1945" s="3" t="s">
        <v>3174</v>
      </c>
      <c r="C1945" s="3" t="s">
        <v>7284</v>
      </c>
      <c r="D1945" s="6">
        <v>3000</v>
      </c>
      <c r="E1945" s="8">
        <v>3034</v>
      </c>
      <c r="F1945" t="s">
        <v>8218</v>
      </c>
      <c r="G1945" t="s">
        <v>8223</v>
      </c>
      <c r="H1945" t="s">
        <v>8245</v>
      </c>
      <c r="I1945" s="19">
        <f t="shared" si="90"/>
        <v>41876.864675925928</v>
      </c>
      <c r="J1945">
        <v>1408999508</v>
      </c>
      <c r="K1945" s="19">
        <f t="shared" si="91"/>
        <v>41862.864675925928</v>
      </c>
      <c r="L1945">
        <v>1407789908</v>
      </c>
      <c r="M1945" t="b">
        <v>1</v>
      </c>
      <c r="N1945">
        <v>23</v>
      </c>
      <c r="O1945" t="b">
        <v>1</v>
      </c>
      <c r="P1945" t="s">
        <v>8269</v>
      </c>
      <c r="Q1945" s="15" t="s">
        <v>8314</v>
      </c>
      <c r="R1945" s="12" t="s">
        <v>8315</v>
      </c>
      <c r="S1945">
        <f t="shared" si="92"/>
        <v>131.91</v>
      </c>
    </row>
    <row r="1946" spans="1:19" ht="60" x14ac:dyDescent="0.25">
      <c r="A1946" s="10">
        <v>3437</v>
      </c>
      <c r="B1946" s="3" t="s">
        <v>3436</v>
      </c>
      <c r="C1946" s="3" t="s">
        <v>7547</v>
      </c>
      <c r="D1946" s="6">
        <v>3000</v>
      </c>
      <c r="E1946" s="8">
        <v>3030</v>
      </c>
      <c r="F1946" t="s">
        <v>8218</v>
      </c>
      <c r="G1946" t="s">
        <v>8223</v>
      </c>
      <c r="H1946" t="s">
        <v>8245</v>
      </c>
      <c r="I1946" s="19">
        <f t="shared" si="90"/>
        <v>42235.710879629631</v>
      </c>
      <c r="J1946">
        <v>1440003820</v>
      </c>
      <c r="K1946" s="19">
        <f t="shared" si="91"/>
        <v>42205.710879629631</v>
      </c>
      <c r="L1946">
        <v>1437411820</v>
      </c>
      <c r="M1946" t="b">
        <v>0</v>
      </c>
      <c r="N1946">
        <v>36</v>
      </c>
      <c r="O1946" t="b">
        <v>1</v>
      </c>
      <c r="P1946" t="s">
        <v>8269</v>
      </c>
      <c r="Q1946" s="15" t="s">
        <v>8314</v>
      </c>
      <c r="R1946" s="12" t="s">
        <v>8315</v>
      </c>
      <c r="S1946">
        <f t="shared" si="92"/>
        <v>84.17</v>
      </c>
    </row>
    <row r="1947" spans="1:19" x14ac:dyDescent="0.25">
      <c r="A1947" s="10">
        <v>3467</v>
      </c>
      <c r="B1947" s="3" t="s">
        <v>3466</v>
      </c>
      <c r="C1947" s="3" t="s">
        <v>7577</v>
      </c>
      <c r="D1947" s="6">
        <v>3000</v>
      </c>
      <c r="E1947" s="8">
        <v>3030</v>
      </c>
      <c r="F1947" t="s">
        <v>8218</v>
      </c>
      <c r="G1947" t="s">
        <v>8223</v>
      </c>
      <c r="H1947" t="s">
        <v>8245</v>
      </c>
      <c r="I1947" s="19">
        <f t="shared" si="90"/>
        <v>42083.630000000005</v>
      </c>
      <c r="J1947">
        <v>1426864032</v>
      </c>
      <c r="K1947" s="19">
        <f t="shared" si="91"/>
        <v>42053.671666666662</v>
      </c>
      <c r="L1947">
        <v>1424275632</v>
      </c>
      <c r="M1947" t="b">
        <v>0</v>
      </c>
      <c r="N1947">
        <v>47</v>
      </c>
      <c r="O1947" t="b">
        <v>1</v>
      </c>
      <c r="P1947" t="s">
        <v>8269</v>
      </c>
      <c r="Q1947" s="15" t="s">
        <v>8314</v>
      </c>
      <c r="R1947" s="12" t="s">
        <v>8315</v>
      </c>
      <c r="S1947">
        <f t="shared" si="92"/>
        <v>64.47</v>
      </c>
    </row>
    <row r="1948" spans="1:19" ht="60" x14ac:dyDescent="0.25">
      <c r="A1948" s="10">
        <v>2283</v>
      </c>
      <c r="B1948" s="3" t="s">
        <v>2284</v>
      </c>
      <c r="C1948" s="3" t="s">
        <v>6393</v>
      </c>
      <c r="D1948" s="6">
        <v>3000</v>
      </c>
      <c r="E1948" s="8">
        <v>3025.66</v>
      </c>
      <c r="F1948" t="s">
        <v>8218</v>
      </c>
      <c r="G1948" t="s">
        <v>8223</v>
      </c>
      <c r="H1948" t="s">
        <v>8245</v>
      </c>
      <c r="I1948" s="19">
        <f t="shared" si="90"/>
        <v>41038.083379629628</v>
      </c>
      <c r="J1948">
        <v>1336528804</v>
      </c>
      <c r="K1948" s="19">
        <f t="shared" si="91"/>
        <v>40978.125046296293</v>
      </c>
      <c r="L1948">
        <v>1331348404</v>
      </c>
      <c r="M1948" t="b">
        <v>0</v>
      </c>
      <c r="N1948">
        <v>48</v>
      </c>
      <c r="O1948" t="b">
        <v>1</v>
      </c>
      <c r="P1948" t="s">
        <v>8274</v>
      </c>
      <c r="Q1948" s="15" t="s">
        <v>8311</v>
      </c>
      <c r="R1948" s="12" t="s">
        <v>8312</v>
      </c>
      <c r="S1948">
        <f t="shared" si="92"/>
        <v>63.03</v>
      </c>
    </row>
    <row r="1949" spans="1:19" x14ac:dyDescent="0.25">
      <c r="A1949" s="10">
        <v>659</v>
      </c>
      <c r="B1949" s="3" t="s">
        <v>660</v>
      </c>
      <c r="C1949" s="3" t="s">
        <v>4769</v>
      </c>
      <c r="D1949" s="6">
        <v>3000</v>
      </c>
      <c r="E1949" s="8">
        <v>3017</v>
      </c>
      <c r="F1949" t="s">
        <v>8218</v>
      </c>
      <c r="G1949" t="s">
        <v>8223</v>
      </c>
      <c r="H1949" t="s">
        <v>8245</v>
      </c>
      <c r="I1949" s="19">
        <f t="shared" si="90"/>
        <v>42239.593692129631</v>
      </c>
      <c r="J1949">
        <v>1440339295</v>
      </c>
      <c r="K1949" s="19">
        <f t="shared" si="91"/>
        <v>42209.593692129631</v>
      </c>
      <c r="L1949">
        <v>1437747295</v>
      </c>
      <c r="M1949" t="b">
        <v>0</v>
      </c>
      <c r="N1949">
        <v>21</v>
      </c>
      <c r="O1949" t="b">
        <v>1</v>
      </c>
      <c r="P1949" t="s">
        <v>8271</v>
      </c>
      <c r="Q1949" s="15" t="s">
        <v>8307</v>
      </c>
      <c r="R1949" s="12" t="s">
        <v>8313</v>
      </c>
      <c r="S1949">
        <f t="shared" si="92"/>
        <v>143.66999999999999</v>
      </c>
    </row>
    <row r="1950" spans="1:19" ht="60" x14ac:dyDescent="0.25">
      <c r="A1950" s="10">
        <v>3240</v>
      </c>
      <c r="B1950" s="3" t="s">
        <v>3240</v>
      </c>
      <c r="C1950" s="3" t="s">
        <v>7350</v>
      </c>
      <c r="D1950" s="6">
        <v>3000</v>
      </c>
      <c r="E1950" s="8">
        <v>3017</v>
      </c>
      <c r="F1950" t="s">
        <v>8218</v>
      </c>
      <c r="G1950" t="s">
        <v>8224</v>
      </c>
      <c r="H1950" t="s">
        <v>8246</v>
      </c>
      <c r="I1950" s="19">
        <f t="shared" si="90"/>
        <v>42782.958333333328</v>
      </c>
      <c r="J1950">
        <v>1487286000</v>
      </c>
      <c r="K1950" s="19">
        <f t="shared" si="91"/>
        <v>42754.693842592591</v>
      </c>
      <c r="L1950">
        <v>1484843948</v>
      </c>
      <c r="M1950" t="b">
        <v>0</v>
      </c>
      <c r="N1950">
        <v>34</v>
      </c>
      <c r="O1950" t="b">
        <v>1</v>
      </c>
      <c r="P1950" t="s">
        <v>8269</v>
      </c>
      <c r="Q1950" s="15" t="s">
        <v>8314</v>
      </c>
      <c r="R1950" s="12" t="s">
        <v>8315</v>
      </c>
      <c r="S1950">
        <f t="shared" si="92"/>
        <v>88.74</v>
      </c>
    </row>
    <row r="1951" spans="1:19" ht="60" x14ac:dyDescent="0.25">
      <c r="A1951" s="10">
        <v>10</v>
      </c>
      <c r="B1951" s="3" t="s">
        <v>12</v>
      </c>
      <c r="C1951" s="3" t="s">
        <v>4121</v>
      </c>
      <c r="D1951" s="6">
        <v>3000</v>
      </c>
      <c r="E1951" s="8">
        <v>3015</v>
      </c>
      <c r="F1951" t="s">
        <v>8218</v>
      </c>
      <c r="G1951" t="s">
        <v>8223</v>
      </c>
      <c r="H1951" t="s">
        <v>8245</v>
      </c>
      <c r="I1951" s="19">
        <f t="shared" si="90"/>
        <v>41815.068043981482</v>
      </c>
      <c r="J1951">
        <v>1403660279</v>
      </c>
      <c r="K1951" s="19">
        <f t="shared" si="91"/>
        <v>41780.068043981482</v>
      </c>
      <c r="L1951">
        <v>1400636279</v>
      </c>
      <c r="M1951" t="b">
        <v>0</v>
      </c>
      <c r="N1951">
        <v>19</v>
      </c>
      <c r="O1951" t="b">
        <v>1</v>
      </c>
      <c r="P1951" t="s">
        <v>8263</v>
      </c>
      <c r="Q1951" s="15" t="s">
        <v>8317</v>
      </c>
      <c r="R1951" s="12" t="s">
        <v>8331</v>
      </c>
      <c r="S1951">
        <f t="shared" si="92"/>
        <v>158.68</v>
      </c>
    </row>
    <row r="1952" spans="1:19" ht="60" x14ac:dyDescent="0.25">
      <c r="A1952" s="10">
        <v>1199</v>
      </c>
      <c r="B1952" s="3" t="s">
        <v>1200</v>
      </c>
      <c r="C1952" s="3" t="s">
        <v>5309</v>
      </c>
      <c r="D1952" s="6">
        <v>2658</v>
      </c>
      <c r="E1952" s="8">
        <v>2693</v>
      </c>
      <c r="F1952" t="s">
        <v>8218</v>
      </c>
      <c r="G1952" t="s">
        <v>8224</v>
      </c>
      <c r="H1952" t="s">
        <v>8246</v>
      </c>
      <c r="I1952" s="19">
        <f t="shared" si="90"/>
        <v>42193.770833333328</v>
      </c>
      <c r="J1952">
        <v>1436380200</v>
      </c>
      <c r="K1952" s="19">
        <f t="shared" si="91"/>
        <v>42161.770833333328</v>
      </c>
      <c r="L1952">
        <v>1433615400</v>
      </c>
      <c r="M1952" t="b">
        <v>0</v>
      </c>
      <c r="N1952">
        <v>9</v>
      </c>
      <c r="O1952" t="b">
        <v>1</v>
      </c>
      <c r="P1952" t="s">
        <v>8283</v>
      </c>
      <c r="Q1952" s="15" t="s">
        <v>8322</v>
      </c>
      <c r="R1952" s="12" t="s">
        <v>8323</v>
      </c>
      <c r="S1952">
        <f t="shared" si="92"/>
        <v>299.22000000000003</v>
      </c>
    </row>
    <row r="1953" spans="1:19" ht="60" x14ac:dyDescent="0.25">
      <c r="A1953" s="10">
        <v>726</v>
      </c>
      <c r="B1953" s="3" t="s">
        <v>727</v>
      </c>
      <c r="C1953" s="3" t="s">
        <v>4836</v>
      </c>
      <c r="D1953" s="6">
        <v>2500</v>
      </c>
      <c r="E1953" s="8">
        <v>2535</v>
      </c>
      <c r="F1953" t="s">
        <v>8218</v>
      </c>
      <c r="G1953" t="s">
        <v>8223</v>
      </c>
      <c r="H1953" t="s">
        <v>8245</v>
      </c>
      <c r="I1953" s="19">
        <f t="shared" si="90"/>
        <v>41376.042673611111</v>
      </c>
      <c r="J1953">
        <v>1365728487</v>
      </c>
      <c r="K1953" s="19">
        <f t="shared" si="91"/>
        <v>41346.042673611111</v>
      </c>
      <c r="L1953">
        <v>1363136487</v>
      </c>
      <c r="M1953" t="b">
        <v>0</v>
      </c>
      <c r="N1953">
        <v>35</v>
      </c>
      <c r="O1953" t="b">
        <v>1</v>
      </c>
      <c r="P1953" t="s">
        <v>8272</v>
      </c>
      <c r="Q1953" s="15" t="s">
        <v>8320</v>
      </c>
      <c r="R1953" s="12" t="s">
        <v>8330</v>
      </c>
      <c r="S1953">
        <f t="shared" si="92"/>
        <v>72.430000000000007</v>
      </c>
    </row>
    <row r="1954" spans="1:19" ht="30" x14ac:dyDescent="0.25">
      <c r="A1954" s="10">
        <v>1641</v>
      </c>
      <c r="B1954" s="3" t="s">
        <v>1642</v>
      </c>
      <c r="C1954" s="3" t="s">
        <v>5751</v>
      </c>
      <c r="D1954" s="6">
        <v>2500</v>
      </c>
      <c r="E1954" s="8">
        <v>2535</v>
      </c>
      <c r="F1954" t="s">
        <v>8218</v>
      </c>
      <c r="G1954" t="s">
        <v>8223</v>
      </c>
      <c r="H1954" t="s">
        <v>8245</v>
      </c>
      <c r="I1954" s="19">
        <f t="shared" si="90"/>
        <v>41992.596574074079</v>
      </c>
      <c r="J1954">
        <v>1418998744</v>
      </c>
      <c r="K1954" s="19">
        <f t="shared" si="91"/>
        <v>41962.596574074079</v>
      </c>
      <c r="L1954">
        <v>1416406744</v>
      </c>
      <c r="M1954" t="b">
        <v>0</v>
      </c>
      <c r="N1954">
        <v>26</v>
      </c>
      <c r="O1954" t="b">
        <v>1</v>
      </c>
      <c r="P1954" t="s">
        <v>8290</v>
      </c>
      <c r="Q1954" s="15" t="s">
        <v>8311</v>
      </c>
      <c r="R1954" s="12" t="s">
        <v>8319</v>
      </c>
      <c r="S1954">
        <f t="shared" si="92"/>
        <v>97.5</v>
      </c>
    </row>
    <row r="1955" spans="1:19" ht="45" x14ac:dyDescent="0.25">
      <c r="A1955" s="10">
        <v>3320</v>
      </c>
      <c r="B1955" s="3" t="s">
        <v>3320</v>
      </c>
      <c r="C1955" s="3" t="s">
        <v>7430</v>
      </c>
      <c r="D1955" s="6">
        <v>2500</v>
      </c>
      <c r="E1955" s="8">
        <v>2525</v>
      </c>
      <c r="F1955" t="s">
        <v>8218</v>
      </c>
      <c r="G1955" t="s">
        <v>8223</v>
      </c>
      <c r="H1955" t="s">
        <v>8245</v>
      </c>
      <c r="I1955" s="19">
        <f t="shared" si="90"/>
        <v>42543.045798611114</v>
      </c>
      <c r="J1955">
        <v>1466557557</v>
      </c>
      <c r="K1955" s="19">
        <f t="shared" si="91"/>
        <v>42513.045798611114</v>
      </c>
      <c r="L1955">
        <v>1463965557</v>
      </c>
      <c r="M1955" t="b">
        <v>0</v>
      </c>
      <c r="N1955">
        <v>38</v>
      </c>
      <c r="O1955" t="b">
        <v>1</v>
      </c>
      <c r="P1955" t="s">
        <v>8269</v>
      </c>
      <c r="Q1955" s="15" t="s">
        <v>8314</v>
      </c>
      <c r="R1955" s="12" t="s">
        <v>8315</v>
      </c>
      <c r="S1955">
        <f t="shared" si="92"/>
        <v>66.45</v>
      </c>
    </row>
    <row r="1956" spans="1:19" ht="45" x14ac:dyDescent="0.25">
      <c r="A1956" s="10">
        <v>3614</v>
      </c>
      <c r="B1956" s="3" t="s">
        <v>3439</v>
      </c>
      <c r="C1956" s="3" t="s">
        <v>7724</v>
      </c>
      <c r="D1956" s="6">
        <v>2500</v>
      </c>
      <c r="E1956" s="8">
        <v>2520</v>
      </c>
      <c r="F1956" t="s">
        <v>8218</v>
      </c>
      <c r="G1956" t="s">
        <v>8223</v>
      </c>
      <c r="H1956" t="s">
        <v>8245</v>
      </c>
      <c r="I1956" s="19">
        <f t="shared" si="90"/>
        <v>42174.041851851856</v>
      </c>
      <c r="J1956">
        <v>1434675616</v>
      </c>
      <c r="K1956" s="19">
        <f t="shared" si="91"/>
        <v>42144.041851851856</v>
      </c>
      <c r="L1956">
        <v>1432083616</v>
      </c>
      <c r="M1956" t="b">
        <v>0</v>
      </c>
      <c r="N1956">
        <v>71</v>
      </c>
      <c r="O1956" t="b">
        <v>1</v>
      </c>
      <c r="P1956" t="s">
        <v>8269</v>
      </c>
      <c r="Q1956" s="15" t="s">
        <v>8314</v>
      </c>
      <c r="R1956" s="12" t="s">
        <v>8315</v>
      </c>
      <c r="S1956">
        <f t="shared" si="92"/>
        <v>35.49</v>
      </c>
    </row>
    <row r="1957" spans="1:19" ht="60" x14ac:dyDescent="0.25">
      <c r="A1957" s="10">
        <v>3699</v>
      </c>
      <c r="B1957" s="3" t="s">
        <v>3696</v>
      </c>
      <c r="C1957" s="3" t="s">
        <v>7809</v>
      </c>
      <c r="D1957" s="6">
        <v>2500</v>
      </c>
      <c r="E1957" s="8">
        <v>2520</v>
      </c>
      <c r="F1957" t="s">
        <v>8218</v>
      </c>
      <c r="G1957" t="s">
        <v>8223</v>
      </c>
      <c r="H1957" t="s">
        <v>8245</v>
      </c>
      <c r="I1957" s="19">
        <f t="shared" si="90"/>
        <v>41927.602037037039</v>
      </c>
      <c r="J1957">
        <v>1413383216</v>
      </c>
      <c r="K1957" s="19">
        <f t="shared" si="91"/>
        <v>41897.602037037039</v>
      </c>
      <c r="L1957">
        <v>1410791216</v>
      </c>
      <c r="M1957" t="b">
        <v>0</v>
      </c>
      <c r="N1957">
        <v>40</v>
      </c>
      <c r="O1957" t="b">
        <v>1</v>
      </c>
      <c r="P1957" t="s">
        <v>8269</v>
      </c>
      <c r="Q1957" s="15" t="s">
        <v>8314</v>
      </c>
      <c r="R1957" s="12" t="s">
        <v>8315</v>
      </c>
      <c r="S1957">
        <f t="shared" si="92"/>
        <v>63</v>
      </c>
    </row>
    <row r="1958" spans="1:19" ht="60" x14ac:dyDescent="0.25">
      <c r="A1958" s="10">
        <v>3813</v>
      </c>
      <c r="B1958" s="3" t="s">
        <v>3810</v>
      </c>
      <c r="C1958" s="3" t="s">
        <v>7923</v>
      </c>
      <c r="D1958" s="6">
        <v>2100</v>
      </c>
      <c r="E1958" s="8">
        <v>2119.9899999999998</v>
      </c>
      <c r="F1958" t="s">
        <v>8218</v>
      </c>
      <c r="G1958" t="s">
        <v>8223</v>
      </c>
      <c r="H1958" t="s">
        <v>8245</v>
      </c>
      <c r="I1958" s="19">
        <f t="shared" si="90"/>
        <v>42535.904861111107</v>
      </c>
      <c r="J1958">
        <v>1465940580</v>
      </c>
      <c r="K1958" s="19">
        <f t="shared" si="91"/>
        <v>42497.275706018518</v>
      </c>
      <c r="L1958">
        <v>1462603021</v>
      </c>
      <c r="M1958" t="b">
        <v>0</v>
      </c>
      <c r="N1958">
        <v>27</v>
      </c>
      <c r="O1958" t="b">
        <v>1</v>
      </c>
      <c r="P1958" t="s">
        <v>8269</v>
      </c>
      <c r="Q1958" s="15" t="s">
        <v>8314</v>
      </c>
      <c r="R1958" s="12" t="s">
        <v>8315</v>
      </c>
      <c r="S1958">
        <f t="shared" si="92"/>
        <v>78.52</v>
      </c>
    </row>
    <row r="1959" spans="1:19" ht="60" x14ac:dyDescent="0.25">
      <c r="A1959" s="10">
        <v>40</v>
      </c>
      <c r="B1959" s="3" t="s">
        <v>42</v>
      </c>
      <c r="C1959" s="3" t="s">
        <v>4151</v>
      </c>
      <c r="D1959" s="6">
        <v>2000</v>
      </c>
      <c r="E1959" s="8">
        <v>2027</v>
      </c>
      <c r="F1959" t="s">
        <v>8218</v>
      </c>
      <c r="G1959" t="s">
        <v>8223</v>
      </c>
      <c r="H1959" t="s">
        <v>8245</v>
      </c>
      <c r="I1959" s="19">
        <f t="shared" si="90"/>
        <v>41809.166666666664</v>
      </c>
      <c r="J1959">
        <v>1403150400</v>
      </c>
      <c r="K1959" s="19">
        <f t="shared" si="91"/>
        <v>41789.21398148148</v>
      </c>
      <c r="L1959">
        <v>1401426488</v>
      </c>
      <c r="M1959" t="b">
        <v>0</v>
      </c>
      <c r="N1959">
        <v>16</v>
      </c>
      <c r="O1959" t="b">
        <v>1</v>
      </c>
      <c r="P1959" t="s">
        <v>8263</v>
      </c>
      <c r="Q1959" s="15" t="s">
        <v>8317</v>
      </c>
      <c r="R1959" s="12" t="s">
        <v>8331</v>
      </c>
      <c r="S1959">
        <f t="shared" si="92"/>
        <v>126.69</v>
      </c>
    </row>
    <row r="1960" spans="1:19" ht="45" x14ac:dyDescent="0.25">
      <c r="A1960" s="10">
        <v>3519</v>
      </c>
      <c r="B1960" s="3" t="s">
        <v>3518</v>
      </c>
      <c r="C1960" s="3" t="s">
        <v>7629</v>
      </c>
      <c r="D1960" s="6">
        <v>2000</v>
      </c>
      <c r="E1960" s="8">
        <v>2027</v>
      </c>
      <c r="F1960" t="s">
        <v>8218</v>
      </c>
      <c r="G1960" t="s">
        <v>8224</v>
      </c>
      <c r="H1960" t="s">
        <v>8246</v>
      </c>
      <c r="I1960" s="19">
        <f t="shared" si="90"/>
        <v>42067.598958333328</v>
      </c>
      <c r="J1960">
        <v>1425478950</v>
      </c>
      <c r="K1960" s="19">
        <f t="shared" si="91"/>
        <v>42037.598958333328</v>
      </c>
      <c r="L1960">
        <v>1422886950</v>
      </c>
      <c r="M1960" t="b">
        <v>0</v>
      </c>
      <c r="N1960">
        <v>28</v>
      </c>
      <c r="O1960" t="b">
        <v>1</v>
      </c>
      <c r="P1960" t="s">
        <v>8269</v>
      </c>
      <c r="Q1960" s="15" t="s">
        <v>8314</v>
      </c>
      <c r="R1960" s="12" t="s">
        <v>8315</v>
      </c>
      <c r="S1960">
        <f t="shared" si="92"/>
        <v>72.39</v>
      </c>
    </row>
    <row r="1961" spans="1:19" ht="45" x14ac:dyDescent="0.25">
      <c r="A1961" s="10">
        <v>1261</v>
      </c>
      <c r="B1961" s="3" t="s">
        <v>1262</v>
      </c>
      <c r="C1961" s="3" t="s">
        <v>5371</v>
      </c>
      <c r="D1961" s="6">
        <v>2000</v>
      </c>
      <c r="E1961" s="8">
        <v>2025</v>
      </c>
      <c r="F1961" t="s">
        <v>8218</v>
      </c>
      <c r="G1961" t="s">
        <v>8223</v>
      </c>
      <c r="H1961" t="s">
        <v>8245</v>
      </c>
      <c r="I1961" s="19">
        <f t="shared" si="90"/>
        <v>41668.342905092592</v>
      </c>
      <c r="J1961">
        <v>1390983227</v>
      </c>
      <c r="K1961" s="19">
        <f t="shared" si="91"/>
        <v>41638.342905092592</v>
      </c>
      <c r="L1961">
        <v>1388391227</v>
      </c>
      <c r="M1961" t="b">
        <v>1</v>
      </c>
      <c r="N1961">
        <v>52</v>
      </c>
      <c r="O1961" t="b">
        <v>1</v>
      </c>
      <c r="P1961" t="s">
        <v>8274</v>
      </c>
      <c r="Q1961" s="15" t="s">
        <v>8311</v>
      </c>
      <c r="R1961" s="12" t="s">
        <v>8312</v>
      </c>
      <c r="S1961">
        <f t="shared" si="92"/>
        <v>38.94</v>
      </c>
    </row>
    <row r="1962" spans="1:19" ht="60" x14ac:dyDescent="0.25">
      <c r="A1962" s="10">
        <v>1856</v>
      </c>
      <c r="B1962" s="3" t="s">
        <v>1857</v>
      </c>
      <c r="C1962" s="3" t="s">
        <v>5966</v>
      </c>
      <c r="D1962" s="6">
        <v>2000</v>
      </c>
      <c r="E1962" s="8">
        <v>2025</v>
      </c>
      <c r="F1962" t="s">
        <v>8218</v>
      </c>
      <c r="G1962" t="s">
        <v>8223</v>
      </c>
      <c r="H1962" t="s">
        <v>8245</v>
      </c>
      <c r="I1962" s="19">
        <f t="shared" si="90"/>
        <v>41838.854999999996</v>
      </c>
      <c r="J1962">
        <v>1405715472</v>
      </c>
      <c r="K1962" s="19">
        <f t="shared" si="91"/>
        <v>41817.854999999996</v>
      </c>
      <c r="L1962">
        <v>1403901072</v>
      </c>
      <c r="M1962" t="b">
        <v>0</v>
      </c>
      <c r="N1962">
        <v>38</v>
      </c>
      <c r="O1962" t="b">
        <v>1</v>
      </c>
      <c r="P1962" t="s">
        <v>8274</v>
      </c>
      <c r="Q1962" s="15" t="s">
        <v>8311</v>
      </c>
      <c r="R1962" s="12" t="s">
        <v>8312</v>
      </c>
      <c r="S1962">
        <f t="shared" si="92"/>
        <v>53.29</v>
      </c>
    </row>
    <row r="1963" spans="1:19" ht="60" x14ac:dyDescent="0.25">
      <c r="A1963" s="10">
        <v>3809</v>
      </c>
      <c r="B1963" s="3" t="s">
        <v>3806</v>
      </c>
      <c r="C1963" s="3" t="s">
        <v>7919</v>
      </c>
      <c r="D1963" s="6">
        <v>2000</v>
      </c>
      <c r="E1963" s="8">
        <v>2025</v>
      </c>
      <c r="F1963" t="s">
        <v>8218</v>
      </c>
      <c r="G1963" t="s">
        <v>8224</v>
      </c>
      <c r="H1963" t="s">
        <v>8246</v>
      </c>
      <c r="I1963" s="19">
        <f t="shared" si="90"/>
        <v>41850.958333333336</v>
      </c>
      <c r="J1963">
        <v>1406761200</v>
      </c>
      <c r="K1963" s="19">
        <f t="shared" si="91"/>
        <v>41800.526701388888</v>
      </c>
      <c r="L1963">
        <v>1402403907</v>
      </c>
      <c r="M1963" t="b">
        <v>0</v>
      </c>
      <c r="N1963">
        <v>38</v>
      </c>
      <c r="O1963" t="b">
        <v>1</v>
      </c>
      <c r="P1963" t="s">
        <v>8269</v>
      </c>
      <c r="Q1963" s="15" t="s">
        <v>8314</v>
      </c>
      <c r="R1963" s="12" t="s">
        <v>8315</v>
      </c>
      <c r="S1963">
        <f t="shared" si="92"/>
        <v>53.29</v>
      </c>
    </row>
    <row r="1964" spans="1:19" ht="60" x14ac:dyDescent="0.25">
      <c r="A1964" s="10">
        <v>3839</v>
      </c>
      <c r="B1964" s="3" t="s">
        <v>3836</v>
      </c>
      <c r="C1964" s="3" t="s">
        <v>7948</v>
      </c>
      <c r="D1964" s="6">
        <v>2000</v>
      </c>
      <c r="E1964" s="8">
        <v>2025</v>
      </c>
      <c r="F1964" t="s">
        <v>8218</v>
      </c>
      <c r="G1964" t="s">
        <v>8223</v>
      </c>
      <c r="H1964" t="s">
        <v>8245</v>
      </c>
      <c r="I1964" s="19">
        <f t="shared" si="90"/>
        <v>42215.142638888887</v>
      </c>
      <c r="J1964">
        <v>1438226724</v>
      </c>
      <c r="K1964" s="19">
        <f t="shared" si="91"/>
        <v>42155.142638888887</v>
      </c>
      <c r="L1964">
        <v>1433042724</v>
      </c>
      <c r="M1964" t="b">
        <v>0</v>
      </c>
      <c r="N1964">
        <v>32</v>
      </c>
      <c r="O1964" t="b">
        <v>1</v>
      </c>
      <c r="P1964" t="s">
        <v>8269</v>
      </c>
      <c r="Q1964" s="15" t="s">
        <v>8314</v>
      </c>
      <c r="R1964" s="12" t="s">
        <v>8315</v>
      </c>
      <c r="S1964">
        <f t="shared" si="92"/>
        <v>63.28</v>
      </c>
    </row>
    <row r="1965" spans="1:19" ht="60" x14ac:dyDescent="0.25">
      <c r="A1965" s="10">
        <v>1284</v>
      </c>
      <c r="B1965" s="3" t="s">
        <v>1285</v>
      </c>
      <c r="C1965" s="3" t="s">
        <v>5394</v>
      </c>
      <c r="D1965" s="6">
        <v>2000</v>
      </c>
      <c r="E1965" s="8">
        <v>2020</v>
      </c>
      <c r="F1965" t="s">
        <v>8218</v>
      </c>
      <c r="G1965" t="s">
        <v>8223</v>
      </c>
      <c r="H1965" t="s">
        <v>8245</v>
      </c>
      <c r="I1965" s="19">
        <f t="shared" si="90"/>
        <v>42735.707638888889</v>
      </c>
      <c r="J1965">
        <v>1483203540</v>
      </c>
      <c r="K1965" s="19">
        <f t="shared" si="91"/>
        <v>42712.23474537037</v>
      </c>
      <c r="L1965">
        <v>1481175482</v>
      </c>
      <c r="M1965" t="b">
        <v>0</v>
      </c>
      <c r="N1965">
        <v>31</v>
      </c>
      <c r="O1965" t="b">
        <v>1</v>
      </c>
      <c r="P1965" t="s">
        <v>8269</v>
      </c>
      <c r="Q1965" s="15" t="s">
        <v>8314</v>
      </c>
      <c r="R1965" s="12" t="s">
        <v>8315</v>
      </c>
      <c r="S1965">
        <f t="shared" si="92"/>
        <v>65.16</v>
      </c>
    </row>
    <row r="1966" spans="1:19" ht="30" x14ac:dyDescent="0.25">
      <c r="A1966" s="10">
        <v>1826</v>
      </c>
      <c r="B1966" s="3" t="s">
        <v>1827</v>
      </c>
      <c r="C1966" s="3" t="s">
        <v>5936</v>
      </c>
      <c r="D1966" s="6">
        <v>2000</v>
      </c>
      <c r="E1966" s="8">
        <v>2020</v>
      </c>
      <c r="F1966" t="s">
        <v>8218</v>
      </c>
      <c r="G1966" t="s">
        <v>8223</v>
      </c>
      <c r="H1966" t="s">
        <v>8245</v>
      </c>
      <c r="I1966" s="19">
        <f t="shared" si="90"/>
        <v>41687.923807870371</v>
      </c>
      <c r="J1966">
        <v>1392675017</v>
      </c>
      <c r="K1966" s="19">
        <f t="shared" si="91"/>
        <v>41657.923807870371</v>
      </c>
      <c r="L1966">
        <v>1390083017</v>
      </c>
      <c r="M1966" t="b">
        <v>0</v>
      </c>
      <c r="N1966">
        <v>38</v>
      </c>
      <c r="O1966" t="b">
        <v>1</v>
      </c>
      <c r="P1966" t="s">
        <v>8274</v>
      </c>
      <c r="Q1966" s="15" t="s">
        <v>8311</v>
      </c>
      <c r="R1966" s="12" t="s">
        <v>8312</v>
      </c>
      <c r="S1966">
        <f t="shared" si="92"/>
        <v>53.16</v>
      </c>
    </row>
    <row r="1967" spans="1:19" ht="60" x14ac:dyDescent="0.25">
      <c r="A1967" s="10">
        <v>3357</v>
      </c>
      <c r="B1967" s="3" t="s">
        <v>3356</v>
      </c>
      <c r="C1967" s="3" t="s">
        <v>7467</v>
      </c>
      <c r="D1967" s="6">
        <v>2000</v>
      </c>
      <c r="E1967" s="8">
        <v>2020</v>
      </c>
      <c r="F1967" t="s">
        <v>8218</v>
      </c>
      <c r="G1967" t="s">
        <v>8224</v>
      </c>
      <c r="H1967" t="s">
        <v>8246</v>
      </c>
      <c r="I1967" s="19">
        <f t="shared" si="90"/>
        <v>41852.417939814812</v>
      </c>
      <c r="J1967">
        <v>1406887310</v>
      </c>
      <c r="K1967" s="19">
        <f t="shared" si="91"/>
        <v>41822.417939814812</v>
      </c>
      <c r="L1967">
        <v>1404295310</v>
      </c>
      <c r="M1967" t="b">
        <v>0</v>
      </c>
      <c r="N1967">
        <v>21</v>
      </c>
      <c r="O1967" t="b">
        <v>1</v>
      </c>
      <c r="P1967" t="s">
        <v>8269</v>
      </c>
      <c r="Q1967" s="15" t="s">
        <v>8314</v>
      </c>
      <c r="R1967" s="12" t="s">
        <v>8315</v>
      </c>
      <c r="S1967">
        <f t="shared" si="92"/>
        <v>96.19</v>
      </c>
    </row>
    <row r="1968" spans="1:19" ht="60" x14ac:dyDescent="0.25">
      <c r="A1968" s="10">
        <v>3474</v>
      </c>
      <c r="B1968" s="20" t="s">
        <v>3473</v>
      </c>
      <c r="C1968" s="3" t="s">
        <v>7584</v>
      </c>
      <c r="D1968" s="6">
        <v>2000</v>
      </c>
      <c r="E1968" s="8">
        <v>2020</v>
      </c>
      <c r="F1968" t="s">
        <v>8218</v>
      </c>
      <c r="G1968" t="s">
        <v>8224</v>
      </c>
      <c r="H1968" t="s">
        <v>8246</v>
      </c>
      <c r="I1968" s="19">
        <f t="shared" si="90"/>
        <v>42571.501516203702</v>
      </c>
      <c r="J1968">
        <v>1469016131</v>
      </c>
      <c r="K1968" s="19">
        <f t="shared" si="91"/>
        <v>42541.501516203702</v>
      </c>
      <c r="L1968">
        <v>1466424131</v>
      </c>
      <c r="M1968" t="b">
        <v>0</v>
      </c>
      <c r="N1968">
        <v>39</v>
      </c>
      <c r="O1968" t="b">
        <v>1</v>
      </c>
      <c r="P1968" t="s">
        <v>8269</v>
      </c>
      <c r="Q1968" s="15" t="s">
        <v>8314</v>
      </c>
      <c r="R1968" s="12" t="s">
        <v>8315</v>
      </c>
      <c r="S1968">
        <f t="shared" si="92"/>
        <v>51.79</v>
      </c>
    </row>
    <row r="1969" spans="1:19" ht="60" x14ac:dyDescent="0.25">
      <c r="A1969" s="10">
        <v>3618</v>
      </c>
      <c r="B1969" s="20" t="s">
        <v>3616</v>
      </c>
      <c r="C1969" s="3" t="s">
        <v>7728</v>
      </c>
      <c r="D1969" s="6">
        <v>2000</v>
      </c>
      <c r="E1969" s="8">
        <v>2020</v>
      </c>
      <c r="F1969" t="s">
        <v>8218</v>
      </c>
      <c r="G1969" t="s">
        <v>8224</v>
      </c>
      <c r="H1969" t="s">
        <v>8246</v>
      </c>
      <c r="I1969" s="19">
        <f t="shared" si="90"/>
        <v>42158.627893518518</v>
      </c>
      <c r="J1969">
        <v>1433343850</v>
      </c>
      <c r="K1969" s="19">
        <f t="shared" si="91"/>
        <v>42128.627893518518</v>
      </c>
      <c r="L1969">
        <v>1430751850</v>
      </c>
      <c r="M1969" t="b">
        <v>0</v>
      </c>
      <c r="N1969">
        <v>56</v>
      </c>
      <c r="O1969" t="b">
        <v>1</v>
      </c>
      <c r="P1969" t="s">
        <v>8269</v>
      </c>
      <c r="Q1969" s="15" t="s">
        <v>8314</v>
      </c>
      <c r="R1969" s="12" t="s">
        <v>8315</v>
      </c>
      <c r="S1969">
        <f t="shared" si="92"/>
        <v>36.07</v>
      </c>
    </row>
    <row r="1970" spans="1:19" ht="60" x14ac:dyDescent="0.25">
      <c r="A1970" s="10">
        <v>1651</v>
      </c>
      <c r="B1970" s="3" t="s">
        <v>1652</v>
      </c>
      <c r="C1970" s="3" t="s">
        <v>5761</v>
      </c>
      <c r="D1970" s="6">
        <v>2000</v>
      </c>
      <c r="E1970" s="8">
        <v>2015</v>
      </c>
      <c r="F1970" t="s">
        <v>8218</v>
      </c>
      <c r="G1970" t="s">
        <v>8223</v>
      </c>
      <c r="H1970" t="s">
        <v>8245</v>
      </c>
      <c r="I1970" s="19">
        <f t="shared" si="90"/>
        <v>40659.290972222225</v>
      </c>
      <c r="J1970">
        <v>1303801140</v>
      </c>
      <c r="K1970" s="19">
        <f t="shared" si="91"/>
        <v>40625.900694444441</v>
      </c>
      <c r="L1970">
        <v>1300916220</v>
      </c>
      <c r="M1970" t="b">
        <v>0</v>
      </c>
      <c r="N1970">
        <v>20</v>
      </c>
      <c r="O1970" t="b">
        <v>1</v>
      </c>
      <c r="P1970" t="s">
        <v>8290</v>
      </c>
      <c r="Q1970" s="15" t="s">
        <v>8311</v>
      </c>
      <c r="R1970" s="12" t="s">
        <v>8319</v>
      </c>
      <c r="S1970">
        <f t="shared" si="92"/>
        <v>100.75</v>
      </c>
    </row>
    <row r="1971" spans="1:19" ht="45" x14ac:dyDescent="0.25">
      <c r="A1971" s="10">
        <v>2119</v>
      </c>
      <c r="B1971" s="3" t="s">
        <v>2120</v>
      </c>
      <c r="C1971" s="3" t="s">
        <v>6229</v>
      </c>
      <c r="D1971" s="6">
        <v>2000</v>
      </c>
      <c r="E1971" s="8">
        <v>2015</v>
      </c>
      <c r="F1971" t="s">
        <v>8218</v>
      </c>
      <c r="G1971" t="s">
        <v>8223</v>
      </c>
      <c r="H1971" t="s">
        <v>8245</v>
      </c>
      <c r="I1971" s="19">
        <f t="shared" si="90"/>
        <v>41137.130150462966</v>
      </c>
      <c r="J1971">
        <v>1345086445</v>
      </c>
      <c r="K1971" s="19">
        <f t="shared" si="91"/>
        <v>41107.130150462966</v>
      </c>
      <c r="L1971">
        <v>1342494445</v>
      </c>
      <c r="M1971" t="b">
        <v>0</v>
      </c>
      <c r="N1971">
        <v>22</v>
      </c>
      <c r="O1971" t="b">
        <v>1</v>
      </c>
      <c r="P1971" t="s">
        <v>8277</v>
      </c>
      <c r="Q1971" s="15" t="s">
        <v>8311</v>
      </c>
      <c r="R1971" s="12" t="s">
        <v>8328</v>
      </c>
      <c r="S1971">
        <f t="shared" si="92"/>
        <v>91.59</v>
      </c>
    </row>
    <row r="1972" spans="1:19" ht="45" x14ac:dyDescent="0.25">
      <c r="A1972" s="10">
        <v>3520</v>
      </c>
      <c r="B1972" s="3" t="s">
        <v>3519</v>
      </c>
      <c r="C1972" s="3" t="s">
        <v>7630</v>
      </c>
      <c r="D1972" s="6">
        <v>2000</v>
      </c>
      <c r="E1972" s="8">
        <v>2015</v>
      </c>
      <c r="F1972" t="s">
        <v>8218</v>
      </c>
      <c r="G1972" t="s">
        <v>8224</v>
      </c>
      <c r="H1972" t="s">
        <v>8246</v>
      </c>
      <c r="I1972" s="19">
        <f t="shared" si="90"/>
        <v>42253.57430555555</v>
      </c>
      <c r="J1972">
        <v>1441547220</v>
      </c>
      <c r="K1972" s="19">
        <f t="shared" si="91"/>
        <v>42227.824212962965</v>
      </c>
      <c r="L1972">
        <v>1439322412</v>
      </c>
      <c r="M1972" t="b">
        <v>0</v>
      </c>
      <c r="N1972">
        <v>21</v>
      </c>
      <c r="O1972" t="b">
        <v>1</v>
      </c>
      <c r="P1972" t="s">
        <v>8269</v>
      </c>
      <c r="Q1972" s="15" t="s">
        <v>8314</v>
      </c>
      <c r="R1972" s="12" t="s">
        <v>8315</v>
      </c>
      <c r="S1972">
        <f t="shared" si="92"/>
        <v>95.95</v>
      </c>
    </row>
    <row r="1973" spans="1:19" ht="45" x14ac:dyDescent="0.25">
      <c r="A1973" s="10">
        <v>3727</v>
      </c>
      <c r="B1973" s="3" t="s">
        <v>3724</v>
      </c>
      <c r="C1973" s="3" t="s">
        <v>7837</v>
      </c>
      <c r="D1973" s="6">
        <v>2000</v>
      </c>
      <c r="E1973" s="8">
        <v>2015</v>
      </c>
      <c r="F1973" t="s">
        <v>8218</v>
      </c>
      <c r="G1973" t="s">
        <v>8223</v>
      </c>
      <c r="H1973" t="s">
        <v>8245</v>
      </c>
      <c r="I1973" s="19">
        <f t="shared" si="90"/>
        <v>42663.204861111109</v>
      </c>
      <c r="J1973">
        <v>1476939300</v>
      </c>
      <c r="K1973" s="19">
        <f t="shared" si="91"/>
        <v>42632.348310185189</v>
      </c>
      <c r="L1973">
        <v>1474273294</v>
      </c>
      <c r="M1973" t="b">
        <v>0</v>
      </c>
      <c r="N1973">
        <v>33</v>
      </c>
      <c r="O1973" t="b">
        <v>1</v>
      </c>
      <c r="P1973" t="s">
        <v>8269</v>
      </c>
      <c r="Q1973" s="15" t="s">
        <v>8314</v>
      </c>
      <c r="R1973" s="12" t="s">
        <v>8315</v>
      </c>
      <c r="S1973">
        <f t="shared" si="92"/>
        <v>61.06</v>
      </c>
    </row>
    <row r="1974" spans="1:19" ht="30" x14ac:dyDescent="0.25">
      <c r="A1974" s="10">
        <v>1671</v>
      </c>
      <c r="B1974" s="3" t="s">
        <v>1672</v>
      </c>
      <c r="C1974" s="3" t="s">
        <v>5781</v>
      </c>
      <c r="D1974" s="6">
        <v>2000</v>
      </c>
      <c r="E1974" s="8">
        <v>2013.47</v>
      </c>
      <c r="F1974" t="s">
        <v>8218</v>
      </c>
      <c r="G1974" t="s">
        <v>8223</v>
      </c>
      <c r="H1974" t="s">
        <v>8245</v>
      </c>
      <c r="I1974" s="19">
        <f t="shared" si="90"/>
        <v>42583.54414351852</v>
      </c>
      <c r="J1974">
        <v>1470056614</v>
      </c>
      <c r="K1974" s="19">
        <f t="shared" si="91"/>
        <v>42553.54414351852</v>
      </c>
      <c r="L1974">
        <v>1467464614</v>
      </c>
      <c r="M1974" t="b">
        <v>0</v>
      </c>
      <c r="N1974">
        <v>77</v>
      </c>
      <c r="O1974" t="b">
        <v>1</v>
      </c>
      <c r="P1974" t="s">
        <v>8290</v>
      </c>
      <c r="Q1974" s="15" t="s">
        <v>8311</v>
      </c>
      <c r="R1974" s="12" t="s">
        <v>8319</v>
      </c>
      <c r="S1974">
        <f t="shared" si="92"/>
        <v>26.15</v>
      </c>
    </row>
    <row r="1975" spans="1:19" ht="45" x14ac:dyDescent="0.25">
      <c r="A1975" s="10">
        <v>1634</v>
      </c>
      <c r="B1975" s="3" t="s">
        <v>1635</v>
      </c>
      <c r="C1975" s="3" t="s">
        <v>5744</v>
      </c>
      <c r="D1975" s="6">
        <v>2000</v>
      </c>
      <c r="E1975" s="8">
        <v>2010</v>
      </c>
      <c r="F1975" t="s">
        <v>8218</v>
      </c>
      <c r="G1975" t="s">
        <v>8223</v>
      </c>
      <c r="H1975" t="s">
        <v>8245</v>
      </c>
      <c r="I1975" s="19">
        <f t="shared" si="90"/>
        <v>40696.249305555553</v>
      </c>
      <c r="J1975">
        <v>1306994340</v>
      </c>
      <c r="K1975" s="19">
        <f t="shared" si="91"/>
        <v>40658.189826388887</v>
      </c>
      <c r="L1975">
        <v>1303706001</v>
      </c>
      <c r="M1975" t="b">
        <v>0</v>
      </c>
      <c r="N1975">
        <v>32</v>
      </c>
      <c r="O1975" t="b">
        <v>1</v>
      </c>
      <c r="P1975" t="s">
        <v>8274</v>
      </c>
      <c r="Q1975" s="15" t="s">
        <v>8311</v>
      </c>
      <c r="R1975" s="12" t="s">
        <v>8312</v>
      </c>
      <c r="S1975">
        <f t="shared" si="92"/>
        <v>62.81</v>
      </c>
    </row>
    <row r="1976" spans="1:19" ht="60" x14ac:dyDescent="0.25">
      <c r="A1976" s="10">
        <v>3653</v>
      </c>
      <c r="B1976" s="3" t="s">
        <v>3650</v>
      </c>
      <c r="C1976" s="3" t="s">
        <v>7763</v>
      </c>
      <c r="D1976" s="6">
        <v>2000</v>
      </c>
      <c r="E1976" s="8">
        <v>2010</v>
      </c>
      <c r="F1976" t="s">
        <v>8218</v>
      </c>
      <c r="G1976" t="s">
        <v>8224</v>
      </c>
      <c r="H1976" t="s">
        <v>8246</v>
      </c>
      <c r="I1976" s="19">
        <f t="shared" si="90"/>
        <v>42221.363506944443</v>
      </c>
      <c r="J1976">
        <v>1438764207</v>
      </c>
      <c r="K1976" s="19">
        <f t="shared" si="91"/>
        <v>42191.363506944443</v>
      </c>
      <c r="L1976">
        <v>1436172207</v>
      </c>
      <c r="M1976" t="b">
        <v>0</v>
      </c>
      <c r="N1976">
        <v>33</v>
      </c>
      <c r="O1976" t="b">
        <v>1</v>
      </c>
      <c r="P1976" t="s">
        <v>8269</v>
      </c>
      <c r="Q1976" s="15" t="s">
        <v>8314</v>
      </c>
      <c r="R1976" s="12" t="s">
        <v>8315</v>
      </c>
      <c r="S1976">
        <f t="shared" si="92"/>
        <v>60.91</v>
      </c>
    </row>
    <row r="1977" spans="1:19" ht="30" x14ac:dyDescent="0.25">
      <c r="A1977" s="10">
        <v>2603</v>
      </c>
      <c r="B1977" s="3" t="s">
        <v>2603</v>
      </c>
      <c r="C1977" s="3" t="s">
        <v>6713</v>
      </c>
      <c r="D1977" s="6">
        <v>1750</v>
      </c>
      <c r="E1977" s="8">
        <v>1776</v>
      </c>
      <c r="F1977" t="s">
        <v>8218</v>
      </c>
      <c r="G1977" t="s">
        <v>8223</v>
      </c>
      <c r="H1977" t="s">
        <v>8245</v>
      </c>
      <c r="I1977" s="19">
        <f t="shared" si="90"/>
        <v>41631.912662037037</v>
      </c>
      <c r="J1977">
        <v>1387835654</v>
      </c>
      <c r="K1977" s="19">
        <f t="shared" si="91"/>
        <v>41617.912662037037</v>
      </c>
      <c r="L1977">
        <v>1386626054</v>
      </c>
      <c r="M1977" t="b">
        <v>1</v>
      </c>
      <c r="N1977">
        <v>50</v>
      </c>
      <c r="O1977" t="b">
        <v>1</v>
      </c>
      <c r="P1977" t="s">
        <v>8299</v>
      </c>
      <c r="Q1977" s="15" t="s">
        <v>8307</v>
      </c>
      <c r="R1977" s="12" t="s">
        <v>8316</v>
      </c>
      <c r="S1977">
        <f t="shared" si="92"/>
        <v>35.520000000000003</v>
      </c>
    </row>
    <row r="1978" spans="1:19" ht="45" x14ac:dyDescent="0.25">
      <c r="A1978" s="10">
        <v>3528</v>
      </c>
      <c r="B1978" s="3" t="s">
        <v>3527</v>
      </c>
      <c r="C1978" s="3" t="s">
        <v>7638</v>
      </c>
      <c r="D1978" s="6">
        <v>1650</v>
      </c>
      <c r="E1978" s="8">
        <v>1669</v>
      </c>
      <c r="F1978" t="s">
        <v>8218</v>
      </c>
      <c r="G1978" t="s">
        <v>8224</v>
      </c>
      <c r="H1978" t="s">
        <v>8246</v>
      </c>
      <c r="I1978" s="19">
        <f t="shared" si="90"/>
        <v>42753.50136574074</v>
      </c>
      <c r="J1978">
        <v>1484740918</v>
      </c>
      <c r="K1978" s="19">
        <f t="shared" si="91"/>
        <v>42733.50136574074</v>
      </c>
      <c r="L1978">
        <v>1483012918</v>
      </c>
      <c r="M1978" t="b">
        <v>0</v>
      </c>
      <c r="N1978">
        <v>37</v>
      </c>
      <c r="O1978" t="b">
        <v>1</v>
      </c>
      <c r="P1978" t="s">
        <v>8269</v>
      </c>
      <c r="Q1978" s="15" t="s">
        <v>8314</v>
      </c>
      <c r="R1978" s="12" t="s">
        <v>8315</v>
      </c>
      <c r="S1978">
        <f t="shared" si="92"/>
        <v>45.11</v>
      </c>
    </row>
    <row r="1979" spans="1:19" ht="60" x14ac:dyDescent="0.25">
      <c r="A1979" s="10">
        <v>3485</v>
      </c>
      <c r="B1979" s="3" t="s">
        <v>3484</v>
      </c>
      <c r="C1979" s="3" t="s">
        <v>7595</v>
      </c>
      <c r="D1979" s="6">
        <v>1650</v>
      </c>
      <c r="E1979" s="8">
        <v>1660</v>
      </c>
      <c r="F1979" t="s">
        <v>8218</v>
      </c>
      <c r="G1979" t="s">
        <v>8223</v>
      </c>
      <c r="H1979" t="s">
        <v>8245</v>
      </c>
      <c r="I1979" s="19">
        <f t="shared" si="90"/>
        <v>42402.693055555559</v>
      </c>
      <c r="J1979">
        <v>1454431080</v>
      </c>
      <c r="K1979" s="19">
        <f t="shared" si="91"/>
        <v>42372.693055555559</v>
      </c>
      <c r="L1979">
        <v>1451839080</v>
      </c>
      <c r="M1979" t="b">
        <v>0</v>
      </c>
      <c r="N1979">
        <v>30</v>
      </c>
      <c r="O1979" t="b">
        <v>1</v>
      </c>
      <c r="P1979" t="s">
        <v>8269</v>
      </c>
      <c r="Q1979" s="15" t="s">
        <v>8314</v>
      </c>
      <c r="R1979" s="12" t="s">
        <v>8315</v>
      </c>
      <c r="S1979">
        <f t="shared" si="92"/>
        <v>55.33</v>
      </c>
    </row>
    <row r="1980" spans="1:19" ht="60" x14ac:dyDescent="0.25">
      <c r="A1980" s="10">
        <v>1844</v>
      </c>
      <c r="B1980" s="3" t="s">
        <v>1845</v>
      </c>
      <c r="C1980" s="3" t="s">
        <v>5954</v>
      </c>
      <c r="D1980" s="6">
        <v>1500</v>
      </c>
      <c r="E1980" s="8">
        <v>1521</v>
      </c>
      <c r="F1980" t="s">
        <v>8218</v>
      </c>
      <c r="G1980" t="s">
        <v>8223</v>
      </c>
      <c r="H1980" t="s">
        <v>8245</v>
      </c>
      <c r="I1980" s="19">
        <f t="shared" si="90"/>
        <v>40705.125</v>
      </c>
      <c r="J1980">
        <v>1307761200</v>
      </c>
      <c r="K1980" s="19">
        <f t="shared" si="91"/>
        <v>40666.973541666666</v>
      </c>
      <c r="L1980">
        <v>1304464914</v>
      </c>
      <c r="M1980" t="b">
        <v>0</v>
      </c>
      <c r="N1980">
        <v>20</v>
      </c>
      <c r="O1980" t="b">
        <v>1</v>
      </c>
      <c r="P1980" t="s">
        <v>8274</v>
      </c>
      <c r="Q1980" s="15" t="s">
        <v>8311</v>
      </c>
      <c r="R1980" s="12" t="s">
        <v>8312</v>
      </c>
      <c r="S1980">
        <f t="shared" si="92"/>
        <v>76.05</v>
      </c>
    </row>
    <row r="1981" spans="1:19" ht="60" x14ac:dyDescent="0.25">
      <c r="A1981" s="10">
        <v>3356</v>
      </c>
      <c r="B1981" s="3" t="s">
        <v>3355</v>
      </c>
      <c r="C1981" s="3" t="s">
        <v>7466</v>
      </c>
      <c r="D1981" s="6">
        <v>1500</v>
      </c>
      <c r="E1981" s="8">
        <v>1521</v>
      </c>
      <c r="F1981" t="s">
        <v>8218</v>
      </c>
      <c r="G1981" t="s">
        <v>8224</v>
      </c>
      <c r="H1981" t="s">
        <v>8246</v>
      </c>
      <c r="I1981" s="19">
        <f t="shared" si="90"/>
        <v>42566.815648148149</v>
      </c>
      <c r="J1981">
        <v>1468611272</v>
      </c>
      <c r="K1981" s="19">
        <f t="shared" si="91"/>
        <v>42536.815648148149</v>
      </c>
      <c r="L1981">
        <v>1466019272</v>
      </c>
      <c r="M1981" t="b">
        <v>0</v>
      </c>
      <c r="N1981">
        <v>27</v>
      </c>
      <c r="O1981" t="b">
        <v>1</v>
      </c>
      <c r="P1981" t="s">
        <v>8269</v>
      </c>
      <c r="Q1981" s="15" t="s">
        <v>8314</v>
      </c>
      <c r="R1981" s="12" t="s">
        <v>8315</v>
      </c>
      <c r="S1981">
        <f t="shared" si="92"/>
        <v>56.33</v>
      </c>
    </row>
    <row r="1982" spans="1:19" ht="45" x14ac:dyDescent="0.25">
      <c r="A1982" s="10">
        <v>3511</v>
      </c>
      <c r="B1982" s="3" t="s">
        <v>3510</v>
      </c>
      <c r="C1982" s="3" t="s">
        <v>7621</v>
      </c>
      <c r="D1982" s="6">
        <v>1500</v>
      </c>
      <c r="E1982" s="8">
        <v>1518</v>
      </c>
      <c r="F1982" t="s">
        <v>8218</v>
      </c>
      <c r="G1982" t="s">
        <v>8224</v>
      </c>
      <c r="H1982" t="s">
        <v>8246</v>
      </c>
      <c r="I1982" s="19">
        <f t="shared" si="90"/>
        <v>41950.770833333336</v>
      </c>
      <c r="J1982">
        <v>1415385000</v>
      </c>
      <c r="K1982" s="19">
        <f t="shared" si="91"/>
        <v>41927.873784722222</v>
      </c>
      <c r="L1982">
        <v>1413406695</v>
      </c>
      <c r="M1982" t="b">
        <v>0</v>
      </c>
      <c r="N1982">
        <v>19</v>
      </c>
      <c r="O1982" t="b">
        <v>1</v>
      </c>
      <c r="P1982" t="s">
        <v>8269</v>
      </c>
      <c r="Q1982" s="15" t="s">
        <v>8314</v>
      </c>
      <c r="R1982" s="12" t="s">
        <v>8315</v>
      </c>
      <c r="S1982">
        <f t="shared" si="92"/>
        <v>79.89</v>
      </c>
    </row>
    <row r="1983" spans="1:19" ht="45" x14ac:dyDescent="0.25">
      <c r="A1983" s="10">
        <v>2494</v>
      </c>
      <c r="B1983" s="3" t="s">
        <v>2494</v>
      </c>
      <c r="C1983" s="3" t="s">
        <v>6604</v>
      </c>
      <c r="D1983" s="6">
        <v>1500</v>
      </c>
      <c r="E1983" s="8">
        <v>1515.08</v>
      </c>
      <c r="F1983" t="s">
        <v>8218</v>
      </c>
      <c r="G1983" t="s">
        <v>8223</v>
      </c>
      <c r="H1983" t="s">
        <v>8245</v>
      </c>
      <c r="I1983" s="19">
        <f t="shared" si="90"/>
        <v>41052.645185185182</v>
      </c>
      <c r="J1983">
        <v>1337786944</v>
      </c>
      <c r="K1983" s="19">
        <f t="shared" si="91"/>
        <v>41022.645185185182</v>
      </c>
      <c r="L1983">
        <v>1335194944</v>
      </c>
      <c r="M1983" t="b">
        <v>0</v>
      </c>
      <c r="N1983">
        <v>39</v>
      </c>
      <c r="O1983" t="b">
        <v>1</v>
      </c>
      <c r="P1983" t="s">
        <v>8277</v>
      </c>
      <c r="Q1983" s="15" t="s">
        <v>8311</v>
      </c>
      <c r="R1983" s="12" t="s">
        <v>8328</v>
      </c>
      <c r="S1983">
        <f t="shared" si="92"/>
        <v>38.85</v>
      </c>
    </row>
    <row r="1984" spans="1:19" ht="60" x14ac:dyDescent="0.25">
      <c r="A1984" s="10">
        <v>253</v>
      </c>
      <c r="B1984" s="3" t="s">
        <v>254</v>
      </c>
      <c r="C1984" s="3" t="s">
        <v>4363</v>
      </c>
      <c r="D1984" s="6">
        <v>1500</v>
      </c>
      <c r="E1984" s="8">
        <v>1511</v>
      </c>
      <c r="F1984" t="s">
        <v>8218</v>
      </c>
      <c r="G1984" t="s">
        <v>8223</v>
      </c>
      <c r="H1984" t="s">
        <v>8245</v>
      </c>
      <c r="I1984" s="19">
        <f t="shared" si="90"/>
        <v>40954.650868055556</v>
      </c>
      <c r="J1984">
        <v>1329320235</v>
      </c>
      <c r="K1984" s="19">
        <f t="shared" si="91"/>
        <v>40924.650868055556</v>
      </c>
      <c r="L1984">
        <v>1326728235</v>
      </c>
      <c r="M1984" t="b">
        <v>1</v>
      </c>
      <c r="N1984">
        <v>7</v>
      </c>
      <c r="O1984" t="b">
        <v>1</v>
      </c>
      <c r="P1984" t="s">
        <v>8267</v>
      </c>
      <c r="Q1984" s="15" t="s">
        <v>8317</v>
      </c>
      <c r="R1984" s="12" t="s">
        <v>8329</v>
      </c>
      <c r="S1984">
        <f t="shared" si="92"/>
        <v>215.86</v>
      </c>
    </row>
    <row r="1985" spans="1:19" ht="60" x14ac:dyDescent="0.25">
      <c r="A1985" s="10">
        <v>17</v>
      </c>
      <c r="B1985" s="3" t="s">
        <v>19</v>
      </c>
      <c r="C1985" s="3" t="s">
        <v>4128</v>
      </c>
      <c r="D1985" s="6">
        <v>1500</v>
      </c>
      <c r="E1985" s="8">
        <v>1510</v>
      </c>
      <c r="F1985" t="s">
        <v>8218</v>
      </c>
      <c r="G1985" t="s">
        <v>8224</v>
      </c>
      <c r="H1985" t="s">
        <v>8246</v>
      </c>
      <c r="I1985" s="19">
        <f t="shared" si="90"/>
        <v>41947.773402777777</v>
      </c>
      <c r="J1985">
        <v>1415126022</v>
      </c>
      <c r="K1985" s="19">
        <f t="shared" si="91"/>
        <v>41917.731736111113</v>
      </c>
      <c r="L1985">
        <v>1412530422</v>
      </c>
      <c r="M1985" t="b">
        <v>0</v>
      </c>
      <c r="N1985">
        <v>36</v>
      </c>
      <c r="O1985" t="b">
        <v>1</v>
      </c>
      <c r="P1985" t="s">
        <v>8263</v>
      </c>
      <c r="Q1985" s="15" t="s">
        <v>8317</v>
      </c>
      <c r="R1985" s="12" t="s">
        <v>8331</v>
      </c>
      <c r="S1985">
        <f t="shared" si="92"/>
        <v>41.94</v>
      </c>
    </row>
    <row r="1986" spans="1:19" ht="45" x14ac:dyDescent="0.25">
      <c r="A1986" s="10">
        <v>3501</v>
      </c>
      <c r="B1986" s="3" t="s">
        <v>3500</v>
      </c>
      <c r="C1986" s="3" t="s">
        <v>7611</v>
      </c>
      <c r="D1986" s="6">
        <v>1500</v>
      </c>
      <c r="E1986" s="8">
        <v>1510</v>
      </c>
      <c r="F1986" t="s">
        <v>8218</v>
      </c>
      <c r="G1986" t="s">
        <v>8224</v>
      </c>
      <c r="H1986" t="s">
        <v>8246</v>
      </c>
      <c r="I1986" s="19">
        <f t="shared" si="90"/>
        <v>42258.763831018514</v>
      </c>
      <c r="J1986">
        <v>1441995595</v>
      </c>
      <c r="K1986" s="19">
        <f t="shared" si="91"/>
        <v>42233.763831018514</v>
      </c>
      <c r="L1986">
        <v>1439835595</v>
      </c>
      <c r="M1986" t="b">
        <v>0</v>
      </c>
      <c r="N1986">
        <v>42</v>
      </c>
      <c r="O1986" t="b">
        <v>1</v>
      </c>
      <c r="P1986" t="s">
        <v>8269</v>
      </c>
      <c r="Q1986" s="15" t="s">
        <v>8314</v>
      </c>
      <c r="R1986" s="12" t="s">
        <v>8315</v>
      </c>
      <c r="S1986">
        <f t="shared" si="92"/>
        <v>35.950000000000003</v>
      </c>
    </row>
    <row r="1987" spans="1:19" ht="30" x14ac:dyDescent="0.25">
      <c r="A1987" s="10">
        <v>3658</v>
      </c>
      <c r="B1987" s="3" t="s">
        <v>3655</v>
      </c>
      <c r="C1987" s="3" t="s">
        <v>7768</v>
      </c>
      <c r="D1987" s="6">
        <v>1500</v>
      </c>
      <c r="E1987" s="8">
        <v>1510</v>
      </c>
      <c r="F1987" t="s">
        <v>8218</v>
      </c>
      <c r="G1987" t="s">
        <v>8223</v>
      </c>
      <c r="H1987" t="s">
        <v>8245</v>
      </c>
      <c r="I1987" s="19">
        <f t="shared" ref="I1987:I2050" si="93">(((J1987/60)/60)/24)+DATE(1970,1,1)</f>
        <v>41822.165972222225</v>
      </c>
      <c r="J1987">
        <v>1404273540</v>
      </c>
      <c r="K1987" s="19">
        <f t="shared" ref="K1987:K2050" si="94">(((L1987/60)/60)/24)+DATE(1970,1,1)</f>
        <v>41775.858564814815</v>
      </c>
      <c r="L1987">
        <v>1400272580</v>
      </c>
      <c r="M1987" t="b">
        <v>0</v>
      </c>
      <c r="N1987">
        <v>20</v>
      </c>
      <c r="O1987" t="b">
        <v>1</v>
      </c>
      <c r="P1987" t="s">
        <v>8269</v>
      </c>
      <c r="Q1987" s="15" t="s">
        <v>8314</v>
      </c>
      <c r="R1987" s="12" t="s">
        <v>8315</v>
      </c>
      <c r="S1987">
        <f t="shared" ref="S1987:S2050" si="95">IFERROR(ROUND(E1987/N1987,2),0)</f>
        <v>75.5</v>
      </c>
    </row>
    <row r="1988" spans="1:19" ht="45" x14ac:dyDescent="0.25">
      <c r="A1988" s="10">
        <v>1608</v>
      </c>
      <c r="B1988" s="3" t="s">
        <v>1609</v>
      </c>
      <c r="C1988" s="3" t="s">
        <v>5718</v>
      </c>
      <c r="D1988" s="6">
        <v>1200</v>
      </c>
      <c r="E1988" s="8">
        <v>1215</v>
      </c>
      <c r="F1988" t="s">
        <v>8218</v>
      </c>
      <c r="G1988" t="s">
        <v>8223</v>
      </c>
      <c r="H1988" t="s">
        <v>8245</v>
      </c>
      <c r="I1988" s="19">
        <f t="shared" si="93"/>
        <v>41640.226388888892</v>
      </c>
      <c r="J1988">
        <v>1388553960</v>
      </c>
      <c r="K1988" s="19">
        <f t="shared" si="94"/>
        <v>41607.83085648148</v>
      </c>
      <c r="L1988">
        <v>1385754986</v>
      </c>
      <c r="M1988" t="b">
        <v>0</v>
      </c>
      <c r="N1988">
        <v>23</v>
      </c>
      <c r="O1988" t="b">
        <v>1</v>
      </c>
      <c r="P1988" t="s">
        <v>8274</v>
      </c>
      <c r="Q1988" s="15" t="s">
        <v>8311</v>
      </c>
      <c r="R1988" s="12" t="s">
        <v>8312</v>
      </c>
      <c r="S1988">
        <f t="shared" si="95"/>
        <v>52.83</v>
      </c>
    </row>
    <row r="1989" spans="1:19" ht="60" x14ac:dyDescent="0.25">
      <c r="A1989" s="10">
        <v>1211</v>
      </c>
      <c r="B1989" s="3" t="s">
        <v>1212</v>
      </c>
      <c r="C1989" s="3" t="s">
        <v>5321</v>
      </c>
      <c r="D1989" s="6">
        <v>1000</v>
      </c>
      <c r="E1989" s="8">
        <v>1011</v>
      </c>
      <c r="F1989" t="s">
        <v>8218</v>
      </c>
      <c r="G1989" t="s">
        <v>8228</v>
      </c>
      <c r="H1989" t="s">
        <v>8250</v>
      </c>
      <c r="I1989" s="19">
        <f t="shared" si="93"/>
        <v>42530.866446759261</v>
      </c>
      <c r="J1989">
        <v>1465505261</v>
      </c>
      <c r="K1989" s="19">
        <f t="shared" si="94"/>
        <v>42515.866446759261</v>
      </c>
      <c r="L1989">
        <v>1464209261</v>
      </c>
      <c r="M1989" t="b">
        <v>0</v>
      </c>
      <c r="N1989">
        <v>6</v>
      </c>
      <c r="O1989" t="b">
        <v>1</v>
      </c>
      <c r="P1989" t="s">
        <v>8283</v>
      </c>
      <c r="Q1989" s="15" t="s">
        <v>8322</v>
      </c>
      <c r="R1989" s="12" t="s">
        <v>8323</v>
      </c>
      <c r="S1989">
        <f t="shared" si="95"/>
        <v>168.5</v>
      </c>
    </row>
    <row r="1990" spans="1:19" ht="30" x14ac:dyDescent="0.25">
      <c r="A1990" s="10">
        <v>2297</v>
      </c>
      <c r="B1990" s="3" t="s">
        <v>2298</v>
      </c>
      <c r="C1990" s="3" t="s">
        <v>6407</v>
      </c>
      <c r="D1990" s="6">
        <v>1000</v>
      </c>
      <c r="E1990" s="8">
        <v>1006</v>
      </c>
      <c r="F1990" t="s">
        <v>8218</v>
      </c>
      <c r="G1990" t="s">
        <v>8223</v>
      </c>
      <c r="H1990" t="s">
        <v>8245</v>
      </c>
      <c r="I1990" s="19">
        <f t="shared" si="93"/>
        <v>40982.165972222225</v>
      </c>
      <c r="J1990">
        <v>1331697540</v>
      </c>
      <c r="K1990" s="19">
        <f t="shared" si="94"/>
        <v>40948.042233796295</v>
      </c>
      <c r="L1990">
        <v>1328749249</v>
      </c>
      <c r="M1990" t="b">
        <v>0</v>
      </c>
      <c r="N1990">
        <v>19</v>
      </c>
      <c r="O1990" t="b">
        <v>1</v>
      </c>
      <c r="P1990" t="s">
        <v>8274</v>
      </c>
      <c r="Q1990" s="15" t="s">
        <v>8311</v>
      </c>
      <c r="R1990" s="12" t="s">
        <v>8312</v>
      </c>
      <c r="S1990">
        <f t="shared" si="95"/>
        <v>52.95</v>
      </c>
    </row>
    <row r="1991" spans="1:19" ht="45" x14ac:dyDescent="0.25">
      <c r="A1991" s="10">
        <v>3038</v>
      </c>
      <c r="B1991" s="3" t="s">
        <v>3038</v>
      </c>
      <c r="C1991" s="3" t="s">
        <v>7148</v>
      </c>
      <c r="D1991" s="6">
        <v>1000</v>
      </c>
      <c r="E1991" s="8">
        <v>1005</v>
      </c>
      <c r="F1991" t="s">
        <v>8218</v>
      </c>
      <c r="G1991" t="s">
        <v>8223</v>
      </c>
      <c r="H1991" t="s">
        <v>8245</v>
      </c>
      <c r="I1991" s="19">
        <f t="shared" si="93"/>
        <v>42433.252280092594</v>
      </c>
      <c r="J1991">
        <v>1457071397</v>
      </c>
      <c r="K1991" s="19">
        <f t="shared" si="94"/>
        <v>42373.252280092594</v>
      </c>
      <c r="L1991">
        <v>1451887397</v>
      </c>
      <c r="M1991" t="b">
        <v>0</v>
      </c>
      <c r="N1991">
        <v>27</v>
      </c>
      <c r="O1991" t="b">
        <v>1</v>
      </c>
      <c r="P1991" t="s">
        <v>8301</v>
      </c>
      <c r="Q1991" s="15" t="s">
        <v>8314</v>
      </c>
      <c r="R1991" s="12" t="s">
        <v>8327</v>
      </c>
      <c r="S1991">
        <f t="shared" si="95"/>
        <v>37.22</v>
      </c>
    </row>
    <row r="1992" spans="1:19" ht="45" x14ac:dyDescent="0.25">
      <c r="A1992" s="10">
        <v>3564</v>
      </c>
      <c r="B1992" s="3" t="s">
        <v>3563</v>
      </c>
      <c r="C1992" s="3" t="s">
        <v>7674</v>
      </c>
      <c r="D1992" s="6">
        <v>1000</v>
      </c>
      <c r="E1992" s="8">
        <v>1005</v>
      </c>
      <c r="F1992" t="s">
        <v>8218</v>
      </c>
      <c r="G1992" t="s">
        <v>8224</v>
      </c>
      <c r="H1992" t="s">
        <v>8246</v>
      </c>
      <c r="I1992" s="19">
        <f t="shared" si="93"/>
        <v>42282.666666666672</v>
      </c>
      <c r="J1992">
        <v>1444060800</v>
      </c>
      <c r="K1992" s="19">
        <f t="shared" si="94"/>
        <v>42236.623252314821</v>
      </c>
      <c r="L1992">
        <v>1440082649</v>
      </c>
      <c r="M1992" t="b">
        <v>0</v>
      </c>
      <c r="N1992">
        <v>17</v>
      </c>
      <c r="O1992" t="b">
        <v>1</v>
      </c>
      <c r="P1992" t="s">
        <v>8269</v>
      </c>
      <c r="Q1992" s="15" t="s">
        <v>8314</v>
      </c>
      <c r="R1992" s="12" t="s">
        <v>8315</v>
      </c>
      <c r="S1992">
        <f t="shared" si="95"/>
        <v>59.12</v>
      </c>
    </row>
    <row r="1993" spans="1:19" ht="60" x14ac:dyDescent="0.25">
      <c r="A1993" s="10">
        <v>3510</v>
      </c>
      <c r="B1993" s="3" t="s">
        <v>3509</v>
      </c>
      <c r="C1993" s="3" t="s">
        <v>7620</v>
      </c>
      <c r="D1993" s="6">
        <v>900</v>
      </c>
      <c r="E1993" s="8">
        <v>905</v>
      </c>
      <c r="F1993" t="s">
        <v>8218</v>
      </c>
      <c r="G1993" t="s">
        <v>8223</v>
      </c>
      <c r="H1993" t="s">
        <v>8245</v>
      </c>
      <c r="I1993" s="19">
        <f t="shared" si="93"/>
        <v>41822.62090277778</v>
      </c>
      <c r="J1993">
        <v>1404312846</v>
      </c>
      <c r="K1993" s="19">
        <f t="shared" si="94"/>
        <v>41802.62090277778</v>
      </c>
      <c r="L1993">
        <v>1402584846</v>
      </c>
      <c r="M1993" t="b">
        <v>0</v>
      </c>
      <c r="N1993">
        <v>15</v>
      </c>
      <c r="O1993" t="b">
        <v>1</v>
      </c>
      <c r="P1993" t="s">
        <v>8269</v>
      </c>
      <c r="Q1993" s="15" t="s">
        <v>8314</v>
      </c>
      <c r="R1993" s="12" t="s">
        <v>8315</v>
      </c>
      <c r="S1993">
        <f t="shared" si="95"/>
        <v>60.33</v>
      </c>
    </row>
    <row r="1994" spans="1:19" ht="45" x14ac:dyDescent="0.25">
      <c r="A1994" s="10">
        <v>2300</v>
      </c>
      <c r="B1994" s="3" t="s">
        <v>2301</v>
      </c>
      <c r="C1994" s="3" t="s">
        <v>6410</v>
      </c>
      <c r="D1994" s="6">
        <v>800</v>
      </c>
      <c r="E1994" s="8">
        <v>810</v>
      </c>
      <c r="F1994" t="s">
        <v>8218</v>
      </c>
      <c r="G1994" t="s">
        <v>8223</v>
      </c>
      <c r="H1994" t="s">
        <v>8245</v>
      </c>
      <c r="I1994" s="19">
        <f t="shared" si="93"/>
        <v>41088.727037037039</v>
      </c>
      <c r="J1994">
        <v>1340904416</v>
      </c>
      <c r="K1994" s="19">
        <f t="shared" si="94"/>
        <v>41074.727037037039</v>
      </c>
      <c r="L1994">
        <v>1339694816</v>
      </c>
      <c r="M1994" t="b">
        <v>0</v>
      </c>
      <c r="N1994">
        <v>7</v>
      </c>
      <c r="O1994" t="b">
        <v>1</v>
      </c>
      <c r="P1994" t="s">
        <v>8274</v>
      </c>
      <c r="Q1994" s="15" t="s">
        <v>8311</v>
      </c>
      <c r="R1994" s="12" t="s">
        <v>8312</v>
      </c>
      <c r="S1994">
        <f t="shared" si="95"/>
        <v>115.71</v>
      </c>
    </row>
    <row r="1995" spans="1:19" ht="60" x14ac:dyDescent="0.25">
      <c r="A1995" s="10">
        <v>3327</v>
      </c>
      <c r="B1995" s="3" t="s">
        <v>3327</v>
      </c>
      <c r="C1995" s="3" t="s">
        <v>7437</v>
      </c>
      <c r="D1995" s="6">
        <v>800</v>
      </c>
      <c r="E1995" s="8">
        <v>810</v>
      </c>
      <c r="F1995" t="s">
        <v>8218</v>
      </c>
      <c r="G1995" t="s">
        <v>8224</v>
      </c>
      <c r="H1995" t="s">
        <v>8246</v>
      </c>
      <c r="I1995" s="19">
        <f t="shared" si="93"/>
        <v>42498.374606481477</v>
      </c>
      <c r="J1995">
        <v>1462697966</v>
      </c>
      <c r="K1995" s="19">
        <f t="shared" si="94"/>
        <v>42468.374606481477</v>
      </c>
      <c r="L1995">
        <v>1460105966</v>
      </c>
      <c r="M1995" t="b">
        <v>0</v>
      </c>
      <c r="N1995">
        <v>33</v>
      </c>
      <c r="O1995" t="b">
        <v>1</v>
      </c>
      <c r="P1995" t="s">
        <v>8269</v>
      </c>
      <c r="Q1995" s="15" t="s">
        <v>8314</v>
      </c>
      <c r="R1995" s="12" t="s">
        <v>8315</v>
      </c>
      <c r="S1995">
        <f t="shared" si="95"/>
        <v>24.55</v>
      </c>
    </row>
    <row r="1996" spans="1:19" ht="60" x14ac:dyDescent="0.25">
      <c r="A1996" s="10">
        <v>1947</v>
      </c>
      <c r="B1996" s="3" t="s">
        <v>1948</v>
      </c>
      <c r="C1996" s="3" t="s">
        <v>6057</v>
      </c>
      <c r="D1996" s="6">
        <v>800</v>
      </c>
      <c r="E1996" s="8">
        <v>805.07</v>
      </c>
      <c r="F1996" t="s">
        <v>8218</v>
      </c>
      <c r="G1996" t="s">
        <v>8223</v>
      </c>
      <c r="H1996" t="s">
        <v>8245</v>
      </c>
      <c r="I1996" s="19">
        <f t="shared" si="93"/>
        <v>40140.249305555553</v>
      </c>
      <c r="J1996">
        <v>1258955940</v>
      </c>
      <c r="K1996" s="19">
        <f t="shared" si="94"/>
        <v>40102.918055555558</v>
      </c>
      <c r="L1996">
        <v>1255730520</v>
      </c>
      <c r="M1996" t="b">
        <v>1</v>
      </c>
      <c r="N1996">
        <v>23</v>
      </c>
      <c r="O1996" t="b">
        <v>1</v>
      </c>
      <c r="P1996" t="s">
        <v>8293</v>
      </c>
      <c r="Q1996" s="15" t="s">
        <v>8307</v>
      </c>
      <c r="R1996" s="12" t="s">
        <v>8308</v>
      </c>
      <c r="S1996">
        <f t="shared" si="95"/>
        <v>35</v>
      </c>
    </row>
    <row r="1997" spans="1:19" ht="60" x14ac:dyDescent="0.25">
      <c r="A1997" s="10">
        <v>1623</v>
      </c>
      <c r="B1997" s="3" t="s">
        <v>1624</v>
      </c>
      <c r="C1997" s="3" t="s">
        <v>5733</v>
      </c>
      <c r="D1997" s="6">
        <v>750</v>
      </c>
      <c r="E1997" s="8">
        <v>758</v>
      </c>
      <c r="F1997" t="s">
        <v>8218</v>
      </c>
      <c r="G1997" t="s">
        <v>8224</v>
      </c>
      <c r="H1997" t="s">
        <v>8246</v>
      </c>
      <c r="I1997" s="19">
        <f t="shared" si="93"/>
        <v>41513.688530092593</v>
      </c>
      <c r="J1997">
        <v>1377621089</v>
      </c>
      <c r="K1997" s="19">
        <f t="shared" si="94"/>
        <v>41453.688530092593</v>
      </c>
      <c r="L1997">
        <v>1372437089</v>
      </c>
      <c r="M1997" t="b">
        <v>0</v>
      </c>
      <c r="N1997">
        <v>18</v>
      </c>
      <c r="O1997" t="b">
        <v>1</v>
      </c>
      <c r="P1997" t="s">
        <v>8274</v>
      </c>
      <c r="Q1997" s="15" t="s">
        <v>8311</v>
      </c>
      <c r="R1997" s="12" t="s">
        <v>8312</v>
      </c>
      <c r="S1997">
        <f t="shared" si="95"/>
        <v>42.11</v>
      </c>
    </row>
    <row r="1998" spans="1:19" ht="60" x14ac:dyDescent="0.25">
      <c r="A1998" s="10">
        <v>3454</v>
      </c>
      <c r="B1998" s="3" t="s">
        <v>3453</v>
      </c>
      <c r="C1998" s="3" t="s">
        <v>7564</v>
      </c>
      <c r="D1998" s="6">
        <v>700</v>
      </c>
      <c r="E1998" s="8">
        <v>705</v>
      </c>
      <c r="F1998" t="s">
        <v>8218</v>
      </c>
      <c r="G1998" t="s">
        <v>8224</v>
      </c>
      <c r="H1998" t="s">
        <v>8246</v>
      </c>
      <c r="I1998" s="19">
        <f t="shared" si="93"/>
        <v>41851.698599537034</v>
      </c>
      <c r="J1998">
        <v>1406825159</v>
      </c>
      <c r="K1998" s="19">
        <f t="shared" si="94"/>
        <v>41821.698599537034</v>
      </c>
      <c r="L1998">
        <v>1404233159</v>
      </c>
      <c r="M1998" t="b">
        <v>0</v>
      </c>
      <c r="N1998">
        <v>21</v>
      </c>
      <c r="O1998" t="b">
        <v>1</v>
      </c>
      <c r="P1998" t="s">
        <v>8269</v>
      </c>
      <c r="Q1998" s="15" t="s">
        <v>8314</v>
      </c>
      <c r="R1998" s="12" t="s">
        <v>8315</v>
      </c>
      <c r="S1998">
        <f t="shared" si="95"/>
        <v>33.57</v>
      </c>
    </row>
    <row r="1999" spans="1:19" ht="60" x14ac:dyDescent="0.25">
      <c r="A1999" s="10">
        <v>3451</v>
      </c>
      <c r="B1999" s="3" t="s">
        <v>3450</v>
      </c>
      <c r="C1999" s="3" t="s">
        <v>7561</v>
      </c>
      <c r="D1999" s="6">
        <v>650</v>
      </c>
      <c r="E1999" s="8">
        <v>658</v>
      </c>
      <c r="F1999" t="s">
        <v>8218</v>
      </c>
      <c r="G1999" t="s">
        <v>8223</v>
      </c>
      <c r="H1999" t="s">
        <v>8245</v>
      </c>
      <c r="I1999" s="19">
        <f t="shared" si="93"/>
        <v>42115.723692129628</v>
      </c>
      <c r="J1999">
        <v>1429636927</v>
      </c>
      <c r="K1999" s="19">
        <f t="shared" si="94"/>
        <v>42088.723692129628</v>
      </c>
      <c r="L1999">
        <v>1427304127</v>
      </c>
      <c r="M1999" t="b">
        <v>0</v>
      </c>
      <c r="N1999">
        <v>16</v>
      </c>
      <c r="O1999" t="b">
        <v>1</v>
      </c>
      <c r="P1999" t="s">
        <v>8269</v>
      </c>
      <c r="Q1999" s="15" t="s">
        <v>8314</v>
      </c>
      <c r="R1999" s="12" t="s">
        <v>8315</v>
      </c>
      <c r="S1999">
        <f t="shared" si="95"/>
        <v>41.13</v>
      </c>
    </row>
    <row r="2000" spans="1:19" ht="45" x14ac:dyDescent="0.25">
      <c r="A2000" s="10">
        <v>539</v>
      </c>
      <c r="B2000" s="3" t="s">
        <v>540</v>
      </c>
      <c r="C2000" s="3" t="s">
        <v>4649</v>
      </c>
      <c r="D2000" s="6">
        <v>500</v>
      </c>
      <c r="E2000" s="8">
        <v>503.22</v>
      </c>
      <c r="F2000" t="s">
        <v>8218</v>
      </c>
      <c r="G2000" t="s">
        <v>8224</v>
      </c>
      <c r="H2000" t="s">
        <v>8246</v>
      </c>
      <c r="I2000" s="19">
        <f t="shared" si="93"/>
        <v>42556.049849537041</v>
      </c>
      <c r="J2000">
        <v>1467681107</v>
      </c>
      <c r="K2000" s="19">
        <f t="shared" si="94"/>
        <v>42535.049849537041</v>
      </c>
      <c r="L2000">
        <v>1465866707</v>
      </c>
      <c r="M2000" t="b">
        <v>0</v>
      </c>
      <c r="N2000">
        <v>20</v>
      </c>
      <c r="O2000" t="b">
        <v>1</v>
      </c>
      <c r="P2000" t="s">
        <v>8269</v>
      </c>
      <c r="Q2000" s="15" t="s">
        <v>8314</v>
      </c>
      <c r="R2000" s="12" t="s">
        <v>8315</v>
      </c>
      <c r="S2000">
        <f t="shared" si="95"/>
        <v>25.16</v>
      </c>
    </row>
    <row r="2001" spans="1:19" ht="60" x14ac:dyDescent="0.25">
      <c r="A2001" s="10">
        <v>2217</v>
      </c>
      <c r="B2001" s="3" t="s">
        <v>2218</v>
      </c>
      <c r="C2001" s="3" t="s">
        <v>6327</v>
      </c>
      <c r="D2001" s="6">
        <v>420</v>
      </c>
      <c r="E2001" s="8">
        <v>425</v>
      </c>
      <c r="F2001" t="s">
        <v>8218</v>
      </c>
      <c r="G2001" t="s">
        <v>8223</v>
      </c>
      <c r="H2001" t="s">
        <v>8245</v>
      </c>
      <c r="I2001" s="19">
        <f t="shared" si="93"/>
        <v>42310.333333333328</v>
      </c>
      <c r="J2001">
        <v>1446451200</v>
      </c>
      <c r="K2001" s="19">
        <f t="shared" si="94"/>
        <v>42299.776770833334</v>
      </c>
      <c r="L2001">
        <v>1445539113</v>
      </c>
      <c r="M2001" t="b">
        <v>0</v>
      </c>
      <c r="N2001">
        <v>9</v>
      </c>
      <c r="O2001" t="b">
        <v>1</v>
      </c>
      <c r="P2001" t="s">
        <v>8278</v>
      </c>
      <c r="Q2001" s="15" t="s">
        <v>8311</v>
      </c>
      <c r="R2001" s="12" t="s">
        <v>8324</v>
      </c>
      <c r="S2001">
        <f t="shared" si="95"/>
        <v>47.22</v>
      </c>
    </row>
    <row r="2002" spans="1:19" ht="45" x14ac:dyDescent="0.25">
      <c r="A2002" s="10">
        <v>3686</v>
      </c>
      <c r="B2002" s="3" t="s">
        <v>3683</v>
      </c>
      <c r="C2002" s="3" t="s">
        <v>7796</v>
      </c>
      <c r="D2002" s="6">
        <v>350</v>
      </c>
      <c r="E2002" s="8">
        <v>355</v>
      </c>
      <c r="F2002" t="s">
        <v>8218</v>
      </c>
      <c r="G2002" t="s">
        <v>8223</v>
      </c>
      <c r="H2002" t="s">
        <v>8245</v>
      </c>
      <c r="I2002" s="19">
        <f t="shared" si="93"/>
        <v>42245.165972222225</v>
      </c>
      <c r="J2002">
        <v>1440820740</v>
      </c>
      <c r="K2002" s="19">
        <f t="shared" si="94"/>
        <v>42230.662731481483</v>
      </c>
      <c r="L2002">
        <v>1439567660</v>
      </c>
      <c r="M2002" t="b">
        <v>0</v>
      </c>
      <c r="N2002">
        <v>6</v>
      </c>
      <c r="O2002" t="b">
        <v>1</v>
      </c>
      <c r="P2002" t="s">
        <v>8269</v>
      </c>
      <c r="Q2002" s="15" t="s">
        <v>8314</v>
      </c>
      <c r="R2002" s="12" t="s">
        <v>8315</v>
      </c>
      <c r="S2002">
        <f t="shared" si="95"/>
        <v>59.17</v>
      </c>
    </row>
    <row r="2003" spans="1:19" ht="45" x14ac:dyDescent="0.25">
      <c r="A2003" s="10">
        <v>3588</v>
      </c>
      <c r="B2003" s="3" t="s">
        <v>3587</v>
      </c>
      <c r="C2003" s="3" t="s">
        <v>7698</v>
      </c>
      <c r="D2003" s="6">
        <v>200</v>
      </c>
      <c r="E2003" s="8">
        <v>201</v>
      </c>
      <c r="F2003" t="s">
        <v>8218</v>
      </c>
      <c r="G2003" t="s">
        <v>8224</v>
      </c>
      <c r="H2003" t="s">
        <v>8246</v>
      </c>
      <c r="I2003" s="19">
        <f t="shared" si="93"/>
        <v>42123.958333333328</v>
      </c>
      <c r="J2003">
        <v>1430348400</v>
      </c>
      <c r="K2003" s="19">
        <f t="shared" si="94"/>
        <v>42101.828819444447</v>
      </c>
      <c r="L2003">
        <v>1428436410</v>
      </c>
      <c r="M2003" t="b">
        <v>0</v>
      </c>
      <c r="N2003">
        <v>11</v>
      </c>
      <c r="O2003" t="b">
        <v>1</v>
      </c>
      <c r="P2003" t="s">
        <v>8269</v>
      </c>
      <c r="Q2003" s="15" t="s">
        <v>8314</v>
      </c>
      <c r="R2003" s="12" t="s">
        <v>8315</v>
      </c>
      <c r="S2003">
        <f t="shared" si="95"/>
        <v>18.27</v>
      </c>
    </row>
    <row r="2004" spans="1:19" ht="60" x14ac:dyDescent="0.25">
      <c r="A2004" s="10">
        <v>3557</v>
      </c>
      <c r="B2004" s="3" t="s">
        <v>3556</v>
      </c>
      <c r="C2004" s="3" t="s">
        <v>7667</v>
      </c>
      <c r="D2004" s="6">
        <v>100000</v>
      </c>
      <c r="E2004" s="8">
        <v>100036</v>
      </c>
      <c r="F2004" t="s">
        <v>8218</v>
      </c>
      <c r="G2004" t="s">
        <v>8223</v>
      </c>
      <c r="H2004" t="s">
        <v>8245</v>
      </c>
      <c r="I2004" s="19">
        <f t="shared" si="93"/>
        <v>41764.276747685188</v>
      </c>
      <c r="J2004">
        <v>1399271911</v>
      </c>
      <c r="K2004" s="19">
        <f t="shared" si="94"/>
        <v>41730.276747685188</v>
      </c>
      <c r="L2004">
        <v>1396334311</v>
      </c>
      <c r="M2004" t="b">
        <v>0</v>
      </c>
      <c r="N2004">
        <v>558</v>
      </c>
      <c r="O2004" t="b">
        <v>1</v>
      </c>
      <c r="P2004" t="s">
        <v>8269</v>
      </c>
      <c r="Q2004" s="15" t="s">
        <v>8314</v>
      </c>
      <c r="R2004" s="12" t="s">
        <v>8315</v>
      </c>
      <c r="S2004">
        <f t="shared" si="95"/>
        <v>179.28</v>
      </c>
    </row>
    <row r="2005" spans="1:19" ht="30" x14ac:dyDescent="0.25">
      <c r="A2005" s="10">
        <v>342</v>
      </c>
      <c r="B2005" s="3" t="s">
        <v>343</v>
      </c>
      <c r="C2005" s="3" t="s">
        <v>4452</v>
      </c>
      <c r="D2005" s="6">
        <v>55000</v>
      </c>
      <c r="E2005" s="8">
        <v>55201.52</v>
      </c>
      <c r="F2005" t="s">
        <v>8218</v>
      </c>
      <c r="G2005" t="s">
        <v>8223</v>
      </c>
      <c r="H2005" t="s">
        <v>8245</v>
      </c>
      <c r="I2005" s="19">
        <f t="shared" si="93"/>
        <v>42489.780844907407</v>
      </c>
      <c r="J2005">
        <v>1461955465</v>
      </c>
      <c r="K2005" s="19">
        <f t="shared" si="94"/>
        <v>42459.780844907407</v>
      </c>
      <c r="L2005">
        <v>1459363465</v>
      </c>
      <c r="M2005" t="b">
        <v>1</v>
      </c>
      <c r="N2005">
        <v>325</v>
      </c>
      <c r="O2005" t="b">
        <v>1</v>
      </c>
      <c r="P2005" t="s">
        <v>8267</v>
      </c>
      <c r="Q2005" s="15" t="s">
        <v>8317</v>
      </c>
      <c r="R2005" s="12" t="s">
        <v>8329</v>
      </c>
      <c r="S2005">
        <f t="shared" si="95"/>
        <v>169.85</v>
      </c>
    </row>
    <row r="2006" spans="1:19" ht="30" x14ac:dyDescent="0.25">
      <c r="A2006" s="10">
        <v>3648</v>
      </c>
      <c r="B2006" s="3" t="s">
        <v>3646</v>
      </c>
      <c r="C2006" s="3" t="s">
        <v>7758</v>
      </c>
      <c r="D2006" s="6">
        <v>40000</v>
      </c>
      <c r="E2006" s="8">
        <v>40153</v>
      </c>
      <c r="F2006" t="s">
        <v>8218</v>
      </c>
      <c r="G2006" t="s">
        <v>8223</v>
      </c>
      <c r="H2006" t="s">
        <v>8245</v>
      </c>
      <c r="I2006" s="19">
        <f t="shared" si="93"/>
        <v>41917.292187500003</v>
      </c>
      <c r="J2006">
        <v>1412492445</v>
      </c>
      <c r="K2006" s="19">
        <f t="shared" si="94"/>
        <v>41887.292187500003</v>
      </c>
      <c r="L2006">
        <v>1409900445</v>
      </c>
      <c r="M2006" t="b">
        <v>0</v>
      </c>
      <c r="N2006">
        <v>73</v>
      </c>
      <c r="O2006" t="b">
        <v>1</v>
      </c>
      <c r="P2006" t="s">
        <v>8269</v>
      </c>
      <c r="Q2006" s="15" t="s">
        <v>8314</v>
      </c>
      <c r="R2006" s="12" t="s">
        <v>8315</v>
      </c>
      <c r="S2006">
        <f t="shared" si="95"/>
        <v>550.04</v>
      </c>
    </row>
    <row r="2007" spans="1:19" ht="60" x14ac:dyDescent="0.25">
      <c r="A2007" s="10">
        <v>3215</v>
      </c>
      <c r="B2007" s="3" t="s">
        <v>3215</v>
      </c>
      <c r="C2007" s="3" t="s">
        <v>7325</v>
      </c>
      <c r="D2007" s="6">
        <v>35000</v>
      </c>
      <c r="E2007" s="8">
        <v>35123</v>
      </c>
      <c r="F2007" t="s">
        <v>8218</v>
      </c>
      <c r="G2007" t="s">
        <v>8223</v>
      </c>
      <c r="H2007" t="s">
        <v>8245</v>
      </c>
      <c r="I2007" s="19">
        <f t="shared" si="93"/>
        <v>42257.165972222225</v>
      </c>
      <c r="J2007">
        <v>1441857540</v>
      </c>
      <c r="K2007" s="19">
        <f t="shared" si="94"/>
        <v>42219.665173611109</v>
      </c>
      <c r="L2007">
        <v>1438617471</v>
      </c>
      <c r="M2007" t="b">
        <v>1</v>
      </c>
      <c r="N2007">
        <v>134</v>
      </c>
      <c r="O2007" t="b">
        <v>1</v>
      </c>
      <c r="P2007" t="s">
        <v>8269</v>
      </c>
      <c r="Q2007" s="15" t="s">
        <v>8314</v>
      </c>
      <c r="R2007" s="12" t="s">
        <v>8315</v>
      </c>
      <c r="S2007">
        <f t="shared" si="95"/>
        <v>262.11</v>
      </c>
    </row>
    <row r="2008" spans="1:19" ht="60" x14ac:dyDescent="0.25">
      <c r="A2008" s="10">
        <v>32</v>
      </c>
      <c r="B2008" s="3" t="s">
        <v>34</v>
      </c>
      <c r="C2008" s="3" t="s">
        <v>4143</v>
      </c>
      <c r="D2008" s="6">
        <v>28450</v>
      </c>
      <c r="E2008" s="8">
        <v>28520</v>
      </c>
      <c r="F2008" t="s">
        <v>8218</v>
      </c>
      <c r="G2008" t="s">
        <v>8223</v>
      </c>
      <c r="H2008" t="s">
        <v>8245</v>
      </c>
      <c r="I2008" s="19">
        <f t="shared" si="93"/>
        <v>42503.165972222225</v>
      </c>
      <c r="J2008">
        <v>1463111940</v>
      </c>
      <c r="K2008" s="19">
        <f t="shared" si="94"/>
        <v>42461.627511574072</v>
      </c>
      <c r="L2008">
        <v>1459523017</v>
      </c>
      <c r="M2008" t="b">
        <v>0</v>
      </c>
      <c r="N2008">
        <v>89</v>
      </c>
      <c r="O2008" t="b">
        <v>1</v>
      </c>
      <c r="P2008" t="s">
        <v>8263</v>
      </c>
      <c r="Q2008" s="15" t="s">
        <v>8317</v>
      </c>
      <c r="R2008" s="12" t="s">
        <v>8331</v>
      </c>
      <c r="S2008">
        <f t="shared" si="95"/>
        <v>320.45</v>
      </c>
    </row>
    <row r="2009" spans="1:19" ht="60" x14ac:dyDescent="0.25">
      <c r="A2009" s="10">
        <v>2984</v>
      </c>
      <c r="B2009" s="3" t="s">
        <v>2984</v>
      </c>
      <c r="C2009" s="3" t="s">
        <v>7094</v>
      </c>
      <c r="D2009" s="6">
        <v>25000</v>
      </c>
      <c r="E2009" s="8">
        <v>25088</v>
      </c>
      <c r="F2009" t="s">
        <v>8218</v>
      </c>
      <c r="G2009" t="s">
        <v>8223</v>
      </c>
      <c r="H2009" t="s">
        <v>8245</v>
      </c>
      <c r="I2009" s="19">
        <f t="shared" si="93"/>
        <v>42606.278715277775</v>
      </c>
      <c r="J2009">
        <v>1472020881</v>
      </c>
      <c r="K2009" s="19">
        <f t="shared" si="94"/>
        <v>42576.278715277775</v>
      </c>
      <c r="L2009">
        <v>1469428881</v>
      </c>
      <c r="M2009" t="b">
        <v>1</v>
      </c>
      <c r="N2009">
        <v>218</v>
      </c>
      <c r="O2009" t="b">
        <v>1</v>
      </c>
      <c r="P2009" t="s">
        <v>8301</v>
      </c>
      <c r="Q2009" s="15" t="s">
        <v>8314</v>
      </c>
      <c r="R2009" s="12" t="s">
        <v>8327</v>
      </c>
      <c r="S2009">
        <f t="shared" si="95"/>
        <v>115.08</v>
      </c>
    </row>
    <row r="2010" spans="1:19" ht="45" x14ac:dyDescent="0.25">
      <c r="A2010" s="10">
        <v>725</v>
      </c>
      <c r="B2010" s="3" t="s">
        <v>726</v>
      </c>
      <c r="C2010" s="3" t="s">
        <v>4835</v>
      </c>
      <c r="D2010" s="6">
        <v>20000</v>
      </c>
      <c r="E2010" s="8">
        <v>20070</v>
      </c>
      <c r="F2010" t="s">
        <v>8218</v>
      </c>
      <c r="G2010" t="s">
        <v>8223</v>
      </c>
      <c r="H2010" t="s">
        <v>8245</v>
      </c>
      <c r="I2010" s="19">
        <f t="shared" si="93"/>
        <v>42351.626296296294</v>
      </c>
      <c r="J2010">
        <v>1450018912</v>
      </c>
      <c r="K2010" s="19">
        <f t="shared" si="94"/>
        <v>42321.626296296294</v>
      </c>
      <c r="L2010">
        <v>1447426912</v>
      </c>
      <c r="M2010" t="b">
        <v>0</v>
      </c>
      <c r="N2010">
        <v>140</v>
      </c>
      <c r="O2010" t="b">
        <v>1</v>
      </c>
      <c r="P2010" t="s">
        <v>8272</v>
      </c>
      <c r="Q2010" s="15" t="s">
        <v>8320</v>
      </c>
      <c r="R2010" s="12" t="s">
        <v>8330</v>
      </c>
      <c r="S2010">
        <f t="shared" si="95"/>
        <v>143.36000000000001</v>
      </c>
    </row>
    <row r="2011" spans="1:19" ht="60" x14ac:dyDescent="0.25">
      <c r="A2011" s="10">
        <v>1828</v>
      </c>
      <c r="B2011" s="3" t="s">
        <v>1829</v>
      </c>
      <c r="C2011" s="3" t="s">
        <v>5938</v>
      </c>
      <c r="D2011" s="6">
        <v>20000</v>
      </c>
      <c r="E2011" s="8">
        <v>20032</v>
      </c>
      <c r="F2011" t="s">
        <v>8218</v>
      </c>
      <c r="G2011" t="s">
        <v>8223</v>
      </c>
      <c r="H2011" t="s">
        <v>8245</v>
      </c>
      <c r="I2011" s="19">
        <f t="shared" si="93"/>
        <v>41768.916666666664</v>
      </c>
      <c r="J2011">
        <v>1399672800</v>
      </c>
      <c r="K2011" s="19">
        <f t="shared" si="94"/>
        <v>41736.899652777778</v>
      </c>
      <c r="L2011">
        <v>1396906530</v>
      </c>
      <c r="M2011" t="b">
        <v>0</v>
      </c>
      <c r="N2011">
        <v>48</v>
      </c>
      <c r="O2011" t="b">
        <v>1</v>
      </c>
      <c r="P2011" t="s">
        <v>8274</v>
      </c>
      <c r="Q2011" s="15" t="s">
        <v>8311</v>
      </c>
      <c r="R2011" s="12" t="s">
        <v>8312</v>
      </c>
      <c r="S2011">
        <f t="shared" si="95"/>
        <v>417.33</v>
      </c>
    </row>
    <row r="2012" spans="1:19" ht="60" x14ac:dyDescent="0.25">
      <c r="A2012" s="10">
        <v>59</v>
      </c>
      <c r="B2012" s="3" t="s">
        <v>61</v>
      </c>
      <c r="C2012" s="3" t="s">
        <v>4170</v>
      </c>
      <c r="D2012" s="6">
        <v>20000</v>
      </c>
      <c r="E2012" s="8">
        <v>20025.14</v>
      </c>
      <c r="F2012" t="s">
        <v>8218</v>
      </c>
      <c r="G2012" t="s">
        <v>8223</v>
      </c>
      <c r="H2012" t="s">
        <v>8245</v>
      </c>
      <c r="I2012" s="19">
        <f t="shared" si="93"/>
        <v>42261.875</v>
      </c>
      <c r="J2012">
        <v>1442264400</v>
      </c>
      <c r="K2012" s="19">
        <f t="shared" si="94"/>
        <v>42230.23583333334</v>
      </c>
      <c r="L2012">
        <v>1439530776</v>
      </c>
      <c r="M2012" t="b">
        <v>0</v>
      </c>
      <c r="N2012">
        <v>33</v>
      </c>
      <c r="O2012" t="b">
        <v>1</v>
      </c>
      <c r="P2012" t="s">
        <v>8263</v>
      </c>
      <c r="Q2012" s="15" t="s">
        <v>8317</v>
      </c>
      <c r="R2012" s="12" t="s">
        <v>8331</v>
      </c>
      <c r="S2012">
        <f t="shared" si="95"/>
        <v>606.82000000000005</v>
      </c>
    </row>
    <row r="2013" spans="1:19" ht="45" x14ac:dyDescent="0.25">
      <c r="A2013" s="10">
        <v>3219</v>
      </c>
      <c r="B2013" s="3" t="s">
        <v>3219</v>
      </c>
      <c r="C2013" s="3" t="s">
        <v>7329</v>
      </c>
      <c r="D2013" s="6">
        <v>20000</v>
      </c>
      <c r="E2013" s="8">
        <v>20022</v>
      </c>
      <c r="F2013" t="s">
        <v>8218</v>
      </c>
      <c r="G2013" t="s">
        <v>8223</v>
      </c>
      <c r="H2013" t="s">
        <v>8245</v>
      </c>
      <c r="I2013" s="19">
        <f t="shared" si="93"/>
        <v>42085.941516203704</v>
      </c>
      <c r="J2013">
        <v>1427063747</v>
      </c>
      <c r="K2013" s="19">
        <f t="shared" si="94"/>
        <v>42050.983182870375</v>
      </c>
      <c r="L2013">
        <v>1424043347</v>
      </c>
      <c r="M2013" t="b">
        <v>1</v>
      </c>
      <c r="N2013">
        <v>119</v>
      </c>
      <c r="O2013" t="b">
        <v>1</v>
      </c>
      <c r="P2013" t="s">
        <v>8269</v>
      </c>
      <c r="Q2013" s="15" t="s">
        <v>8314</v>
      </c>
      <c r="R2013" s="12" t="s">
        <v>8315</v>
      </c>
      <c r="S2013">
        <f t="shared" si="95"/>
        <v>168.25</v>
      </c>
    </row>
    <row r="2014" spans="1:19" ht="45" x14ac:dyDescent="0.25">
      <c r="A2014" s="10">
        <v>821</v>
      </c>
      <c r="B2014" s="3" t="s">
        <v>822</v>
      </c>
      <c r="C2014" s="3" t="s">
        <v>4931</v>
      </c>
      <c r="D2014" s="6">
        <v>17482</v>
      </c>
      <c r="E2014" s="8">
        <v>17482</v>
      </c>
      <c r="F2014" t="s">
        <v>8218</v>
      </c>
      <c r="G2014" t="s">
        <v>8223</v>
      </c>
      <c r="H2014" t="s">
        <v>8245</v>
      </c>
      <c r="I2014" s="19">
        <f t="shared" si="93"/>
        <v>42128.167361111111</v>
      </c>
      <c r="J2014">
        <v>1430712060</v>
      </c>
      <c r="K2014" s="19">
        <f t="shared" si="94"/>
        <v>42093.922048611115</v>
      </c>
      <c r="L2014">
        <v>1427753265</v>
      </c>
      <c r="M2014" t="b">
        <v>0</v>
      </c>
      <c r="N2014">
        <v>78</v>
      </c>
      <c r="O2014" t="b">
        <v>1</v>
      </c>
      <c r="P2014" t="s">
        <v>8274</v>
      </c>
      <c r="Q2014" s="15" t="s">
        <v>8311</v>
      </c>
      <c r="R2014" s="12" t="s">
        <v>8312</v>
      </c>
      <c r="S2014">
        <f t="shared" si="95"/>
        <v>224.13</v>
      </c>
    </row>
    <row r="2015" spans="1:19" ht="45" x14ac:dyDescent="0.25">
      <c r="A2015" s="10">
        <v>825</v>
      </c>
      <c r="B2015" s="3" t="s">
        <v>826</v>
      </c>
      <c r="C2015" s="3" t="s">
        <v>4935</v>
      </c>
      <c r="D2015" s="6">
        <v>12500</v>
      </c>
      <c r="E2015" s="8">
        <v>12554</v>
      </c>
      <c r="F2015" t="s">
        <v>8218</v>
      </c>
      <c r="G2015" t="s">
        <v>8223</v>
      </c>
      <c r="H2015" t="s">
        <v>8245</v>
      </c>
      <c r="I2015" s="19">
        <f t="shared" si="93"/>
        <v>41211.306527777779</v>
      </c>
      <c r="J2015">
        <v>1351495284</v>
      </c>
      <c r="K2015" s="19">
        <f t="shared" si="94"/>
        <v>41186.306527777779</v>
      </c>
      <c r="L2015">
        <v>1349335284</v>
      </c>
      <c r="M2015" t="b">
        <v>0</v>
      </c>
      <c r="N2015">
        <v>99</v>
      </c>
      <c r="O2015" t="b">
        <v>1</v>
      </c>
      <c r="P2015" t="s">
        <v>8274</v>
      </c>
      <c r="Q2015" s="15" t="s">
        <v>8311</v>
      </c>
      <c r="R2015" s="12" t="s">
        <v>8312</v>
      </c>
      <c r="S2015">
        <f t="shared" si="95"/>
        <v>126.81</v>
      </c>
    </row>
    <row r="2016" spans="1:19" ht="30" x14ac:dyDescent="0.25">
      <c r="A2016" s="10">
        <v>28</v>
      </c>
      <c r="B2016" s="3" t="s">
        <v>30</v>
      </c>
      <c r="C2016" s="3" t="s">
        <v>4139</v>
      </c>
      <c r="D2016" s="6">
        <v>12000</v>
      </c>
      <c r="E2016" s="8">
        <v>12042</v>
      </c>
      <c r="F2016" t="s">
        <v>8218</v>
      </c>
      <c r="G2016" t="s">
        <v>8223</v>
      </c>
      <c r="H2016" t="s">
        <v>8245</v>
      </c>
      <c r="I2016" s="19">
        <f t="shared" si="93"/>
        <v>42354.96393518518</v>
      </c>
      <c r="J2016">
        <v>1450307284</v>
      </c>
      <c r="K2016" s="19">
        <f t="shared" si="94"/>
        <v>42324.96393518518</v>
      </c>
      <c r="L2016">
        <v>1447715284</v>
      </c>
      <c r="M2016" t="b">
        <v>0</v>
      </c>
      <c r="N2016">
        <v>71</v>
      </c>
      <c r="O2016" t="b">
        <v>1</v>
      </c>
      <c r="P2016" t="s">
        <v>8263</v>
      </c>
      <c r="Q2016" s="15" t="s">
        <v>8317</v>
      </c>
      <c r="R2016" s="12" t="s">
        <v>8331</v>
      </c>
      <c r="S2016">
        <f t="shared" si="95"/>
        <v>169.61</v>
      </c>
    </row>
    <row r="2017" spans="1:19" ht="60" x14ac:dyDescent="0.25">
      <c r="A2017" s="10">
        <v>16</v>
      </c>
      <c r="B2017" s="3" t="s">
        <v>18</v>
      </c>
      <c r="C2017" s="3" t="s">
        <v>4127</v>
      </c>
      <c r="D2017" s="6">
        <v>12000</v>
      </c>
      <c r="E2017" s="8">
        <v>12029</v>
      </c>
      <c r="F2017" t="s">
        <v>8218</v>
      </c>
      <c r="G2017" t="s">
        <v>8223</v>
      </c>
      <c r="H2017" t="s">
        <v>8245</v>
      </c>
      <c r="I2017" s="19">
        <f t="shared" si="93"/>
        <v>41806.229166666664</v>
      </c>
      <c r="J2017">
        <v>1402896600</v>
      </c>
      <c r="K2017" s="19">
        <f t="shared" si="94"/>
        <v>41760.796423611115</v>
      </c>
      <c r="L2017">
        <v>1398971211</v>
      </c>
      <c r="M2017" t="b">
        <v>0</v>
      </c>
      <c r="N2017">
        <v>70</v>
      </c>
      <c r="O2017" t="b">
        <v>1</v>
      </c>
      <c r="P2017" t="s">
        <v>8263</v>
      </c>
      <c r="Q2017" s="15" t="s">
        <v>8317</v>
      </c>
      <c r="R2017" s="12" t="s">
        <v>8331</v>
      </c>
      <c r="S2017">
        <f t="shared" si="95"/>
        <v>171.84</v>
      </c>
    </row>
    <row r="2018" spans="1:19" ht="30" x14ac:dyDescent="0.25">
      <c r="A2018" s="10">
        <v>49</v>
      </c>
      <c r="B2018" s="3" t="s">
        <v>51</v>
      </c>
      <c r="C2018" s="3" t="s">
        <v>4160</v>
      </c>
      <c r="D2018" s="6">
        <v>12000</v>
      </c>
      <c r="E2018" s="8">
        <v>12000</v>
      </c>
      <c r="F2018" t="s">
        <v>8218</v>
      </c>
      <c r="G2018" t="s">
        <v>8223</v>
      </c>
      <c r="H2018" t="s">
        <v>8245</v>
      </c>
      <c r="I2018" s="19">
        <f t="shared" si="93"/>
        <v>42301.176446759258</v>
      </c>
      <c r="J2018">
        <v>1445660045</v>
      </c>
      <c r="K2018" s="19">
        <f t="shared" si="94"/>
        <v>42271.176446759258</v>
      </c>
      <c r="L2018">
        <v>1443068045</v>
      </c>
      <c r="M2018" t="b">
        <v>0</v>
      </c>
      <c r="N2018">
        <v>87</v>
      </c>
      <c r="O2018" t="b">
        <v>1</v>
      </c>
      <c r="P2018" t="s">
        <v>8263</v>
      </c>
      <c r="Q2018" s="15" t="s">
        <v>8317</v>
      </c>
      <c r="R2018" s="12" t="s">
        <v>8331</v>
      </c>
      <c r="S2018">
        <f t="shared" si="95"/>
        <v>137.93</v>
      </c>
    </row>
    <row r="2019" spans="1:19" ht="60" x14ac:dyDescent="0.25">
      <c r="A2019" s="10">
        <v>525</v>
      </c>
      <c r="B2019" s="3" t="s">
        <v>526</v>
      </c>
      <c r="C2019" s="3" t="s">
        <v>4635</v>
      </c>
      <c r="D2019" s="6">
        <v>12000</v>
      </c>
      <c r="E2019" s="8">
        <v>12000</v>
      </c>
      <c r="F2019" t="s">
        <v>8218</v>
      </c>
      <c r="G2019" t="s">
        <v>8223</v>
      </c>
      <c r="H2019" t="s">
        <v>8245</v>
      </c>
      <c r="I2019" s="19">
        <f t="shared" si="93"/>
        <v>41895.400937500002</v>
      </c>
      <c r="J2019">
        <v>1410601041</v>
      </c>
      <c r="K2019" s="19">
        <f t="shared" si="94"/>
        <v>41850.400937500002</v>
      </c>
      <c r="L2019">
        <v>1406713041</v>
      </c>
      <c r="M2019" t="b">
        <v>0</v>
      </c>
      <c r="N2019">
        <v>12</v>
      </c>
      <c r="O2019" t="b">
        <v>1</v>
      </c>
      <c r="P2019" t="s">
        <v>8269</v>
      </c>
      <c r="Q2019" s="15" t="s">
        <v>8314</v>
      </c>
      <c r="R2019" s="12" t="s">
        <v>8315</v>
      </c>
      <c r="S2019">
        <f t="shared" si="95"/>
        <v>1000</v>
      </c>
    </row>
    <row r="2020" spans="1:19" ht="75" x14ac:dyDescent="0.25">
      <c r="A2020" s="10">
        <v>3316</v>
      </c>
      <c r="B2020" s="3" t="s">
        <v>3316</v>
      </c>
      <c r="C2020" s="3" t="s">
        <v>7426</v>
      </c>
      <c r="D2020" s="6">
        <v>11737</v>
      </c>
      <c r="E2020" s="8">
        <v>11747.18</v>
      </c>
      <c r="F2020" t="s">
        <v>8218</v>
      </c>
      <c r="G2020" t="s">
        <v>8223</v>
      </c>
      <c r="H2020" t="s">
        <v>8245</v>
      </c>
      <c r="I2020" s="19">
        <f t="shared" si="93"/>
        <v>41859.57916666667</v>
      </c>
      <c r="J2020">
        <v>1407506040</v>
      </c>
      <c r="K2020" s="19">
        <f t="shared" si="94"/>
        <v>41826.871238425927</v>
      </c>
      <c r="L2020">
        <v>1404680075</v>
      </c>
      <c r="M2020" t="b">
        <v>0</v>
      </c>
      <c r="N2020">
        <v>125</v>
      </c>
      <c r="O2020" t="b">
        <v>1</v>
      </c>
      <c r="P2020" t="s">
        <v>8269</v>
      </c>
      <c r="Q2020" s="15" t="s">
        <v>8314</v>
      </c>
      <c r="R2020" s="12" t="s">
        <v>8315</v>
      </c>
      <c r="S2020">
        <f t="shared" si="95"/>
        <v>93.98</v>
      </c>
    </row>
    <row r="2021" spans="1:19" ht="60" x14ac:dyDescent="0.25">
      <c r="A2021" s="10">
        <v>2635</v>
      </c>
      <c r="B2021" s="3" t="s">
        <v>2635</v>
      </c>
      <c r="C2021" s="3" t="s">
        <v>6745</v>
      </c>
      <c r="D2021" s="6">
        <v>11500</v>
      </c>
      <c r="E2021" s="8">
        <v>11500</v>
      </c>
      <c r="F2021" t="s">
        <v>8218</v>
      </c>
      <c r="G2021" t="s">
        <v>8228</v>
      </c>
      <c r="H2021" t="s">
        <v>8250</v>
      </c>
      <c r="I2021" s="19">
        <f t="shared" si="93"/>
        <v>42072.909270833334</v>
      </c>
      <c r="J2021">
        <v>1425937761</v>
      </c>
      <c r="K2021" s="19">
        <f t="shared" si="94"/>
        <v>42037.950937500005</v>
      </c>
      <c r="L2021">
        <v>1422917361</v>
      </c>
      <c r="M2021" t="b">
        <v>0</v>
      </c>
      <c r="N2021">
        <v>84</v>
      </c>
      <c r="O2021" t="b">
        <v>1</v>
      </c>
      <c r="P2021" t="s">
        <v>8299</v>
      </c>
      <c r="Q2021" s="15" t="s">
        <v>8307</v>
      </c>
      <c r="R2021" s="12" t="s">
        <v>8316</v>
      </c>
      <c r="S2021">
        <f t="shared" si="95"/>
        <v>136.9</v>
      </c>
    </row>
    <row r="2022" spans="1:19" ht="60" x14ac:dyDescent="0.25">
      <c r="A2022" s="10">
        <v>417</v>
      </c>
      <c r="B2022" s="3" t="s">
        <v>418</v>
      </c>
      <c r="C2022" s="3" t="s">
        <v>4527</v>
      </c>
      <c r="D2022" s="6">
        <v>10500</v>
      </c>
      <c r="E2022" s="8">
        <v>10526</v>
      </c>
      <c r="F2022" t="s">
        <v>8218</v>
      </c>
      <c r="G2022" t="s">
        <v>8223</v>
      </c>
      <c r="H2022" t="s">
        <v>8245</v>
      </c>
      <c r="I2022" s="19">
        <f t="shared" si="93"/>
        <v>41372.189583333333</v>
      </c>
      <c r="J2022">
        <v>1365395580</v>
      </c>
      <c r="K2022" s="19">
        <f t="shared" si="94"/>
        <v>41360.970601851855</v>
      </c>
      <c r="L2022">
        <v>1364426260</v>
      </c>
      <c r="M2022" t="b">
        <v>0</v>
      </c>
      <c r="N2022">
        <v>52</v>
      </c>
      <c r="O2022" t="b">
        <v>1</v>
      </c>
      <c r="P2022" t="s">
        <v>8267</v>
      </c>
      <c r="Q2022" s="15" t="s">
        <v>8317</v>
      </c>
      <c r="R2022" s="12" t="s">
        <v>8329</v>
      </c>
      <c r="S2022">
        <f t="shared" si="95"/>
        <v>202.42</v>
      </c>
    </row>
    <row r="2023" spans="1:19" ht="60" x14ac:dyDescent="0.25">
      <c r="A2023" s="10">
        <v>302</v>
      </c>
      <c r="B2023" s="3" t="s">
        <v>303</v>
      </c>
      <c r="C2023" s="3" t="s">
        <v>4412</v>
      </c>
      <c r="D2023" s="6">
        <v>10000</v>
      </c>
      <c r="E2023" s="8">
        <v>10046</v>
      </c>
      <c r="F2023" t="s">
        <v>8218</v>
      </c>
      <c r="G2023" t="s">
        <v>8223</v>
      </c>
      <c r="H2023" t="s">
        <v>8245</v>
      </c>
      <c r="I2023" s="19">
        <f t="shared" si="93"/>
        <v>40963.856921296298</v>
      </c>
      <c r="J2023">
        <v>1330115638</v>
      </c>
      <c r="K2023" s="19">
        <f t="shared" si="94"/>
        <v>40933.856921296298</v>
      </c>
      <c r="L2023">
        <v>1327523638</v>
      </c>
      <c r="M2023" t="b">
        <v>1</v>
      </c>
      <c r="N2023">
        <v>108</v>
      </c>
      <c r="O2023" t="b">
        <v>1</v>
      </c>
      <c r="P2023" t="s">
        <v>8267</v>
      </c>
      <c r="Q2023" s="15" t="s">
        <v>8317</v>
      </c>
      <c r="R2023" s="12" t="s">
        <v>8329</v>
      </c>
      <c r="S2023">
        <f t="shared" si="95"/>
        <v>93.02</v>
      </c>
    </row>
    <row r="2024" spans="1:19" ht="60" x14ac:dyDescent="0.25">
      <c r="A2024" s="10">
        <v>3400</v>
      </c>
      <c r="B2024" s="3" t="s">
        <v>3399</v>
      </c>
      <c r="C2024" s="3" t="s">
        <v>7510</v>
      </c>
      <c r="D2024" s="6">
        <v>10000</v>
      </c>
      <c r="E2024" s="8">
        <v>10041</v>
      </c>
      <c r="F2024" t="s">
        <v>8218</v>
      </c>
      <c r="G2024" t="s">
        <v>8223</v>
      </c>
      <c r="H2024" t="s">
        <v>8245</v>
      </c>
      <c r="I2024" s="19">
        <f t="shared" si="93"/>
        <v>41879.953865740739</v>
      </c>
      <c r="J2024">
        <v>1409266414</v>
      </c>
      <c r="K2024" s="19">
        <f t="shared" si="94"/>
        <v>41834.953865740739</v>
      </c>
      <c r="L2024">
        <v>1405378414</v>
      </c>
      <c r="M2024" t="b">
        <v>0</v>
      </c>
      <c r="N2024">
        <v>85</v>
      </c>
      <c r="O2024" t="b">
        <v>1</v>
      </c>
      <c r="P2024" t="s">
        <v>8269</v>
      </c>
      <c r="Q2024" s="15" t="s">
        <v>8314</v>
      </c>
      <c r="R2024" s="12" t="s">
        <v>8315</v>
      </c>
      <c r="S2024">
        <f t="shared" si="95"/>
        <v>118.13</v>
      </c>
    </row>
    <row r="2025" spans="1:19" ht="45" x14ac:dyDescent="0.25">
      <c r="A2025" s="10">
        <v>3406</v>
      </c>
      <c r="B2025" s="3" t="s">
        <v>3405</v>
      </c>
      <c r="C2025" s="3" t="s">
        <v>7516</v>
      </c>
      <c r="D2025" s="6">
        <v>10000</v>
      </c>
      <c r="E2025" s="8">
        <v>10031</v>
      </c>
      <c r="F2025" t="s">
        <v>8218</v>
      </c>
      <c r="G2025" t="s">
        <v>8223</v>
      </c>
      <c r="H2025" t="s">
        <v>8245</v>
      </c>
      <c r="I2025" s="19">
        <f t="shared" si="93"/>
        <v>41836.492777777778</v>
      </c>
      <c r="J2025">
        <v>1405511376</v>
      </c>
      <c r="K2025" s="19">
        <f t="shared" si="94"/>
        <v>41791.492777777778</v>
      </c>
      <c r="L2025">
        <v>1401623376</v>
      </c>
      <c r="M2025" t="b">
        <v>0</v>
      </c>
      <c r="N2025">
        <v>91</v>
      </c>
      <c r="O2025" t="b">
        <v>1</v>
      </c>
      <c r="P2025" t="s">
        <v>8269</v>
      </c>
      <c r="Q2025" s="15" t="s">
        <v>8314</v>
      </c>
      <c r="R2025" s="12" t="s">
        <v>8315</v>
      </c>
      <c r="S2025">
        <f t="shared" si="95"/>
        <v>110.23</v>
      </c>
    </row>
    <row r="2026" spans="1:19" ht="45" x14ac:dyDescent="0.25">
      <c r="A2026" s="10">
        <v>2811</v>
      </c>
      <c r="B2026" s="3" t="s">
        <v>2811</v>
      </c>
      <c r="C2026" s="3" t="s">
        <v>6921</v>
      </c>
      <c r="D2026" s="6">
        <v>10000</v>
      </c>
      <c r="E2026" s="8">
        <v>10027</v>
      </c>
      <c r="F2026" t="s">
        <v>8218</v>
      </c>
      <c r="G2026" t="s">
        <v>8224</v>
      </c>
      <c r="H2026" t="s">
        <v>8246</v>
      </c>
      <c r="I2026" s="19">
        <f t="shared" si="93"/>
        <v>42058.496562500004</v>
      </c>
      <c r="J2026">
        <v>1424692503</v>
      </c>
      <c r="K2026" s="19">
        <f t="shared" si="94"/>
        <v>42028.496562500004</v>
      </c>
      <c r="L2026">
        <v>1422100503</v>
      </c>
      <c r="M2026" t="b">
        <v>0</v>
      </c>
      <c r="N2026">
        <v>108</v>
      </c>
      <c r="O2026" t="b">
        <v>1</v>
      </c>
      <c r="P2026" t="s">
        <v>8269</v>
      </c>
      <c r="Q2026" s="15" t="s">
        <v>8314</v>
      </c>
      <c r="R2026" s="12" t="s">
        <v>8315</v>
      </c>
      <c r="S2026">
        <f t="shared" si="95"/>
        <v>92.84</v>
      </c>
    </row>
    <row r="2027" spans="1:19" ht="60" x14ac:dyDescent="0.25">
      <c r="A2027" s="10">
        <v>3288</v>
      </c>
      <c r="B2027" s="3" t="s">
        <v>3288</v>
      </c>
      <c r="C2027" s="3" t="s">
        <v>7398</v>
      </c>
      <c r="D2027" s="6">
        <v>10000</v>
      </c>
      <c r="E2027" s="8">
        <v>10026.49</v>
      </c>
      <c r="F2027" t="s">
        <v>8218</v>
      </c>
      <c r="G2027" t="s">
        <v>8224</v>
      </c>
      <c r="H2027" t="s">
        <v>8246</v>
      </c>
      <c r="I2027" s="19">
        <f t="shared" si="93"/>
        <v>42541.958333333328</v>
      </c>
      <c r="J2027">
        <v>1466463600</v>
      </c>
      <c r="K2027" s="19">
        <f t="shared" si="94"/>
        <v>42505.774479166663</v>
      </c>
      <c r="L2027">
        <v>1463337315</v>
      </c>
      <c r="M2027" t="b">
        <v>0</v>
      </c>
      <c r="N2027">
        <v>207</v>
      </c>
      <c r="O2027" t="b">
        <v>1</v>
      </c>
      <c r="P2027" t="s">
        <v>8269</v>
      </c>
      <c r="Q2027" s="15" t="s">
        <v>8314</v>
      </c>
      <c r="R2027" s="12" t="s">
        <v>8315</v>
      </c>
      <c r="S2027">
        <f t="shared" si="95"/>
        <v>48.44</v>
      </c>
    </row>
    <row r="2028" spans="1:19" ht="60" x14ac:dyDescent="0.25">
      <c r="A2028" s="10">
        <v>2539</v>
      </c>
      <c r="B2028" s="3" t="s">
        <v>2539</v>
      </c>
      <c r="C2028" s="3" t="s">
        <v>6649</v>
      </c>
      <c r="D2028" s="6">
        <v>10000</v>
      </c>
      <c r="E2028" s="8">
        <v>10025</v>
      </c>
      <c r="F2028" t="s">
        <v>8218</v>
      </c>
      <c r="G2028" t="s">
        <v>8223</v>
      </c>
      <c r="H2028" t="s">
        <v>8245</v>
      </c>
      <c r="I2028" s="19">
        <f t="shared" si="93"/>
        <v>42037.902222222227</v>
      </c>
      <c r="J2028">
        <v>1422913152</v>
      </c>
      <c r="K2028" s="19">
        <f t="shared" si="94"/>
        <v>41977.902222222227</v>
      </c>
      <c r="L2028">
        <v>1417729152</v>
      </c>
      <c r="M2028" t="b">
        <v>0</v>
      </c>
      <c r="N2028">
        <v>59</v>
      </c>
      <c r="O2028" t="b">
        <v>1</v>
      </c>
      <c r="P2028" t="s">
        <v>8298</v>
      </c>
      <c r="Q2028" s="15" t="s">
        <v>8311</v>
      </c>
      <c r="R2028" s="12" t="s">
        <v>8333</v>
      </c>
      <c r="S2028">
        <f t="shared" si="95"/>
        <v>169.92</v>
      </c>
    </row>
    <row r="2029" spans="1:19" ht="60" x14ac:dyDescent="0.25">
      <c r="A2029" s="10">
        <v>1633</v>
      </c>
      <c r="B2029" s="3" t="s">
        <v>1634</v>
      </c>
      <c r="C2029" s="3" t="s">
        <v>5743</v>
      </c>
      <c r="D2029" s="6">
        <v>10000</v>
      </c>
      <c r="E2029" s="8">
        <v>10000</v>
      </c>
      <c r="F2029" t="s">
        <v>8218</v>
      </c>
      <c r="G2029" t="s">
        <v>8223</v>
      </c>
      <c r="H2029" t="s">
        <v>8245</v>
      </c>
      <c r="I2029" s="19">
        <f t="shared" si="93"/>
        <v>40924.208333333336</v>
      </c>
      <c r="J2029">
        <v>1326690000</v>
      </c>
      <c r="K2029" s="19">
        <f t="shared" si="94"/>
        <v>40896.883750000001</v>
      </c>
      <c r="L2029">
        <v>1324329156</v>
      </c>
      <c r="M2029" t="b">
        <v>0</v>
      </c>
      <c r="N2029">
        <v>58</v>
      </c>
      <c r="O2029" t="b">
        <v>1</v>
      </c>
      <c r="P2029" t="s">
        <v>8274</v>
      </c>
      <c r="Q2029" s="15" t="s">
        <v>8311</v>
      </c>
      <c r="R2029" s="12" t="s">
        <v>8312</v>
      </c>
      <c r="S2029">
        <f t="shared" si="95"/>
        <v>172.41</v>
      </c>
    </row>
    <row r="2030" spans="1:19" ht="60" x14ac:dyDescent="0.25">
      <c r="A2030" s="10">
        <v>2990</v>
      </c>
      <c r="B2030" s="3" t="s">
        <v>2990</v>
      </c>
      <c r="C2030" s="3" t="s">
        <v>7100</v>
      </c>
      <c r="D2030" s="6">
        <v>10000</v>
      </c>
      <c r="E2030" s="8">
        <v>10000</v>
      </c>
      <c r="F2030" t="s">
        <v>8218</v>
      </c>
      <c r="G2030" t="s">
        <v>8223</v>
      </c>
      <c r="H2030" t="s">
        <v>8245</v>
      </c>
      <c r="I2030" s="19">
        <f t="shared" si="93"/>
        <v>42376.57430555555</v>
      </c>
      <c r="J2030">
        <v>1452174420</v>
      </c>
      <c r="K2030" s="19">
        <f t="shared" si="94"/>
        <v>42341.57430555555</v>
      </c>
      <c r="L2030">
        <v>1449150420</v>
      </c>
      <c r="M2030" t="b">
        <v>0</v>
      </c>
      <c r="N2030">
        <v>27</v>
      </c>
      <c r="O2030" t="b">
        <v>1</v>
      </c>
      <c r="P2030" t="s">
        <v>8301</v>
      </c>
      <c r="Q2030" s="15" t="s">
        <v>8314</v>
      </c>
      <c r="R2030" s="12" t="s">
        <v>8327</v>
      </c>
      <c r="S2030">
        <f t="shared" si="95"/>
        <v>370.37</v>
      </c>
    </row>
    <row r="2031" spans="1:19" ht="45" x14ac:dyDescent="0.25">
      <c r="A2031" s="10">
        <v>1266</v>
      </c>
      <c r="B2031" s="3" t="s">
        <v>1267</v>
      </c>
      <c r="C2031" s="3" t="s">
        <v>5376</v>
      </c>
      <c r="D2031" s="6">
        <v>9500</v>
      </c>
      <c r="E2031" s="8">
        <v>9545</v>
      </c>
      <c r="F2031" t="s">
        <v>8218</v>
      </c>
      <c r="G2031" t="s">
        <v>8223</v>
      </c>
      <c r="H2031" t="s">
        <v>8245</v>
      </c>
      <c r="I2031" s="19">
        <f t="shared" si="93"/>
        <v>41650.87667824074</v>
      </c>
      <c r="J2031">
        <v>1389474145</v>
      </c>
      <c r="K2031" s="19">
        <f t="shared" si="94"/>
        <v>41620.87667824074</v>
      </c>
      <c r="L2031">
        <v>1386882145</v>
      </c>
      <c r="M2031" t="b">
        <v>1</v>
      </c>
      <c r="N2031">
        <v>50</v>
      </c>
      <c r="O2031" t="b">
        <v>1</v>
      </c>
      <c r="P2031" t="s">
        <v>8274</v>
      </c>
      <c r="Q2031" s="15" t="s">
        <v>8311</v>
      </c>
      <c r="R2031" s="12" t="s">
        <v>8312</v>
      </c>
      <c r="S2031">
        <f t="shared" si="95"/>
        <v>190.9</v>
      </c>
    </row>
    <row r="2032" spans="1:19" ht="60" x14ac:dyDescent="0.25">
      <c r="A2032" s="10">
        <v>2828</v>
      </c>
      <c r="B2032" s="3" t="s">
        <v>2828</v>
      </c>
      <c r="C2032" s="3" t="s">
        <v>6938</v>
      </c>
      <c r="D2032" s="6">
        <v>9500</v>
      </c>
      <c r="E2032" s="8">
        <v>9536</v>
      </c>
      <c r="F2032" t="s">
        <v>8218</v>
      </c>
      <c r="G2032" t="s">
        <v>8224</v>
      </c>
      <c r="H2032" t="s">
        <v>8246</v>
      </c>
      <c r="I2032" s="19">
        <f t="shared" si="93"/>
        <v>42279.958333333328</v>
      </c>
      <c r="J2032">
        <v>1443826800</v>
      </c>
      <c r="K2032" s="19">
        <f t="shared" si="94"/>
        <v>42254.264687499999</v>
      </c>
      <c r="L2032">
        <v>1441606869</v>
      </c>
      <c r="M2032" t="b">
        <v>0</v>
      </c>
      <c r="N2032">
        <v>97</v>
      </c>
      <c r="O2032" t="b">
        <v>1</v>
      </c>
      <c r="P2032" t="s">
        <v>8269</v>
      </c>
      <c r="Q2032" s="15" t="s">
        <v>8314</v>
      </c>
      <c r="R2032" s="12" t="s">
        <v>8315</v>
      </c>
      <c r="S2032">
        <f t="shared" si="95"/>
        <v>98.31</v>
      </c>
    </row>
    <row r="2033" spans="1:19" ht="45" x14ac:dyDescent="0.25">
      <c r="A2033" s="10">
        <v>3433</v>
      </c>
      <c r="B2033" s="3" t="s">
        <v>3432</v>
      </c>
      <c r="C2033" s="3" t="s">
        <v>7543</v>
      </c>
      <c r="D2033" s="6">
        <v>9500</v>
      </c>
      <c r="E2033" s="8">
        <v>9525</v>
      </c>
      <c r="F2033" t="s">
        <v>8218</v>
      </c>
      <c r="G2033" t="s">
        <v>8223</v>
      </c>
      <c r="H2033" t="s">
        <v>8245</v>
      </c>
      <c r="I2033" s="19">
        <f t="shared" si="93"/>
        <v>41807.125</v>
      </c>
      <c r="J2033">
        <v>1402974000</v>
      </c>
      <c r="K2033" s="19">
        <f t="shared" si="94"/>
        <v>41776.063136574077</v>
      </c>
      <c r="L2033">
        <v>1400290255</v>
      </c>
      <c r="M2033" t="b">
        <v>0</v>
      </c>
      <c r="N2033">
        <v>71</v>
      </c>
      <c r="O2033" t="b">
        <v>1</v>
      </c>
      <c r="P2033" t="s">
        <v>8269</v>
      </c>
      <c r="Q2033" s="15" t="s">
        <v>8314</v>
      </c>
      <c r="R2033" s="12" t="s">
        <v>8315</v>
      </c>
      <c r="S2033">
        <f t="shared" si="95"/>
        <v>134.15</v>
      </c>
    </row>
    <row r="2034" spans="1:19" ht="45" x14ac:dyDescent="0.25">
      <c r="A2034" s="10">
        <v>419</v>
      </c>
      <c r="B2034" s="3" t="s">
        <v>420</v>
      </c>
      <c r="C2034" s="3" t="s">
        <v>4529</v>
      </c>
      <c r="D2034" s="6">
        <v>8000</v>
      </c>
      <c r="E2034" s="8">
        <v>8035</v>
      </c>
      <c r="F2034" t="s">
        <v>8218</v>
      </c>
      <c r="G2034" t="s">
        <v>8223</v>
      </c>
      <c r="H2034" t="s">
        <v>8245</v>
      </c>
      <c r="I2034" s="19">
        <f t="shared" si="93"/>
        <v>41454.842442129629</v>
      </c>
      <c r="J2034">
        <v>1372536787</v>
      </c>
      <c r="K2034" s="19">
        <f t="shared" si="94"/>
        <v>41394.842442129629</v>
      </c>
      <c r="L2034">
        <v>1367352787</v>
      </c>
      <c r="M2034" t="b">
        <v>0</v>
      </c>
      <c r="N2034">
        <v>73</v>
      </c>
      <c r="O2034" t="b">
        <v>1</v>
      </c>
      <c r="P2034" t="s">
        <v>8267</v>
      </c>
      <c r="Q2034" s="15" t="s">
        <v>8317</v>
      </c>
      <c r="R2034" s="12" t="s">
        <v>8329</v>
      </c>
      <c r="S2034">
        <f t="shared" si="95"/>
        <v>110.07</v>
      </c>
    </row>
    <row r="2035" spans="1:19" ht="45" x14ac:dyDescent="0.25">
      <c r="A2035" s="10">
        <v>2525</v>
      </c>
      <c r="B2035" s="3" t="s">
        <v>2525</v>
      </c>
      <c r="C2035" s="3" t="s">
        <v>6635</v>
      </c>
      <c r="D2035" s="6">
        <v>8000</v>
      </c>
      <c r="E2035" s="8">
        <v>8026</v>
      </c>
      <c r="F2035" t="s">
        <v>8218</v>
      </c>
      <c r="G2035" t="s">
        <v>8223</v>
      </c>
      <c r="H2035" t="s">
        <v>8245</v>
      </c>
      <c r="I2035" s="19">
        <f t="shared" si="93"/>
        <v>41088.844571759262</v>
      </c>
      <c r="J2035">
        <v>1340914571</v>
      </c>
      <c r="K2035" s="19">
        <f t="shared" si="94"/>
        <v>41058.844571759262</v>
      </c>
      <c r="L2035">
        <v>1338322571</v>
      </c>
      <c r="M2035" t="b">
        <v>0</v>
      </c>
      <c r="N2035">
        <v>80</v>
      </c>
      <c r="O2035" t="b">
        <v>1</v>
      </c>
      <c r="P2035" t="s">
        <v>8298</v>
      </c>
      <c r="Q2035" s="15" t="s">
        <v>8311</v>
      </c>
      <c r="R2035" s="12" t="s">
        <v>8333</v>
      </c>
      <c r="S2035">
        <f t="shared" si="95"/>
        <v>100.33</v>
      </c>
    </row>
    <row r="2036" spans="1:19" ht="60" x14ac:dyDescent="0.25">
      <c r="A2036" s="10">
        <v>2975</v>
      </c>
      <c r="B2036" s="3" t="s">
        <v>2975</v>
      </c>
      <c r="C2036" s="3" t="s">
        <v>7085</v>
      </c>
      <c r="D2036" s="6">
        <v>8000</v>
      </c>
      <c r="E2036" s="8">
        <v>8010</v>
      </c>
      <c r="F2036" t="s">
        <v>8218</v>
      </c>
      <c r="G2036" t="s">
        <v>8223</v>
      </c>
      <c r="H2036" t="s">
        <v>8245</v>
      </c>
      <c r="I2036" s="19">
        <f t="shared" si="93"/>
        <v>41970.125</v>
      </c>
      <c r="J2036">
        <v>1417057200</v>
      </c>
      <c r="K2036" s="19">
        <f t="shared" si="94"/>
        <v>41941.683865740742</v>
      </c>
      <c r="L2036">
        <v>1414599886</v>
      </c>
      <c r="M2036" t="b">
        <v>0</v>
      </c>
      <c r="N2036">
        <v>113</v>
      </c>
      <c r="O2036" t="b">
        <v>1</v>
      </c>
      <c r="P2036" t="s">
        <v>8269</v>
      </c>
      <c r="Q2036" s="15" t="s">
        <v>8314</v>
      </c>
      <c r="R2036" s="12" t="s">
        <v>8315</v>
      </c>
      <c r="S2036">
        <f t="shared" si="95"/>
        <v>70.88</v>
      </c>
    </row>
    <row r="2037" spans="1:19" ht="60" x14ac:dyDescent="0.25">
      <c r="A2037" s="10">
        <v>3376</v>
      </c>
      <c r="B2037" s="3" t="s">
        <v>3375</v>
      </c>
      <c r="C2037" s="3" t="s">
        <v>7486</v>
      </c>
      <c r="D2037" s="6">
        <v>8000</v>
      </c>
      <c r="E2037" s="8">
        <v>8001</v>
      </c>
      <c r="F2037" t="s">
        <v>8218</v>
      </c>
      <c r="G2037" t="s">
        <v>8223</v>
      </c>
      <c r="H2037" t="s">
        <v>8245</v>
      </c>
      <c r="I2037" s="19">
        <f t="shared" si="93"/>
        <v>42119.659652777773</v>
      </c>
      <c r="J2037">
        <v>1429976994</v>
      </c>
      <c r="K2037" s="19">
        <f t="shared" si="94"/>
        <v>42059.701319444444</v>
      </c>
      <c r="L2037">
        <v>1424796594</v>
      </c>
      <c r="M2037" t="b">
        <v>0</v>
      </c>
      <c r="N2037">
        <v>19</v>
      </c>
      <c r="O2037" t="b">
        <v>1</v>
      </c>
      <c r="P2037" t="s">
        <v>8269</v>
      </c>
      <c r="Q2037" s="15" t="s">
        <v>8314</v>
      </c>
      <c r="R2037" s="12" t="s">
        <v>8315</v>
      </c>
      <c r="S2037">
        <f t="shared" si="95"/>
        <v>421.11</v>
      </c>
    </row>
    <row r="2038" spans="1:19" ht="60" x14ac:dyDescent="0.25">
      <c r="A2038" s="10">
        <v>1656</v>
      </c>
      <c r="B2038" s="3" t="s">
        <v>1657</v>
      </c>
      <c r="C2038" s="3" t="s">
        <v>5766</v>
      </c>
      <c r="D2038" s="6">
        <v>7500</v>
      </c>
      <c r="E2038" s="8">
        <v>7525.12</v>
      </c>
      <c r="F2038" t="s">
        <v>8218</v>
      </c>
      <c r="G2038" t="s">
        <v>8223</v>
      </c>
      <c r="H2038" t="s">
        <v>8245</v>
      </c>
      <c r="I2038" s="19">
        <f t="shared" si="93"/>
        <v>41256.928842592592</v>
      </c>
      <c r="J2038">
        <v>1355437052</v>
      </c>
      <c r="K2038" s="19">
        <f t="shared" si="94"/>
        <v>41226.928842592592</v>
      </c>
      <c r="L2038">
        <v>1352845052</v>
      </c>
      <c r="M2038" t="b">
        <v>0</v>
      </c>
      <c r="N2038">
        <v>48</v>
      </c>
      <c r="O2038" t="b">
        <v>1</v>
      </c>
      <c r="P2038" t="s">
        <v>8290</v>
      </c>
      <c r="Q2038" s="15" t="s">
        <v>8311</v>
      </c>
      <c r="R2038" s="12" t="s">
        <v>8319</v>
      </c>
      <c r="S2038">
        <f t="shared" si="95"/>
        <v>156.77000000000001</v>
      </c>
    </row>
    <row r="2039" spans="1:19" ht="60" x14ac:dyDescent="0.25">
      <c r="A2039" s="10">
        <v>1365</v>
      </c>
      <c r="B2039" s="3" t="s">
        <v>1366</v>
      </c>
      <c r="C2039" s="3" t="s">
        <v>5475</v>
      </c>
      <c r="D2039" s="6">
        <v>7500</v>
      </c>
      <c r="E2039" s="8">
        <v>7520</v>
      </c>
      <c r="F2039" t="s">
        <v>8218</v>
      </c>
      <c r="G2039" t="s">
        <v>8223</v>
      </c>
      <c r="H2039" t="s">
        <v>8245</v>
      </c>
      <c r="I2039" s="19">
        <f t="shared" si="93"/>
        <v>42079.691574074073</v>
      </c>
      <c r="J2039">
        <v>1426523752</v>
      </c>
      <c r="K2039" s="19">
        <f t="shared" si="94"/>
        <v>42049.733240740738</v>
      </c>
      <c r="L2039">
        <v>1423935352</v>
      </c>
      <c r="M2039" t="b">
        <v>0</v>
      </c>
      <c r="N2039">
        <v>92</v>
      </c>
      <c r="O2039" t="b">
        <v>1</v>
      </c>
      <c r="P2039" t="s">
        <v>8274</v>
      </c>
      <c r="Q2039" s="15" t="s">
        <v>8311</v>
      </c>
      <c r="R2039" s="12" t="s">
        <v>8312</v>
      </c>
      <c r="S2039">
        <f t="shared" si="95"/>
        <v>81.739999999999995</v>
      </c>
    </row>
    <row r="2040" spans="1:19" ht="60" x14ac:dyDescent="0.25">
      <c r="A2040" s="10">
        <v>747</v>
      </c>
      <c r="B2040" s="3" t="s">
        <v>748</v>
      </c>
      <c r="C2040" s="3" t="s">
        <v>4857</v>
      </c>
      <c r="D2040" s="6">
        <v>7000</v>
      </c>
      <c r="E2040" s="8">
        <v>7003</v>
      </c>
      <c r="F2040" t="s">
        <v>8218</v>
      </c>
      <c r="G2040" t="s">
        <v>8232</v>
      </c>
      <c r="H2040" t="s">
        <v>8248</v>
      </c>
      <c r="I2040" s="19">
        <f t="shared" si="93"/>
        <v>42019.454166666663</v>
      </c>
      <c r="J2040">
        <v>1421319240</v>
      </c>
      <c r="K2040" s="19">
        <f t="shared" si="94"/>
        <v>41988.548831018517</v>
      </c>
      <c r="L2040">
        <v>1418649019</v>
      </c>
      <c r="M2040" t="b">
        <v>0</v>
      </c>
      <c r="N2040">
        <v>55</v>
      </c>
      <c r="O2040" t="b">
        <v>1</v>
      </c>
      <c r="P2040" t="s">
        <v>8272</v>
      </c>
      <c r="Q2040" s="15" t="s">
        <v>8320</v>
      </c>
      <c r="R2040" s="12" t="s">
        <v>8330</v>
      </c>
      <c r="S2040">
        <f t="shared" si="95"/>
        <v>127.33</v>
      </c>
    </row>
    <row r="2041" spans="1:19" ht="60" x14ac:dyDescent="0.25">
      <c r="A2041" s="10">
        <v>1026</v>
      </c>
      <c r="B2041" s="3" t="s">
        <v>1027</v>
      </c>
      <c r="C2041" s="3" t="s">
        <v>5136</v>
      </c>
      <c r="D2041" s="6">
        <v>7000</v>
      </c>
      <c r="E2041" s="8">
        <v>7000.58</v>
      </c>
      <c r="F2041" t="s">
        <v>8218</v>
      </c>
      <c r="G2041" t="s">
        <v>8224</v>
      </c>
      <c r="H2041" t="s">
        <v>8246</v>
      </c>
      <c r="I2041" s="19">
        <f t="shared" si="93"/>
        <v>42460.365925925929</v>
      </c>
      <c r="J2041">
        <v>1459414016</v>
      </c>
      <c r="K2041" s="19">
        <f t="shared" si="94"/>
        <v>42426.407592592594</v>
      </c>
      <c r="L2041">
        <v>1456480016</v>
      </c>
      <c r="M2041" t="b">
        <v>1</v>
      </c>
      <c r="N2041">
        <v>122</v>
      </c>
      <c r="O2041" t="b">
        <v>1</v>
      </c>
      <c r="P2041" t="s">
        <v>8278</v>
      </c>
      <c r="Q2041" s="15" t="s">
        <v>8311</v>
      </c>
      <c r="R2041" s="12" t="s">
        <v>8324</v>
      </c>
      <c r="S2041">
        <f t="shared" si="95"/>
        <v>57.38</v>
      </c>
    </row>
    <row r="2042" spans="1:19" ht="45" x14ac:dyDescent="0.25">
      <c r="A2042" s="10">
        <v>3310</v>
      </c>
      <c r="B2042" s="3" t="s">
        <v>3310</v>
      </c>
      <c r="C2042" s="3" t="s">
        <v>7420</v>
      </c>
      <c r="D2042" s="6">
        <v>6500</v>
      </c>
      <c r="E2042" s="8">
        <v>6505</v>
      </c>
      <c r="F2042" t="s">
        <v>8218</v>
      </c>
      <c r="G2042" t="s">
        <v>8223</v>
      </c>
      <c r="H2042" t="s">
        <v>8245</v>
      </c>
      <c r="I2042" s="19">
        <f t="shared" si="93"/>
        <v>42283.928530092591</v>
      </c>
      <c r="J2042">
        <v>1444169825</v>
      </c>
      <c r="K2042" s="19">
        <f t="shared" si="94"/>
        <v>42253.928530092591</v>
      </c>
      <c r="L2042">
        <v>1441577825</v>
      </c>
      <c r="M2042" t="b">
        <v>0</v>
      </c>
      <c r="N2042">
        <v>31</v>
      </c>
      <c r="O2042" t="b">
        <v>1</v>
      </c>
      <c r="P2042" t="s">
        <v>8269</v>
      </c>
      <c r="Q2042" s="15" t="s">
        <v>8314</v>
      </c>
      <c r="R2042" s="12" t="s">
        <v>8315</v>
      </c>
      <c r="S2042">
        <f t="shared" si="95"/>
        <v>209.84</v>
      </c>
    </row>
    <row r="2043" spans="1:19" ht="45" x14ac:dyDescent="0.25">
      <c r="A2043" s="10">
        <v>2530</v>
      </c>
      <c r="B2043" s="3" t="s">
        <v>2530</v>
      </c>
      <c r="C2043" s="3" t="s">
        <v>6640</v>
      </c>
      <c r="D2043" s="6">
        <v>6500</v>
      </c>
      <c r="E2043" s="8">
        <v>6500</v>
      </c>
      <c r="F2043" t="s">
        <v>8218</v>
      </c>
      <c r="G2043" t="s">
        <v>8223</v>
      </c>
      <c r="H2043" t="s">
        <v>8245</v>
      </c>
      <c r="I2043" s="19">
        <f t="shared" si="93"/>
        <v>42114.201388888891</v>
      </c>
      <c r="J2043">
        <v>1429505400</v>
      </c>
      <c r="K2043" s="19">
        <f t="shared" si="94"/>
        <v>42081.864641203705</v>
      </c>
      <c r="L2043">
        <v>1426711505</v>
      </c>
      <c r="M2043" t="b">
        <v>0</v>
      </c>
      <c r="N2043">
        <v>48</v>
      </c>
      <c r="O2043" t="b">
        <v>1</v>
      </c>
      <c r="P2043" t="s">
        <v>8298</v>
      </c>
      <c r="Q2043" s="15" t="s">
        <v>8311</v>
      </c>
      <c r="R2043" s="12" t="s">
        <v>8333</v>
      </c>
      <c r="S2043">
        <f t="shared" si="95"/>
        <v>135.41999999999999</v>
      </c>
    </row>
    <row r="2044" spans="1:19" ht="105" x14ac:dyDescent="0.25">
      <c r="A2044" s="10">
        <v>3750</v>
      </c>
      <c r="B2044" s="3" t="s">
        <v>3747</v>
      </c>
      <c r="C2044" s="3" t="s">
        <v>7860</v>
      </c>
      <c r="D2044" s="6">
        <v>6000</v>
      </c>
      <c r="E2044" s="8">
        <v>6027</v>
      </c>
      <c r="F2044" t="s">
        <v>8218</v>
      </c>
      <c r="G2044" t="s">
        <v>8223</v>
      </c>
      <c r="H2044" t="s">
        <v>8245</v>
      </c>
      <c r="I2044" s="19">
        <f t="shared" si="93"/>
        <v>42045.332638888889</v>
      </c>
      <c r="J2044">
        <v>1423555140</v>
      </c>
      <c r="K2044" s="19">
        <f t="shared" si="94"/>
        <v>42016.981574074074</v>
      </c>
      <c r="L2044">
        <v>1421105608</v>
      </c>
      <c r="M2044" t="b">
        <v>0</v>
      </c>
      <c r="N2044">
        <v>28</v>
      </c>
      <c r="O2044" t="b">
        <v>1</v>
      </c>
      <c r="P2044" t="s">
        <v>8303</v>
      </c>
      <c r="Q2044" s="15" t="s">
        <v>8314</v>
      </c>
      <c r="R2044" s="12" t="s">
        <v>8335</v>
      </c>
      <c r="S2044">
        <f t="shared" si="95"/>
        <v>215.25</v>
      </c>
    </row>
    <row r="2045" spans="1:19" ht="45" x14ac:dyDescent="0.25">
      <c r="A2045" s="10">
        <v>1743</v>
      </c>
      <c r="B2045" s="3" t="s">
        <v>1744</v>
      </c>
      <c r="C2045" s="3" t="s">
        <v>5853</v>
      </c>
      <c r="D2045" s="6">
        <v>6000</v>
      </c>
      <c r="E2045" s="8">
        <v>6025</v>
      </c>
      <c r="F2045" t="s">
        <v>8218</v>
      </c>
      <c r="G2045" t="s">
        <v>8223</v>
      </c>
      <c r="H2045" t="s">
        <v>8245</v>
      </c>
      <c r="I2045" s="19">
        <f t="shared" si="93"/>
        <v>42609.165972222225</v>
      </c>
      <c r="J2045">
        <v>1472270340</v>
      </c>
      <c r="K2045" s="19">
        <f t="shared" si="94"/>
        <v>42586.925636574073</v>
      </c>
      <c r="L2045">
        <v>1470348775</v>
      </c>
      <c r="M2045" t="b">
        <v>0</v>
      </c>
      <c r="N2045">
        <v>67</v>
      </c>
      <c r="O2045" t="b">
        <v>1</v>
      </c>
      <c r="P2045" t="s">
        <v>8283</v>
      </c>
      <c r="Q2045" s="15" t="s">
        <v>8322</v>
      </c>
      <c r="R2045" s="12" t="s">
        <v>8323</v>
      </c>
      <c r="S2045">
        <f t="shared" si="95"/>
        <v>89.93</v>
      </c>
    </row>
    <row r="2046" spans="1:19" ht="45" x14ac:dyDescent="0.25">
      <c r="A2046" s="10">
        <v>2098</v>
      </c>
      <c r="B2046" s="3" t="s">
        <v>2099</v>
      </c>
      <c r="C2046" s="3" t="s">
        <v>6208</v>
      </c>
      <c r="D2046" s="6">
        <v>6000</v>
      </c>
      <c r="E2046" s="8">
        <v>6020</v>
      </c>
      <c r="F2046" t="s">
        <v>8218</v>
      </c>
      <c r="G2046" t="s">
        <v>8223</v>
      </c>
      <c r="H2046" t="s">
        <v>8245</v>
      </c>
      <c r="I2046" s="19">
        <f t="shared" si="93"/>
        <v>40976.11383101852</v>
      </c>
      <c r="J2046">
        <v>1331174635</v>
      </c>
      <c r="K2046" s="19">
        <f t="shared" si="94"/>
        <v>40946.11383101852</v>
      </c>
      <c r="L2046">
        <v>1328582635</v>
      </c>
      <c r="M2046" t="b">
        <v>0</v>
      </c>
      <c r="N2046">
        <v>32</v>
      </c>
      <c r="O2046" t="b">
        <v>1</v>
      </c>
      <c r="P2046" t="s">
        <v>8277</v>
      </c>
      <c r="Q2046" s="15" t="s">
        <v>8311</v>
      </c>
      <c r="R2046" s="12" t="s">
        <v>8328</v>
      </c>
      <c r="S2046">
        <f t="shared" si="95"/>
        <v>188.13</v>
      </c>
    </row>
    <row r="2047" spans="1:19" ht="60" x14ac:dyDescent="0.25">
      <c r="A2047" s="10">
        <v>3213</v>
      </c>
      <c r="B2047" s="3" t="s">
        <v>3213</v>
      </c>
      <c r="C2047" s="3" t="s">
        <v>7323</v>
      </c>
      <c r="D2047" s="6">
        <v>6000</v>
      </c>
      <c r="E2047" s="8">
        <v>6007</v>
      </c>
      <c r="F2047" t="s">
        <v>8218</v>
      </c>
      <c r="G2047" t="s">
        <v>8224</v>
      </c>
      <c r="H2047" t="s">
        <v>8246</v>
      </c>
      <c r="I2047" s="19">
        <f t="shared" si="93"/>
        <v>42211.763414351852</v>
      </c>
      <c r="J2047">
        <v>1437934759</v>
      </c>
      <c r="K2047" s="19">
        <f t="shared" si="94"/>
        <v>42171.763414351852</v>
      </c>
      <c r="L2047">
        <v>1434478759</v>
      </c>
      <c r="M2047" t="b">
        <v>1</v>
      </c>
      <c r="N2047">
        <v>47</v>
      </c>
      <c r="O2047" t="b">
        <v>1</v>
      </c>
      <c r="P2047" t="s">
        <v>8269</v>
      </c>
      <c r="Q2047" s="15" t="s">
        <v>8314</v>
      </c>
      <c r="R2047" s="12" t="s">
        <v>8315</v>
      </c>
      <c r="S2047">
        <f t="shared" si="95"/>
        <v>127.81</v>
      </c>
    </row>
    <row r="2048" spans="1:19" ht="60" x14ac:dyDescent="0.25">
      <c r="A2048" s="10">
        <v>3384</v>
      </c>
      <c r="B2048" s="3" t="s">
        <v>3383</v>
      </c>
      <c r="C2048" s="3" t="s">
        <v>7494</v>
      </c>
      <c r="D2048" s="6">
        <v>6000</v>
      </c>
      <c r="E2048" s="8">
        <v>6000.66</v>
      </c>
      <c r="F2048" t="s">
        <v>8218</v>
      </c>
      <c r="G2048" t="s">
        <v>8223</v>
      </c>
      <c r="H2048" t="s">
        <v>8245</v>
      </c>
      <c r="I2048" s="19">
        <f t="shared" si="93"/>
        <v>42329.125</v>
      </c>
      <c r="J2048">
        <v>1448074800</v>
      </c>
      <c r="K2048" s="19">
        <f t="shared" si="94"/>
        <v>42292.087592592594</v>
      </c>
      <c r="L2048">
        <v>1444874768</v>
      </c>
      <c r="M2048" t="b">
        <v>0</v>
      </c>
      <c r="N2048">
        <v>64</v>
      </c>
      <c r="O2048" t="b">
        <v>1</v>
      </c>
      <c r="P2048" t="s">
        <v>8269</v>
      </c>
      <c r="Q2048" s="15" t="s">
        <v>8314</v>
      </c>
      <c r="R2048" s="12" t="s">
        <v>8315</v>
      </c>
      <c r="S2048">
        <f t="shared" si="95"/>
        <v>93.76</v>
      </c>
    </row>
    <row r="2049" spans="1:19" ht="30" x14ac:dyDescent="0.25">
      <c r="A2049" s="10">
        <v>2496</v>
      </c>
      <c r="B2049" s="3" t="s">
        <v>2496</v>
      </c>
      <c r="C2049" s="3" t="s">
        <v>6606</v>
      </c>
      <c r="D2049" s="6">
        <v>6000</v>
      </c>
      <c r="E2049" s="8">
        <v>6000</v>
      </c>
      <c r="F2049" t="s">
        <v>8218</v>
      </c>
      <c r="G2049" t="s">
        <v>8223</v>
      </c>
      <c r="H2049" t="s">
        <v>8245</v>
      </c>
      <c r="I2049" s="19">
        <f t="shared" si="93"/>
        <v>41362.954768518517</v>
      </c>
      <c r="J2049">
        <v>1364597692</v>
      </c>
      <c r="K2049" s="19">
        <f t="shared" si="94"/>
        <v>41327.996435185189</v>
      </c>
      <c r="L2049">
        <v>1361577292</v>
      </c>
      <c r="M2049" t="b">
        <v>0</v>
      </c>
      <c r="N2049">
        <v>10</v>
      </c>
      <c r="O2049" t="b">
        <v>1</v>
      </c>
      <c r="P2049" t="s">
        <v>8277</v>
      </c>
      <c r="Q2049" s="15" t="s">
        <v>8311</v>
      </c>
      <c r="R2049" s="12" t="s">
        <v>8328</v>
      </c>
      <c r="S2049">
        <f t="shared" si="95"/>
        <v>600</v>
      </c>
    </row>
    <row r="2050" spans="1:19" ht="60" x14ac:dyDescent="0.25">
      <c r="A2050" s="10">
        <v>2822</v>
      </c>
      <c r="B2050" s="3" t="s">
        <v>2822</v>
      </c>
      <c r="C2050" s="3" t="s">
        <v>6932</v>
      </c>
      <c r="D2050" s="6">
        <v>6000</v>
      </c>
      <c r="E2050" s="8">
        <v>6000</v>
      </c>
      <c r="F2050" t="s">
        <v>8218</v>
      </c>
      <c r="G2050" t="s">
        <v>8223</v>
      </c>
      <c r="H2050" t="s">
        <v>8245</v>
      </c>
      <c r="I2050" s="19">
        <f t="shared" si="93"/>
        <v>42090.642268518524</v>
      </c>
      <c r="J2050">
        <v>1427469892</v>
      </c>
      <c r="K2050" s="19">
        <f t="shared" si="94"/>
        <v>42060.683935185181</v>
      </c>
      <c r="L2050">
        <v>1424881492</v>
      </c>
      <c r="M2050" t="b">
        <v>0</v>
      </c>
      <c r="N2050">
        <v>94</v>
      </c>
      <c r="O2050" t="b">
        <v>1</v>
      </c>
      <c r="P2050" t="s">
        <v>8269</v>
      </c>
      <c r="Q2050" s="15" t="s">
        <v>8314</v>
      </c>
      <c r="R2050" s="12" t="s">
        <v>8315</v>
      </c>
      <c r="S2050">
        <f t="shared" si="95"/>
        <v>63.83</v>
      </c>
    </row>
    <row r="2051" spans="1:19" ht="45" x14ac:dyDescent="0.25">
      <c r="A2051" s="10">
        <v>3332</v>
      </c>
      <c r="B2051" s="3" t="s">
        <v>3332</v>
      </c>
      <c r="C2051" s="3" t="s">
        <v>7442</v>
      </c>
      <c r="D2051" s="6">
        <v>6000</v>
      </c>
      <c r="E2051" s="8">
        <v>6000</v>
      </c>
      <c r="F2051" t="s">
        <v>8218</v>
      </c>
      <c r="G2051" t="s">
        <v>8223</v>
      </c>
      <c r="H2051" t="s">
        <v>8245</v>
      </c>
      <c r="I2051" s="19">
        <f t="shared" ref="I2051:I2114" si="96">(((J2051/60)/60)/24)+DATE(1970,1,1)</f>
        <v>41839.860300925924</v>
      </c>
      <c r="J2051">
        <v>1405802330</v>
      </c>
      <c r="K2051" s="19">
        <f t="shared" ref="K2051:K2114" si="97">(((L2051/60)/60)/24)+DATE(1970,1,1)</f>
        <v>41809.860300925924</v>
      </c>
      <c r="L2051">
        <v>1403210330</v>
      </c>
      <c r="M2051" t="b">
        <v>0</v>
      </c>
      <c r="N2051">
        <v>83</v>
      </c>
      <c r="O2051" t="b">
        <v>1</v>
      </c>
      <c r="P2051" t="s">
        <v>8269</v>
      </c>
      <c r="Q2051" s="15" t="s">
        <v>8314</v>
      </c>
      <c r="R2051" s="12" t="s">
        <v>8315</v>
      </c>
      <c r="S2051">
        <f t="shared" ref="S2051:S2114" si="98">IFERROR(ROUND(E2051/N2051,2),0)</f>
        <v>72.290000000000006</v>
      </c>
    </row>
    <row r="2052" spans="1:19" ht="60" x14ac:dyDescent="0.25">
      <c r="A2052" s="10">
        <v>3348</v>
      </c>
      <c r="B2052" s="3" t="s">
        <v>3266</v>
      </c>
      <c r="C2052" s="3" t="s">
        <v>7458</v>
      </c>
      <c r="D2052" s="6">
        <v>5500</v>
      </c>
      <c r="E2052" s="8">
        <v>5516</v>
      </c>
      <c r="F2052" t="s">
        <v>8218</v>
      </c>
      <c r="G2052" t="s">
        <v>8223</v>
      </c>
      <c r="H2052" t="s">
        <v>8245</v>
      </c>
      <c r="I2052" s="19">
        <f t="shared" si="96"/>
        <v>42490.165972222225</v>
      </c>
      <c r="J2052">
        <v>1461988740</v>
      </c>
      <c r="K2052" s="19">
        <f t="shared" si="97"/>
        <v>42466.558796296296</v>
      </c>
      <c r="L2052">
        <v>1459949080</v>
      </c>
      <c r="M2052" t="b">
        <v>0</v>
      </c>
      <c r="N2052">
        <v>79</v>
      </c>
      <c r="O2052" t="b">
        <v>1</v>
      </c>
      <c r="P2052" t="s">
        <v>8269</v>
      </c>
      <c r="Q2052" s="15" t="s">
        <v>8314</v>
      </c>
      <c r="R2052" s="12" t="s">
        <v>8315</v>
      </c>
      <c r="S2052">
        <f t="shared" si="98"/>
        <v>69.819999999999993</v>
      </c>
    </row>
    <row r="2053" spans="1:19" ht="45" x14ac:dyDescent="0.25">
      <c r="A2053" s="10">
        <v>3297</v>
      </c>
      <c r="B2053" s="3" t="s">
        <v>3297</v>
      </c>
      <c r="C2053" s="3" t="s">
        <v>7407</v>
      </c>
      <c r="D2053" s="6">
        <v>5500</v>
      </c>
      <c r="E2053" s="8">
        <v>5504</v>
      </c>
      <c r="F2053" t="s">
        <v>8218</v>
      </c>
      <c r="G2053" t="s">
        <v>8224</v>
      </c>
      <c r="H2053" t="s">
        <v>8246</v>
      </c>
      <c r="I2053" s="19">
        <f t="shared" si="96"/>
        <v>42212.957638888889</v>
      </c>
      <c r="J2053">
        <v>1438037940</v>
      </c>
      <c r="K2053" s="19">
        <f t="shared" si="97"/>
        <v>42193.771481481483</v>
      </c>
      <c r="L2053">
        <v>1436380256</v>
      </c>
      <c r="M2053" t="b">
        <v>0</v>
      </c>
      <c r="N2053">
        <v>44</v>
      </c>
      <c r="O2053" t="b">
        <v>1</v>
      </c>
      <c r="P2053" t="s">
        <v>8269</v>
      </c>
      <c r="Q2053" s="15" t="s">
        <v>8314</v>
      </c>
      <c r="R2053" s="12" t="s">
        <v>8315</v>
      </c>
      <c r="S2053">
        <f t="shared" si="98"/>
        <v>125.09</v>
      </c>
    </row>
    <row r="2054" spans="1:19" ht="60" x14ac:dyDescent="0.25">
      <c r="A2054" s="10">
        <v>804</v>
      </c>
      <c r="B2054" s="3" t="s">
        <v>805</v>
      </c>
      <c r="C2054" s="3" t="s">
        <v>4914</v>
      </c>
      <c r="D2054" s="6">
        <v>5500</v>
      </c>
      <c r="E2054" s="8">
        <v>5500</v>
      </c>
      <c r="F2054" t="s">
        <v>8218</v>
      </c>
      <c r="G2054" t="s">
        <v>8223</v>
      </c>
      <c r="H2054" t="s">
        <v>8245</v>
      </c>
      <c r="I2054" s="19">
        <f t="shared" si="96"/>
        <v>40747.165972222225</v>
      </c>
      <c r="J2054">
        <v>1311393540</v>
      </c>
      <c r="K2054" s="19">
        <f t="shared" si="97"/>
        <v>40730.105625000004</v>
      </c>
      <c r="L2054">
        <v>1309919526</v>
      </c>
      <c r="M2054" t="b">
        <v>0</v>
      </c>
      <c r="N2054">
        <v>18</v>
      </c>
      <c r="O2054" t="b">
        <v>1</v>
      </c>
      <c r="P2054" t="s">
        <v>8274</v>
      </c>
      <c r="Q2054" s="15" t="s">
        <v>8311</v>
      </c>
      <c r="R2054" s="12" t="s">
        <v>8312</v>
      </c>
      <c r="S2054">
        <f t="shared" si="98"/>
        <v>305.56</v>
      </c>
    </row>
    <row r="2055" spans="1:19" ht="45" x14ac:dyDescent="0.25">
      <c r="A2055" s="10">
        <v>3569</v>
      </c>
      <c r="B2055" s="3" t="s">
        <v>3568</v>
      </c>
      <c r="C2055" s="3" t="s">
        <v>7679</v>
      </c>
      <c r="D2055" s="6">
        <v>5000</v>
      </c>
      <c r="E2055" s="8">
        <v>5024</v>
      </c>
      <c r="F2055" t="s">
        <v>8218</v>
      </c>
      <c r="G2055" t="s">
        <v>8223</v>
      </c>
      <c r="H2055" t="s">
        <v>8245</v>
      </c>
      <c r="I2055" s="19">
        <f t="shared" si="96"/>
        <v>42012.688611111109</v>
      </c>
      <c r="J2055">
        <v>1420734696</v>
      </c>
      <c r="K2055" s="19">
        <f t="shared" si="97"/>
        <v>41982.688611111109</v>
      </c>
      <c r="L2055">
        <v>1418142696</v>
      </c>
      <c r="M2055" t="b">
        <v>0</v>
      </c>
      <c r="N2055">
        <v>41</v>
      </c>
      <c r="O2055" t="b">
        <v>1</v>
      </c>
      <c r="P2055" t="s">
        <v>8269</v>
      </c>
      <c r="Q2055" s="15" t="s">
        <v>8314</v>
      </c>
      <c r="R2055" s="12" t="s">
        <v>8315</v>
      </c>
      <c r="S2055">
        <f t="shared" si="98"/>
        <v>122.54</v>
      </c>
    </row>
    <row r="2056" spans="1:19" ht="60" x14ac:dyDescent="0.25">
      <c r="A2056" s="10">
        <v>3335</v>
      </c>
      <c r="B2056" s="3" t="s">
        <v>3335</v>
      </c>
      <c r="C2056" s="3" t="s">
        <v>7445</v>
      </c>
      <c r="D2056" s="6">
        <v>5000</v>
      </c>
      <c r="E2056" s="8">
        <v>5016</v>
      </c>
      <c r="F2056" t="s">
        <v>8218</v>
      </c>
      <c r="G2056" t="s">
        <v>8224</v>
      </c>
      <c r="H2056" t="s">
        <v>8246</v>
      </c>
      <c r="I2056" s="19">
        <f t="shared" si="96"/>
        <v>41854.958333333336</v>
      </c>
      <c r="J2056">
        <v>1407106800</v>
      </c>
      <c r="K2056" s="19">
        <f t="shared" si="97"/>
        <v>41827.674143518518</v>
      </c>
      <c r="L2056">
        <v>1404749446</v>
      </c>
      <c r="M2056" t="b">
        <v>0</v>
      </c>
      <c r="N2056">
        <v>63</v>
      </c>
      <c r="O2056" t="b">
        <v>1</v>
      </c>
      <c r="P2056" t="s">
        <v>8269</v>
      </c>
      <c r="Q2056" s="15" t="s">
        <v>8314</v>
      </c>
      <c r="R2056" s="12" t="s">
        <v>8315</v>
      </c>
      <c r="S2056">
        <f t="shared" si="98"/>
        <v>79.62</v>
      </c>
    </row>
    <row r="2057" spans="1:19" ht="60" x14ac:dyDescent="0.25">
      <c r="A2057" s="10">
        <v>3687</v>
      </c>
      <c r="B2057" s="3" t="s">
        <v>3684</v>
      </c>
      <c r="C2057" s="3" t="s">
        <v>7797</v>
      </c>
      <c r="D2057" s="6">
        <v>5000</v>
      </c>
      <c r="E2057" s="8">
        <v>5012.25</v>
      </c>
      <c r="F2057" t="s">
        <v>8218</v>
      </c>
      <c r="G2057" t="s">
        <v>8223</v>
      </c>
      <c r="H2057" t="s">
        <v>8245</v>
      </c>
      <c r="I2057" s="19">
        <f t="shared" si="96"/>
        <v>41817.218229166669</v>
      </c>
      <c r="J2057">
        <v>1403846055</v>
      </c>
      <c r="K2057" s="19">
        <f t="shared" si="97"/>
        <v>41787.218229166669</v>
      </c>
      <c r="L2057">
        <v>1401254055</v>
      </c>
      <c r="M2057" t="b">
        <v>0</v>
      </c>
      <c r="N2057">
        <v>25</v>
      </c>
      <c r="O2057" t="b">
        <v>1</v>
      </c>
      <c r="P2057" t="s">
        <v>8269</v>
      </c>
      <c r="Q2057" s="15" t="s">
        <v>8314</v>
      </c>
      <c r="R2057" s="12" t="s">
        <v>8315</v>
      </c>
      <c r="S2057">
        <f t="shared" si="98"/>
        <v>200.49</v>
      </c>
    </row>
    <row r="2058" spans="1:19" ht="60" x14ac:dyDescent="0.25">
      <c r="A2058" s="10">
        <v>3590</v>
      </c>
      <c r="B2058" s="3" t="s">
        <v>3589</v>
      </c>
      <c r="C2058" s="3" t="s">
        <v>7700</v>
      </c>
      <c r="D2058" s="6">
        <v>5000</v>
      </c>
      <c r="E2058" s="8">
        <v>5003</v>
      </c>
      <c r="F2058" t="s">
        <v>8218</v>
      </c>
      <c r="G2058" t="s">
        <v>8224</v>
      </c>
      <c r="H2058" t="s">
        <v>8246</v>
      </c>
      <c r="I2058" s="19">
        <f t="shared" si="96"/>
        <v>41932.333726851852</v>
      </c>
      <c r="J2058">
        <v>1413792034</v>
      </c>
      <c r="K2058" s="19">
        <f t="shared" si="97"/>
        <v>41902.333726851852</v>
      </c>
      <c r="L2058">
        <v>1411200034</v>
      </c>
      <c r="M2058" t="b">
        <v>0</v>
      </c>
      <c r="N2058">
        <v>73</v>
      </c>
      <c r="O2058" t="b">
        <v>1</v>
      </c>
      <c r="P2058" t="s">
        <v>8269</v>
      </c>
      <c r="Q2058" s="15" t="s">
        <v>8314</v>
      </c>
      <c r="R2058" s="12" t="s">
        <v>8315</v>
      </c>
      <c r="S2058">
        <f t="shared" si="98"/>
        <v>68.53</v>
      </c>
    </row>
    <row r="2059" spans="1:19" ht="60" x14ac:dyDescent="0.25">
      <c r="A2059" s="10">
        <v>799</v>
      </c>
      <c r="B2059" s="3" t="s">
        <v>800</v>
      </c>
      <c r="C2059" s="3" t="s">
        <v>4909</v>
      </c>
      <c r="D2059" s="6">
        <v>5000</v>
      </c>
      <c r="E2059" s="8">
        <v>5001</v>
      </c>
      <c r="F2059" t="s">
        <v>8218</v>
      </c>
      <c r="G2059" t="s">
        <v>8223</v>
      </c>
      <c r="H2059" t="s">
        <v>8245</v>
      </c>
      <c r="I2059" s="19">
        <f t="shared" si="96"/>
        <v>41026.667199074072</v>
      </c>
      <c r="J2059">
        <v>1335542446</v>
      </c>
      <c r="K2059" s="19">
        <f t="shared" si="97"/>
        <v>40996.667199074072</v>
      </c>
      <c r="L2059">
        <v>1332950446</v>
      </c>
      <c r="M2059" t="b">
        <v>0</v>
      </c>
      <c r="N2059">
        <v>28</v>
      </c>
      <c r="O2059" t="b">
        <v>1</v>
      </c>
      <c r="P2059" t="s">
        <v>8274</v>
      </c>
      <c r="Q2059" s="15" t="s">
        <v>8311</v>
      </c>
      <c r="R2059" s="12" t="s">
        <v>8312</v>
      </c>
      <c r="S2059">
        <f t="shared" si="98"/>
        <v>178.61</v>
      </c>
    </row>
    <row r="2060" spans="1:19" ht="60" x14ac:dyDescent="0.25">
      <c r="A2060" s="10">
        <v>2474</v>
      </c>
      <c r="B2060" s="3" t="s">
        <v>2475</v>
      </c>
      <c r="C2060" s="3" t="s">
        <v>6584</v>
      </c>
      <c r="D2060" s="6">
        <v>5000</v>
      </c>
      <c r="E2060" s="8">
        <v>5000.18</v>
      </c>
      <c r="F2060" t="s">
        <v>8218</v>
      </c>
      <c r="G2060" t="s">
        <v>8223</v>
      </c>
      <c r="H2060" t="s">
        <v>8245</v>
      </c>
      <c r="I2060" s="19">
        <f t="shared" si="96"/>
        <v>40462.011296296296</v>
      </c>
      <c r="J2060">
        <v>1286756176</v>
      </c>
      <c r="K2060" s="19">
        <f t="shared" si="97"/>
        <v>40417.011296296296</v>
      </c>
      <c r="L2060">
        <v>1282868176</v>
      </c>
      <c r="M2060" t="b">
        <v>0</v>
      </c>
      <c r="N2060">
        <v>38</v>
      </c>
      <c r="O2060" t="b">
        <v>1</v>
      </c>
      <c r="P2060" t="s">
        <v>8277</v>
      </c>
      <c r="Q2060" s="15" t="s">
        <v>8311</v>
      </c>
      <c r="R2060" s="12" t="s">
        <v>8328</v>
      </c>
      <c r="S2060">
        <f t="shared" si="98"/>
        <v>131.58000000000001</v>
      </c>
    </row>
    <row r="2061" spans="1:19" ht="60" x14ac:dyDescent="0.25">
      <c r="A2061" s="10">
        <v>100</v>
      </c>
      <c r="B2061" s="3" t="s">
        <v>102</v>
      </c>
      <c r="C2061" s="3" t="s">
        <v>4211</v>
      </c>
      <c r="D2061" s="6">
        <v>5000</v>
      </c>
      <c r="E2061" s="8">
        <v>5000</v>
      </c>
      <c r="F2061" t="s">
        <v>8218</v>
      </c>
      <c r="G2061" t="s">
        <v>8223</v>
      </c>
      <c r="H2061" t="s">
        <v>8245</v>
      </c>
      <c r="I2061" s="19">
        <f t="shared" si="96"/>
        <v>41217.794976851852</v>
      </c>
      <c r="J2061">
        <v>1352055886</v>
      </c>
      <c r="K2061" s="19">
        <f t="shared" si="97"/>
        <v>41197.753310185188</v>
      </c>
      <c r="L2061">
        <v>1350324286</v>
      </c>
      <c r="M2061" t="b">
        <v>0</v>
      </c>
      <c r="N2061">
        <v>26</v>
      </c>
      <c r="O2061" t="b">
        <v>1</v>
      </c>
      <c r="P2061" t="s">
        <v>8264</v>
      </c>
      <c r="Q2061" s="15" t="s">
        <v>8317</v>
      </c>
      <c r="R2061" s="12" t="s">
        <v>8318</v>
      </c>
      <c r="S2061">
        <f t="shared" si="98"/>
        <v>192.31</v>
      </c>
    </row>
    <row r="2062" spans="1:19" ht="90" x14ac:dyDescent="0.25">
      <c r="A2062" s="10">
        <v>294</v>
      </c>
      <c r="B2062" s="3" t="s">
        <v>295</v>
      </c>
      <c r="C2062" s="3" t="s">
        <v>4404</v>
      </c>
      <c r="D2062" s="6">
        <v>5000</v>
      </c>
      <c r="E2062" s="8">
        <v>5000</v>
      </c>
      <c r="F2062" t="s">
        <v>8218</v>
      </c>
      <c r="G2062" t="s">
        <v>8223</v>
      </c>
      <c r="H2062" t="s">
        <v>8245</v>
      </c>
      <c r="I2062" s="19">
        <f t="shared" si="96"/>
        <v>40378.666666666664</v>
      </c>
      <c r="J2062">
        <v>1279555200</v>
      </c>
      <c r="K2062" s="19">
        <f t="shared" si="97"/>
        <v>40343.084421296298</v>
      </c>
      <c r="L2062">
        <v>1276480894</v>
      </c>
      <c r="M2062" t="b">
        <v>1</v>
      </c>
      <c r="N2062">
        <v>50</v>
      </c>
      <c r="O2062" t="b">
        <v>1</v>
      </c>
      <c r="P2062" t="s">
        <v>8267</v>
      </c>
      <c r="Q2062" s="15" t="s">
        <v>8317</v>
      </c>
      <c r="R2062" s="12" t="s">
        <v>8329</v>
      </c>
      <c r="S2062">
        <f t="shared" si="98"/>
        <v>100</v>
      </c>
    </row>
    <row r="2063" spans="1:19" ht="60" x14ac:dyDescent="0.25">
      <c r="A2063" s="10">
        <v>2522</v>
      </c>
      <c r="B2063" s="3" t="s">
        <v>2522</v>
      </c>
      <c r="C2063" s="3" t="s">
        <v>6632</v>
      </c>
      <c r="D2063" s="6">
        <v>5000</v>
      </c>
      <c r="E2063" s="8">
        <v>5000</v>
      </c>
      <c r="F2063" t="s">
        <v>8218</v>
      </c>
      <c r="G2063" t="s">
        <v>8223</v>
      </c>
      <c r="H2063" t="s">
        <v>8245</v>
      </c>
      <c r="I2063" s="19">
        <f t="shared" si="96"/>
        <v>42482.619444444441</v>
      </c>
      <c r="J2063">
        <v>1461336720</v>
      </c>
      <c r="K2063" s="19">
        <f t="shared" si="97"/>
        <v>42460.573611111111</v>
      </c>
      <c r="L2063">
        <v>1459431960</v>
      </c>
      <c r="M2063" t="b">
        <v>0</v>
      </c>
      <c r="N2063">
        <v>27</v>
      </c>
      <c r="O2063" t="b">
        <v>1</v>
      </c>
      <c r="P2063" t="s">
        <v>8298</v>
      </c>
      <c r="Q2063" s="15" t="s">
        <v>8311</v>
      </c>
      <c r="R2063" s="12" t="s">
        <v>8333</v>
      </c>
      <c r="S2063">
        <f t="shared" si="98"/>
        <v>185.19</v>
      </c>
    </row>
    <row r="2064" spans="1:19" ht="30" x14ac:dyDescent="0.25">
      <c r="A2064" s="10">
        <v>3763</v>
      </c>
      <c r="B2064" s="3" t="s">
        <v>3760</v>
      </c>
      <c r="C2064" s="3" t="s">
        <v>7873</v>
      </c>
      <c r="D2064" s="6">
        <v>5000</v>
      </c>
      <c r="E2064" s="8">
        <v>5000</v>
      </c>
      <c r="F2064" t="s">
        <v>8218</v>
      </c>
      <c r="G2064" t="s">
        <v>8223</v>
      </c>
      <c r="H2064" t="s">
        <v>8245</v>
      </c>
      <c r="I2064" s="19">
        <f t="shared" si="96"/>
        <v>42095.708634259259</v>
      </c>
      <c r="J2064">
        <v>1427907626</v>
      </c>
      <c r="K2064" s="19">
        <f t="shared" si="97"/>
        <v>42065.750300925924</v>
      </c>
      <c r="L2064">
        <v>1425319226</v>
      </c>
      <c r="M2064" t="b">
        <v>0</v>
      </c>
      <c r="N2064">
        <v>77</v>
      </c>
      <c r="O2064" t="b">
        <v>1</v>
      </c>
      <c r="P2064" t="s">
        <v>8303</v>
      </c>
      <c r="Q2064" s="15" t="s">
        <v>8314</v>
      </c>
      <c r="R2064" s="12" t="s">
        <v>8335</v>
      </c>
      <c r="S2064">
        <f t="shared" si="98"/>
        <v>64.94</v>
      </c>
    </row>
    <row r="2065" spans="1:19" ht="60" x14ac:dyDescent="0.25">
      <c r="A2065" s="10">
        <v>3828</v>
      </c>
      <c r="B2065" s="3" t="s">
        <v>3825</v>
      </c>
      <c r="C2065" s="3" t="s">
        <v>7937</v>
      </c>
      <c r="D2065" s="6">
        <v>5000</v>
      </c>
      <c r="E2065" s="8">
        <v>5000</v>
      </c>
      <c r="F2065" t="s">
        <v>8218</v>
      </c>
      <c r="G2065" t="s">
        <v>8223</v>
      </c>
      <c r="H2065" t="s">
        <v>8245</v>
      </c>
      <c r="I2065" s="19">
        <f t="shared" si="96"/>
        <v>42004.569293981483</v>
      </c>
      <c r="J2065">
        <v>1420033187</v>
      </c>
      <c r="K2065" s="19">
        <f t="shared" si="97"/>
        <v>41944.527627314819</v>
      </c>
      <c r="L2065">
        <v>1414845587</v>
      </c>
      <c r="M2065" t="b">
        <v>0</v>
      </c>
      <c r="N2065">
        <v>28</v>
      </c>
      <c r="O2065" t="b">
        <v>1</v>
      </c>
      <c r="P2065" t="s">
        <v>8269</v>
      </c>
      <c r="Q2065" s="15" t="s">
        <v>8314</v>
      </c>
      <c r="R2065" s="12" t="s">
        <v>8315</v>
      </c>
      <c r="S2065">
        <f t="shared" si="98"/>
        <v>178.57</v>
      </c>
    </row>
    <row r="2066" spans="1:19" ht="60" x14ac:dyDescent="0.25">
      <c r="A2066" s="10">
        <v>3473</v>
      </c>
      <c r="B2066" s="3" t="s">
        <v>3472</v>
      </c>
      <c r="C2066" s="3" t="s">
        <v>7583</v>
      </c>
      <c r="D2066" s="6">
        <v>4900</v>
      </c>
      <c r="E2066" s="8">
        <v>4900</v>
      </c>
      <c r="F2066" t="s">
        <v>8218</v>
      </c>
      <c r="G2066" t="s">
        <v>8223</v>
      </c>
      <c r="H2066" t="s">
        <v>8245</v>
      </c>
      <c r="I2066" s="19">
        <f t="shared" si="96"/>
        <v>42083.852083333331</v>
      </c>
      <c r="J2066">
        <v>1426883220</v>
      </c>
      <c r="K2066" s="19">
        <f t="shared" si="97"/>
        <v>42062.834444444445</v>
      </c>
      <c r="L2066">
        <v>1425067296</v>
      </c>
      <c r="M2066" t="b">
        <v>0</v>
      </c>
      <c r="N2066">
        <v>33</v>
      </c>
      <c r="O2066" t="b">
        <v>1</v>
      </c>
      <c r="P2066" t="s">
        <v>8269</v>
      </c>
      <c r="Q2066" s="15" t="s">
        <v>8314</v>
      </c>
      <c r="R2066" s="12" t="s">
        <v>8315</v>
      </c>
      <c r="S2066">
        <f t="shared" si="98"/>
        <v>148.47999999999999</v>
      </c>
    </row>
    <row r="2067" spans="1:19" ht="60" x14ac:dyDescent="0.25">
      <c r="A2067" s="10">
        <v>117</v>
      </c>
      <c r="B2067" s="3" t="s">
        <v>119</v>
      </c>
      <c r="C2067" s="3" t="s">
        <v>4228</v>
      </c>
      <c r="D2067" s="6">
        <v>4500</v>
      </c>
      <c r="E2067" s="8">
        <v>4522.22</v>
      </c>
      <c r="F2067" t="s">
        <v>8218</v>
      </c>
      <c r="G2067" t="s">
        <v>8223</v>
      </c>
      <c r="H2067" t="s">
        <v>8245</v>
      </c>
      <c r="I2067" s="19">
        <f t="shared" si="96"/>
        <v>40338.791666666664</v>
      </c>
      <c r="J2067">
        <v>1276110000</v>
      </c>
      <c r="K2067" s="19">
        <f t="shared" si="97"/>
        <v>40248.834999999999</v>
      </c>
      <c r="L2067">
        <v>1268337744</v>
      </c>
      <c r="M2067" t="b">
        <v>0</v>
      </c>
      <c r="N2067">
        <v>27</v>
      </c>
      <c r="O2067" t="b">
        <v>1</v>
      </c>
      <c r="P2067" t="s">
        <v>8264</v>
      </c>
      <c r="Q2067" s="15" t="s">
        <v>8317</v>
      </c>
      <c r="R2067" s="12" t="s">
        <v>8318</v>
      </c>
      <c r="S2067">
        <f t="shared" si="98"/>
        <v>167.49</v>
      </c>
    </row>
    <row r="2068" spans="1:19" ht="60" x14ac:dyDescent="0.25">
      <c r="A2068" s="10">
        <v>2531</v>
      </c>
      <c r="B2068" s="3" t="s">
        <v>2531</v>
      </c>
      <c r="C2068" s="3" t="s">
        <v>6641</v>
      </c>
      <c r="D2068" s="6">
        <v>4500</v>
      </c>
      <c r="E2068" s="8">
        <v>4518</v>
      </c>
      <c r="F2068" t="s">
        <v>8218</v>
      </c>
      <c r="G2068" t="s">
        <v>8223</v>
      </c>
      <c r="H2068" t="s">
        <v>8245</v>
      </c>
      <c r="I2068" s="19">
        <f t="shared" si="96"/>
        <v>42231.165972222225</v>
      </c>
      <c r="J2068">
        <v>1439611140</v>
      </c>
      <c r="K2068" s="19">
        <f t="shared" si="97"/>
        <v>42208.680023148147</v>
      </c>
      <c r="L2068">
        <v>1437668354</v>
      </c>
      <c r="M2068" t="b">
        <v>0</v>
      </c>
      <c r="N2068">
        <v>61</v>
      </c>
      <c r="O2068" t="b">
        <v>1</v>
      </c>
      <c r="P2068" t="s">
        <v>8298</v>
      </c>
      <c r="Q2068" s="15" t="s">
        <v>8311</v>
      </c>
      <c r="R2068" s="12" t="s">
        <v>8333</v>
      </c>
      <c r="S2068">
        <f t="shared" si="98"/>
        <v>74.069999999999993</v>
      </c>
    </row>
    <row r="2069" spans="1:19" ht="60" x14ac:dyDescent="0.25">
      <c r="A2069" s="10">
        <v>2808</v>
      </c>
      <c r="B2069" s="3" t="s">
        <v>2808</v>
      </c>
      <c r="C2069" s="3" t="s">
        <v>6918</v>
      </c>
      <c r="D2069" s="6">
        <v>4500</v>
      </c>
      <c r="E2069" s="8">
        <v>4511</v>
      </c>
      <c r="F2069" t="s">
        <v>8218</v>
      </c>
      <c r="G2069" t="s">
        <v>8223</v>
      </c>
      <c r="H2069" t="s">
        <v>8245</v>
      </c>
      <c r="I2069" s="19">
        <f t="shared" si="96"/>
        <v>42238.84646990741</v>
      </c>
      <c r="J2069">
        <v>1440274735</v>
      </c>
      <c r="K2069" s="19">
        <f t="shared" si="97"/>
        <v>42208.84646990741</v>
      </c>
      <c r="L2069">
        <v>1437682735</v>
      </c>
      <c r="M2069" t="b">
        <v>0</v>
      </c>
      <c r="N2069">
        <v>69</v>
      </c>
      <c r="O2069" t="b">
        <v>1</v>
      </c>
      <c r="P2069" t="s">
        <v>8269</v>
      </c>
      <c r="Q2069" s="15" t="s">
        <v>8314</v>
      </c>
      <c r="R2069" s="12" t="s">
        <v>8315</v>
      </c>
      <c r="S2069">
        <f t="shared" si="98"/>
        <v>65.38</v>
      </c>
    </row>
    <row r="2070" spans="1:19" ht="60" x14ac:dyDescent="0.25">
      <c r="A2070" s="10">
        <v>808</v>
      </c>
      <c r="B2070" s="3" t="s">
        <v>809</v>
      </c>
      <c r="C2070" s="3" t="s">
        <v>4918</v>
      </c>
      <c r="D2070" s="6">
        <v>4500</v>
      </c>
      <c r="E2070" s="8">
        <v>4500</v>
      </c>
      <c r="F2070" t="s">
        <v>8218</v>
      </c>
      <c r="G2070" t="s">
        <v>8228</v>
      </c>
      <c r="H2070" t="s">
        <v>8250</v>
      </c>
      <c r="I2070" s="19">
        <f t="shared" si="96"/>
        <v>41995.207638888889</v>
      </c>
      <c r="J2070">
        <v>1419224340</v>
      </c>
      <c r="K2070" s="19">
        <f t="shared" si="97"/>
        <v>41962.100532407407</v>
      </c>
      <c r="L2070">
        <v>1416363886</v>
      </c>
      <c r="M2070" t="b">
        <v>0</v>
      </c>
      <c r="N2070">
        <v>43</v>
      </c>
      <c r="O2070" t="b">
        <v>1</v>
      </c>
      <c r="P2070" t="s">
        <v>8274</v>
      </c>
      <c r="Q2070" s="15" t="s">
        <v>8311</v>
      </c>
      <c r="R2070" s="12" t="s">
        <v>8312</v>
      </c>
      <c r="S2070">
        <f t="shared" si="98"/>
        <v>104.65</v>
      </c>
    </row>
    <row r="2071" spans="1:19" ht="60" x14ac:dyDescent="0.25">
      <c r="A2071" s="10">
        <v>3674</v>
      </c>
      <c r="B2071" s="3" t="s">
        <v>3671</v>
      </c>
      <c r="C2071" s="3" t="s">
        <v>7784</v>
      </c>
      <c r="D2071" s="6">
        <v>4500</v>
      </c>
      <c r="E2071" s="8">
        <v>4500</v>
      </c>
      <c r="F2071" t="s">
        <v>8218</v>
      </c>
      <c r="G2071" t="s">
        <v>8235</v>
      </c>
      <c r="H2071" t="s">
        <v>8248</v>
      </c>
      <c r="I2071" s="19">
        <f t="shared" si="96"/>
        <v>42616.873020833329</v>
      </c>
      <c r="J2071">
        <v>1472936229</v>
      </c>
      <c r="K2071" s="19">
        <f t="shared" si="97"/>
        <v>42556.873020833329</v>
      </c>
      <c r="L2071">
        <v>1467752229</v>
      </c>
      <c r="M2071" t="b">
        <v>0</v>
      </c>
      <c r="N2071">
        <v>31</v>
      </c>
      <c r="O2071" t="b">
        <v>1</v>
      </c>
      <c r="P2071" t="s">
        <v>8269</v>
      </c>
      <c r="Q2071" s="15" t="s">
        <v>8314</v>
      </c>
      <c r="R2071" s="12" t="s">
        <v>8315</v>
      </c>
      <c r="S2071">
        <f t="shared" si="98"/>
        <v>145.16</v>
      </c>
    </row>
    <row r="2072" spans="1:19" ht="60" x14ac:dyDescent="0.25">
      <c r="A2072" s="10">
        <v>1288</v>
      </c>
      <c r="B2072" s="3" t="s">
        <v>1289</v>
      </c>
      <c r="C2072" s="3" t="s">
        <v>5398</v>
      </c>
      <c r="D2072" s="6">
        <v>4000</v>
      </c>
      <c r="E2072" s="8">
        <v>4018</v>
      </c>
      <c r="F2072" t="s">
        <v>8218</v>
      </c>
      <c r="G2072" t="s">
        <v>8223</v>
      </c>
      <c r="H2072" t="s">
        <v>8245</v>
      </c>
      <c r="I2072" s="19">
        <f t="shared" si="96"/>
        <v>42592.166666666672</v>
      </c>
      <c r="J2072">
        <v>1470801600</v>
      </c>
      <c r="K2072" s="19">
        <f t="shared" si="97"/>
        <v>42561.154664351852</v>
      </c>
      <c r="L2072">
        <v>1468122163</v>
      </c>
      <c r="M2072" t="b">
        <v>0</v>
      </c>
      <c r="N2072">
        <v>61</v>
      </c>
      <c r="O2072" t="b">
        <v>1</v>
      </c>
      <c r="P2072" t="s">
        <v>8269</v>
      </c>
      <c r="Q2072" s="15" t="s">
        <v>8314</v>
      </c>
      <c r="R2072" s="12" t="s">
        <v>8315</v>
      </c>
      <c r="S2072">
        <f t="shared" si="98"/>
        <v>65.87</v>
      </c>
    </row>
    <row r="2073" spans="1:19" ht="60" x14ac:dyDescent="0.25">
      <c r="A2073" s="10">
        <v>3234</v>
      </c>
      <c r="B2073" s="3" t="s">
        <v>3234</v>
      </c>
      <c r="C2073" s="3" t="s">
        <v>7344</v>
      </c>
      <c r="D2073" s="6">
        <v>4000</v>
      </c>
      <c r="E2073" s="8">
        <v>4015.71</v>
      </c>
      <c r="F2073" t="s">
        <v>8218</v>
      </c>
      <c r="G2073" t="s">
        <v>8224</v>
      </c>
      <c r="H2073" t="s">
        <v>8246</v>
      </c>
      <c r="I2073" s="19">
        <f t="shared" si="96"/>
        <v>42767.979861111111</v>
      </c>
      <c r="J2073">
        <v>1485991860</v>
      </c>
      <c r="K2073" s="19">
        <f t="shared" si="97"/>
        <v>42734.789444444439</v>
      </c>
      <c r="L2073">
        <v>1483124208</v>
      </c>
      <c r="M2073" t="b">
        <v>0</v>
      </c>
      <c r="N2073">
        <v>115</v>
      </c>
      <c r="O2073" t="b">
        <v>1</v>
      </c>
      <c r="P2073" t="s">
        <v>8269</v>
      </c>
      <c r="Q2073" s="15" t="s">
        <v>8314</v>
      </c>
      <c r="R2073" s="12" t="s">
        <v>8315</v>
      </c>
      <c r="S2073">
        <f t="shared" si="98"/>
        <v>34.92</v>
      </c>
    </row>
    <row r="2074" spans="1:19" ht="60" x14ac:dyDescent="0.25">
      <c r="A2074" s="10">
        <v>3695</v>
      </c>
      <c r="B2074" s="3" t="s">
        <v>3692</v>
      </c>
      <c r="C2074" s="3" t="s">
        <v>7805</v>
      </c>
      <c r="D2074" s="6">
        <v>4000</v>
      </c>
      <c r="E2074" s="8">
        <v>4005</v>
      </c>
      <c r="F2074" t="s">
        <v>8218</v>
      </c>
      <c r="G2074" t="s">
        <v>8223</v>
      </c>
      <c r="H2074" t="s">
        <v>8245</v>
      </c>
      <c r="I2074" s="19">
        <f t="shared" si="96"/>
        <v>42015.870486111111</v>
      </c>
      <c r="J2074">
        <v>1421009610</v>
      </c>
      <c r="K2074" s="19">
        <f t="shared" si="97"/>
        <v>41995.870486111111</v>
      </c>
      <c r="L2074">
        <v>1419281610</v>
      </c>
      <c r="M2074" t="b">
        <v>0</v>
      </c>
      <c r="N2074">
        <v>33</v>
      </c>
      <c r="O2074" t="b">
        <v>1</v>
      </c>
      <c r="P2074" t="s">
        <v>8269</v>
      </c>
      <c r="Q2074" s="15" t="s">
        <v>8314</v>
      </c>
      <c r="R2074" s="12" t="s">
        <v>8315</v>
      </c>
      <c r="S2074">
        <f t="shared" si="98"/>
        <v>121.36</v>
      </c>
    </row>
    <row r="2075" spans="1:19" ht="60" x14ac:dyDescent="0.25">
      <c r="A2075" s="10">
        <v>3602</v>
      </c>
      <c r="B2075" s="3" t="s">
        <v>3601</v>
      </c>
      <c r="C2075" s="3" t="s">
        <v>7712</v>
      </c>
      <c r="D2075" s="6">
        <v>4000</v>
      </c>
      <c r="E2075" s="8">
        <v>4002</v>
      </c>
      <c r="F2075" t="s">
        <v>8218</v>
      </c>
      <c r="G2075" t="s">
        <v>8223</v>
      </c>
      <c r="H2075" t="s">
        <v>8245</v>
      </c>
      <c r="I2075" s="19">
        <f t="shared" si="96"/>
        <v>42507.894432870366</v>
      </c>
      <c r="J2075">
        <v>1463520479</v>
      </c>
      <c r="K2075" s="19">
        <f t="shared" si="97"/>
        <v>42447.894432870366</v>
      </c>
      <c r="L2075">
        <v>1458336479</v>
      </c>
      <c r="M2075" t="b">
        <v>0</v>
      </c>
      <c r="N2075">
        <v>49</v>
      </c>
      <c r="O2075" t="b">
        <v>1</v>
      </c>
      <c r="P2075" t="s">
        <v>8269</v>
      </c>
      <c r="Q2075" s="15" t="s">
        <v>8314</v>
      </c>
      <c r="R2075" s="12" t="s">
        <v>8315</v>
      </c>
      <c r="S2075">
        <f t="shared" si="98"/>
        <v>81.67</v>
      </c>
    </row>
    <row r="2076" spans="1:19" ht="60" x14ac:dyDescent="0.25">
      <c r="A2076" s="10">
        <v>82</v>
      </c>
      <c r="B2076" s="3" t="s">
        <v>84</v>
      </c>
      <c r="C2076" s="3" t="s">
        <v>4193</v>
      </c>
      <c r="D2076" s="6">
        <v>4000</v>
      </c>
      <c r="E2076" s="8">
        <v>4000.5</v>
      </c>
      <c r="F2076" t="s">
        <v>8218</v>
      </c>
      <c r="G2076" t="s">
        <v>8223</v>
      </c>
      <c r="H2076" t="s">
        <v>8245</v>
      </c>
      <c r="I2076" s="19">
        <f t="shared" si="96"/>
        <v>40825.820150462961</v>
      </c>
      <c r="J2076">
        <v>1318189261</v>
      </c>
      <c r="K2076" s="19">
        <f t="shared" si="97"/>
        <v>40795.820150462961</v>
      </c>
      <c r="L2076">
        <v>1315597261</v>
      </c>
      <c r="M2076" t="b">
        <v>0</v>
      </c>
      <c r="N2076">
        <v>100</v>
      </c>
      <c r="O2076" t="b">
        <v>1</v>
      </c>
      <c r="P2076" t="s">
        <v>8264</v>
      </c>
      <c r="Q2076" s="15" t="s">
        <v>8317</v>
      </c>
      <c r="R2076" s="12" t="s">
        <v>8318</v>
      </c>
      <c r="S2076">
        <f t="shared" si="98"/>
        <v>40.01</v>
      </c>
    </row>
    <row r="2077" spans="1:19" ht="60" x14ac:dyDescent="0.25">
      <c r="A2077" s="10">
        <v>531</v>
      </c>
      <c r="B2077" s="3" t="s">
        <v>532</v>
      </c>
      <c r="C2077" s="3" t="s">
        <v>4641</v>
      </c>
      <c r="D2077" s="6">
        <v>4000</v>
      </c>
      <c r="E2077" s="8">
        <v>4000</v>
      </c>
      <c r="F2077" t="s">
        <v>8218</v>
      </c>
      <c r="G2077" t="s">
        <v>8223</v>
      </c>
      <c r="H2077" t="s">
        <v>8245</v>
      </c>
      <c r="I2077" s="19">
        <f t="shared" si="96"/>
        <v>42721.290972222225</v>
      </c>
      <c r="J2077">
        <v>1481957940</v>
      </c>
      <c r="K2077" s="19">
        <f t="shared" si="97"/>
        <v>42676.065150462964</v>
      </c>
      <c r="L2077">
        <v>1478050429</v>
      </c>
      <c r="M2077" t="b">
        <v>0</v>
      </c>
      <c r="N2077">
        <v>31</v>
      </c>
      <c r="O2077" t="b">
        <v>1</v>
      </c>
      <c r="P2077" t="s">
        <v>8269</v>
      </c>
      <c r="Q2077" s="15" t="s">
        <v>8314</v>
      </c>
      <c r="R2077" s="12" t="s">
        <v>8315</v>
      </c>
      <c r="S2077">
        <f t="shared" si="98"/>
        <v>129.03</v>
      </c>
    </row>
    <row r="2078" spans="1:19" ht="45" x14ac:dyDescent="0.25">
      <c r="A2078" s="10">
        <v>3517</v>
      </c>
      <c r="B2078" s="3" t="s">
        <v>3516</v>
      </c>
      <c r="C2078" s="3" t="s">
        <v>7627</v>
      </c>
      <c r="D2078" s="6">
        <v>4000</v>
      </c>
      <c r="E2078" s="8">
        <v>4000</v>
      </c>
      <c r="F2078" t="s">
        <v>8218</v>
      </c>
      <c r="G2078" t="s">
        <v>8224</v>
      </c>
      <c r="H2078" t="s">
        <v>8246</v>
      </c>
      <c r="I2078" s="19">
        <f t="shared" si="96"/>
        <v>41824.458333333336</v>
      </c>
      <c r="J2078">
        <v>1404471600</v>
      </c>
      <c r="K2078" s="19">
        <f t="shared" si="97"/>
        <v>41794.817523148151</v>
      </c>
      <c r="L2078">
        <v>1401910634</v>
      </c>
      <c r="M2078" t="b">
        <v>0</v>
      </c>
      <c r="N2078">
        <v>13</v>
      </c>
      <c r="O2078" t="b">
        <v>1</v>
      </c>
      <c r="P2078" t="s">
        <v>8269</v>
      </c>
      <c r="Q2078" s="15" t="s">
        <v>8314</v>
      </c>
      <c r="R2078" s="12" t="s">
        <v>8315</v>
      </c>
      <c r="S2078">
        <f t="shared" si="98"/>
        <v>307.69</v>
      </c>
    </row>
    <row r="2079" spans="1:19" ht="45" x14ac:dyDescent="0.25">
      <c r="A2079" s="10">
        <v>3151</v>
      </c>
      <c r="B2079" s="3" t="s">
        <v>3151</v>
      </c>
      <c r="C2079" s="3" t="s">
        <v>7261</v>
      </c>
      <c r="D2079" s="6">
        <v>3500</v>
      </c>
      <c r="E2079" s="8">
        <v>3514</v>
      </c>
      <c r="F2079" t="s">
        <v>8218</v>
      </c>
      <c r="G2079" t="s">
        <v>8223</v>
      </c>
      <c r="H2079" t="s">
        <v>8245</v>
      </c>
      <c r="I2079" s="19">
        <f t="shared" si="96"/>
        <v>41892.83997685185</v>
      </c>
      <c r="J2079">
        <v>1410379774</v>
      </c>
      <c r="K2079" s="19">
        <f t="shared" si="97"/>
        <v>41862.83997685185</v>
      </c>
      <c r="L2079">
        <v>1407787774</v>
      </c>
      <c r="M2079" t="b">
        <v>1</v>
      </c>
      <c r="N2079">
        <v>34</v>
      </c>
      <c r="O2079" t="b">
        <v>1</v>
      </c>
      <c r="P2079" t="s">
        <v>8269</v>
      </c>
      <c r="Q2079" s="15" t="s">
        <v>8314</v>
      </c>
      <c r="R2079" s="12" t="s">
        <v>8315</v>
      </c>
      <c r="S2079">
        <f t="shared" si="98"/>
        <v>103.35</v>
      </c>
    </row>
    <row r="2080" spans="1:19" ht="30" x14ac:dyDescent="0.25">
      <c r="A2080" s="10">
        <v>8</v>
      </c>
      <c r="B2080" s="3" t="s">
        <v>10</v>
      </c>
      <c r="C2080" s="3" t="s">
        <v>4119</v>
      </c>
      <c r="D2080" s="6">
        <v>3500</v>
      </c>
      <c r="E2080" s="8">
        <v>3501.52</v>
      </c>
      <c r="F2080" t="s">
        <v>8218</v>
      </c>
      <c r="G2080" t="s">
        <v>8223</v>
      </c>
      <c r="H2080" t="s">
        <v>8245</v>
      </c>
      <c r="I2080" s="19">
        <f t="shared" si="96"/>
        <v>42475.875</v>
      </c>
      <c r="J2080">
        <v>1460754000</v>
      </c>
      <c r="K2080" s="19">
        <f t="shared" si="97"/>
        <v>42468.94458333333</v>
      </c>
      <c r="L2080">
        <v>1460155212</v>
      </c>
      <c r="M2080" t="b">
        <v>0</v>
      </c>
      <c r="N2080">
        <v>12</v>
      </c>
      <c r="O2080" t="b">
        <v>1</v>
      </c>
      <c r="P2080" t="s">
        <v>8263</v>
      </c>
      <c r="Q2080" s="15" t="s">
        <v>8317</v>
      </c>
      <c r="R2080" s="12" t="s">
        <v>8331</v>
      </c>
      <c r="S2080">
        <f t="shared" si="98"/>
        <v>291.79000000000002</v>
      </c>
    </row>
    <row r="2081" spans="1:19" ht="60" x14ac:dyDescent="0.25">
      <c r="A2081" s="10">
        <v>101</v>
      </c>
      <c r="B2081" s="3" t="s">
        <v>103</v>
      </c>
      <c r="C2081" s="3" t="s">
        <v>4212</v>
      </c>
      <c r="D2081" s="6">
        <v>3500</v>
      </c>
      <c r="E2081" s="8">
        <v>3500</v>
      </c>
      <c r="F2081" t="s">
        <v>8218</v>
      </c>
      <c r="G2081" t="s">
        <v>8223</v>
      </c>
      <c r="H2081" t="s">
        <v>8245</v>
      </c>
      <c r="I2081" s="19">
        <f t="shared" si="96"/>
        <v>41298.776736111111</v>
      </c>
      <c r="J2081">
        <v>1359052710</v>
      </c>
      <c r="K2081" s="19">
        <f t="shared" si="97"/>
        <v>41274.776736111111</v>
      </c>
      <c r="L2081">
        <v>1356979110</v>
      </c>
      <c r="M2081" t="b">
        <v>0</v>
      </c>
      <c r="N2081">
        <v>35</v>
      </c>
      <c r="O2081" t="b">
        <v>1</v>
      </c>
      <c r="P2081" t="s">
        <v>8264</v>
      </c>
      <c r="Q2081" s="15" t="s">
        <v>8317</v>
      </c>
      <c r="R2081" s="12" t="s">
        <v>8318</v>
      </c>
      <c r="S2081">
        <f t="shared" si="98"/>
        <v>100</v>
      </c>
    </row>
    <row r="2082" spans="1:19" ht="60" x14ac:dyDescent="0.25">
      <c r="A2082" s="10">
        <v>3341</v>
      </c>
      <c r="B2082" s="3" t="s">
        <v>3341</v>
      </c>
      <c r="C2082" s="3" t="s">
        <v>7451</v>
      </c>
      <c r="D2082" s="6">
        <v>3350</v>
      </c>
      <c r="E2082" s="8">
        <v>3350</v>
      </c>
      <c r="F2082" t="s">
        <v>8218</v>
      </c>
      <c r="G2082" t="s">
        <v>8224</v>
      </c>
      <c r="H2082" t="s">
        <v>8246</v>
      </c>
      <c r="I2082" s="19">
        <f t="shared" si="96"/>
        <v>42533.708333333328</v>
      </c>
      <c r="J2082">
        <v>1465750800</v>
      </c>
      <c r="K2082" s="19">
        <f t="shared" si="97"/>
        <v>42510.798854166671</v>
      </c>
      <c r="L2082">
        <v>1463771421</v>
      </c>
      <c r="M2082" t="b">
        <v>0</v>
      </c>
      <c r="N2082">
        <v>28</v>
      </c>
      <c r="O2082" t="b">
        <v>1</v>
      </c>
      <c r="P2082" t="s">
        <v>8269</v>
      </c>
      <c r="Q2082" s="15" t="s">
        <v>8314</v>
      </c>
      <c r="R2082" s="12" t="s">
        <v>8315</v>
      </c>
      <c r="S2082">
        <f t="shared" si="98"/>
        <v>119.64</v>
      </c>
    </row>
    <row r="2083" spans="1:19" ht="45" x14ac:dyDescent="0.25">
      <c r="A2083" s="10">
        <v>3261</v>
      </c>
      <c r="B2083" s="3" t="s">
        <v>3261</v>
      </c>
      <c r="C2083" s="3" t="s">
        <v>7371</v>
      </c>
      <c r="D2083" s="6">
        <v>3300</v>
      </c>
      <c r="E2083" s="8">
        <v>3315</v>
      </c>
      <c r="F2083" t="s">
        <v>8218</v>
      </c>
      <c r="G2083" t="s">
        <v>8223</v>
      </c>
      <c r="H2083" t="s">
        <v>8245</v>
      </c>
      <c r="I2083" s="19">
        <f t="shared" si="96"/>
        <v>42201.725416666668</v>
      </c>
      <c r="J2083">
        <v>1437067476</v>
      </c>
      <c r="K2083" s="19">
        <f t="shared" si="97"/>
        <v>42171.725416666668</v>
      </c>
      <c r="L2083">
        <v>1434475476</v>
      </c>
      <c r="M2083" t="b">
        <v>1</v>
      </c>
      <c r="N2083">
        <v>49</v>
      </c>
      <c r="O2083" t="b">
        <v>1</v>
      </c>
      <c r="P2083" t="s">
        <v>8269</v>
      </c>
      <c r="Q2083" s="15" t="s">
        <v>8314</v>
      </c>
      <c r="R2083" s="12" t="s">
        <v>8315</v>
      </c>
      <c r="S2083">
        <f t="shared" si="98"/>
        <v>67.650000000000006</v>
      </c>
    </row>
    <row r="2084" spans="1:19" ht="45" x14ac:dyDescent="0.25">
      <c r="A2084" s="10">
        <v>1929</v>
      </c>
      <c r="B2084" s="3" t="s">
        <v>1930</v>
      </c>
      <c r="C2084" s="3" t="s">
        <v>6039</v>
      </c>
      <c r="D2084" s="6">
        <v>3200</v>
      </c>
      <c r="E2084" s="8">
        <v>3210</v>
      </c>
      <c r="F2084" t="s">
        <v>8218</v>
      </c>
      <c r="G2084" t="s">
        <v>8223</v>
      </c>
      <c r="H2084" t="s">
        <v>8245</v>
      </c>
      <c r="I2084" s="19">
        <f t="shared" si="96"/>
        <v>40729.021597222221</v>
      </c>
      <c r="J2084">
        <v>1309825866</v>
      </c>
      <c r="K2084" s="19">
        <f t="shared" si="97"/>
        <v>40687.021597222221</v>
      </c>
      <c r="L2084">
        <v>1306197066</v>
      </c>
      <c r="M2084" t="b">
        <v>0</v>
      </c>
      <c r="N2084">
        <v>75</v>
      </c>
      <c r="O2084" t="b">
        <v>1</v>
      </c>
      <c r="P2084" t="s">
        <v>8277</v>
      </c>
      <c r="Q2084" s="15" t="s">
        <v>8311</v>
      </c>
      <c r="R2084" s="12" t="s">
        <v>8328</v>
      </c>
      <c r="S2084">
        <f t="shared" si="98"/>
        <v>42.8</v>
      </c>
    </row>
    <row r="2085" spans="1:19" ht="60" x14ac:dyDescent="0.25">
      <c r="A2085" s="10">
        <v>2971</v>
      </c>
      <c r="B2085" s="3" t="s">
        <v>2971</v>
      </c>
      <c r="C2085" s="3" t="s">
        <v>7081</v>
      </c>
      <c r="D2085" s="6">
        <v>3200</v>
      </c>
      <c r="E2085" s="8">
        <v>3205</v>
      </c>
      <c r="F2085" t="s">
        <v>8218</v>
      </c>
      <c r="G2085" t="s">
        <v>8223</v>
      </c>
      <c r="H2085" t="s">
        <v>8245</v>
      </c>
      <c r="I2085" s="19">
        <f t="shared" si="96"/>
        <v>41882.658310185187</v>
      </c>
      <c r="J2085">
        <v>1409500078</v>
      </c>
      <c r="K2085" s="19">
        <f t="shared" si="97"/>
        <v>41852.658310185187</v>
      </c>
      <c r="L2085">
        <v>1406908078</v>
      </c>
      <c r="M2085" t="b">
        <v>0</v>
      </c>
      <c r="N2085">
        <v>43</v>
      </c>
      <c r="O2085" t="b">
        <v>1</v>
      </c>
      <c r="P2085" t="s">
        <v>8269</v>
      </c>
      <c r="Q2085" s="15" t="s">
        <v>8314</v>
      </c>
      <c r="R2085" s="12" t="s">
        <v>8315</v>
      </c>
      <c r="S2085">
        <f t="shared" si="98"/>
        <v>74.53</v>
      </c>
    </row>
    <row r="2086" spans="1:19" ht="60" x14ac:dyDescent="0.25">
      <c r="A2086" s="10">
        <v>652</v>
      </c>
      <c r="B2086" s="3" t="s">
        <v>653</v>
      </c>
      <c r="C2086" s="3" t="s">
        <v>4762</v>
      </c>
      <c r="D2086" s="6">
        <v>3000</v>
      </c>
      <c r="E2086" s="8">
        <v>3014</v>
      </c>
      <c r="F2086" t="s">
        <v>8218</v>
      </c>
      <c r="G2086" t="s">
        <v>8223</v>
      </c>
      <c r="H2086" t="s">
        <v>8245</v>
      </c>
      <c r="I2086" s="19">
        <f t="shared" si="96"/>
        <v>42705.732060185182</v>
      </c>
      <c r="J2086">
        <v>1480613650</v>
      </c>
      <c r="K2086" s="19">
        <f t="shared" si="97"/>
        <v>42675.690393518518</v>
      </c>
      <c r="L2086">
        <v>1478018050</v>
      </c>
      <c r="M2086" t="b">
        <v>0</v>
      </c>
      <c r="N2086">
        <v>28</v>
      </c>
      <c r="O2086" t="b">
        <v>1</v>
      </c>
      <c r="P2086" t="s">
        <v>8271</v>
      </c>
      <c r="Q2086" s="15" t="s">
        <v>8307</v>
      </c>
      <c r="R2086" s="12" t="s">
        <v>8313</v>
      </c>
      <c r="S2086">
        <f t="shared" si="98"/>
        <v>107.64</v>
      </c>
    </row>
    <row r="2087" spans="1:19" ht="60" x14ac:dyDescent="0.25">
      <c r="A2087" s="10">
        <v>2560</v>
      </c>
      <c r="B2087" s="3" t="s">
        <v>2560</v>
      </c>
      <c r="C2087" s="3" t="s">
        <v>6670</v>
      </c>
      <c r="D2087" s="6">
        <v>3000</v>
      </c>
      <c r="E2087" s="8">
        <v>3003</v>
      </c>
      <c r="F2087" t="s">
        <v>8218</v>
      </c>
      <c r="G2087" t="s">
        <v>8224</v>
      </c>
      <c r="H2087" t="s">
        <v>8246</v>
      </c>
      <c r="I2087" s="19">
        <f t="shared" si="96"/>
        <v>42069.951087962967</v>
      </c>
      <c r="J2087">
        <v>1425682174</v>
      </c>
      <c r="K2087" s="19">
        <f t="shared" si="97"/>
        <v>42039.951087962967</v>
      </c>
      <c r="L2087">
        <v>1423090174</v>
      </c>
      <c r="M2087" t="b">
        <v>0</v>
      </c>
      <c r="N2087">
        <v>21</v>
      </c>
      <c r="O2087" t="b">
        <v>1</v>
      </c>
      <c r="P2087" t="s">
        <v>8298</v>
      </c>
      <c r="Q2087" s="15" t="s">
        <v>8311</v>
      </c>
      <c r="R2087" s="12" t="s">
        <v>8333</v>
      </c>
      <c r="S2087">
        <f t="shared" si="98"/>
        <v>143</v>
      </c>
    </row>
    <row r="2088" spans="1:19" x14ac:dyDescent="0.25">
      <c r="A2088" s="10">
        <v>1824</v>
      </c>
      <c r="B2088" s="3" t="s">
        <v>1825</v>
      </c>
      <c r="C2088" s="3" t="s">
        <v>5934</v>
      </c>
      <c r="D2088" s="6">
        <v>3000</v>
      </c>
      <c r="E2088" s="8">
        <v>3002</v>
      </c>
      <c r="F2088" t="s">
        <v>8218</v>
      </c>
      <c r="G2088" t="s">
        <v>8223</v>
      </c>
      <c r="H2088" t="s">
        <v>8245</v>
      </c>
      <c r="I2088" s="19">
        <f t="shared" si="96"/>
        <v>41647.088888888888</v>
      </c>
      <c r="J2088">
        <v>1389146880</v>
      </c>
      <c r="K2088" s="19">
        <f t="shared" si="97"/>
        <v>41626.916284722225</v>
      </c>
      <c r="L2088">
        <v>1387403967</v>
      </c>
      <c r="M2088" t="b">
        <v>0</v>
      </c>
      <c r="N2088">
        <v>40</v>
      </c>
      <c r="O2088" t="b">
        <v>1</v>
      </c>
      <c r="P2088" t="s">
        <v>8274</v>
      </c>
      <c r="Q2088" s="15" t="s">
        <v>8311</v>
      </c>
      <c r="R2088" s="12" t="s">
        <v>8312</v>
      </c>
      <c r="S2088">
        <f t="shared" si="98"/>
        <v>75.05</v>
      </c>
    </row>
    <row r="2089" spans="1:19" ht="45" x14ac:dyDescent="0.25">
      <c r="A2089" s="10">
        <v>1857</v>
      </c>
      <c r="B2089" s="3" t="s">
        <v>1858</v>
      </c>
      <c r="C2089" s="3" t="s">
        <v>5967</v>
      </c>
      <c r="D2089" s="6">
        <v>3000</v>
      </c>
      <c r="E2089" s="8">
        <v>3000</v>
      </c>
      <c r="F2089" t="s">
        <v>8218</v>
      </c>
      <c r="G2089" t="s">
        <v>8223</v>
      </c>
      <c r="H2089" t="s">
        <v>8245</v>
      </c>
      <c r="I2089" s="19">
        <f t="shared" si="96"/>
        <v>41894.76866898148</v>
      </c>
      <c r="J2089">
        <v>1410546413</v>
      </c>
      <c r="K2089" s="19">
        <f t="shared" si="97"/>
        <v>41864.76866898148</v>
      </c>
      <c r="L2089">
        <v>1407954413</v>
      </c>
      <c r="M2089" t="b">
        <v>0</v>
      </c>
      <c r="N2089">
        <v>22</v>
      </c>
      <c r="O2089" t="b">
        <v>1</v>
      </c>
      <c r="P2089" t="s">
        <v>8274</v>
      </c>
      <c r="Q2089" s="15" t="s">
        <v>8311</v>
      </c>
      <c r="R2089" s="12" t="s">
        <v>8312</v>
      </c>
      <c r="S2089">
        <f t="shared" si="98"/>
        <v>136.36000000000001</v>
      </c>
    </row>
    <row r="2090" spans="1:19" ht="60" x14ac:dyDescent="0.25">
      <c r="A2090" s="10">
        <v>2097</v>
      </c>
      <c r="B2090" s="3" t="s">
        <v>2098</v>
      </c>
      <c r="C2090" s="3" t="s">
        <v>6207</v>
      </c>
      <c r="D2090" s="6">
        <v>3000</v>
      </c>
      <c r="E2090" s="8">
        <v>3000</v>
      </c>
      <c r="F2090" t="s">
        <v>8218</v>
      </c>
      <c r="G2090" t="s">
        <v>8223</v>
      </c>
      <c r="H2090" t="s">
        <v>8245</v>
      </c>
      <c r="I2090" s="19">
        <f t="shared" si="96"/>
        <v>40878.626562500001</v>
      </c>
      <c r="J2090">
        <v>1322751735</v>
      </c>
      <c r="K2090" s="19">
        <f t="shared" si="97"/>
        <v>40818.58489583333</v>
      </c>
      <c r="L2090">
        <v>1317564135</v>
      </c>
      <c r="M2090" t="b">
        <v>0</v>
      </c>
      <c r="N2090">
        <v>38</v>
      </c>
      <c r="O2090" t="b">
        <v>1</v>
      </c>
      <c r="P2090" t="s">
        <v>8277</v>
      </c>
      <c r="Q2090" s="15" t="s">
        <v>8311</v>
      </c>
      <c r="R2090" s="12" t="s">
        <v>8328</v>
      </c>
      <c r="S2090">
        <f t="shared" si="98"/>
        <v>78.95</v>
      </c>
    </row>
    <row r="2091" spans="1:19" ht="45" x14ac:dyDescent="0.25">
      <c r="A2091" s="10">
        <v>2830</v>
      </c>
      <c r="B2091" s="3" t="s">
        <v>2830</v>
      </c>
      <c r="C2091" s="3" t="s">
        <v>6940</v>
      </c>
      <c r="D2091" s="6">
        <v>3000</v>
      </c>
      <c r="E2091" s="8">
        <v>3000</v>
      </c>
      <c r="F2091" t="s">
        <v>8218</v>
      </c>
      <c r="G2091" t="s">
        <v>8223</v>
      </c>
      <c r="H2091" t="s">
        <v>8245</v>
      </c>
      <c r="I2091" s="19">
        <f t="shared" si="96"/>
        <v>41771.165972222225</v>
      </c>
      <c r="J2091">
        <v>1399867140</v>
      </c>
      <c r="K2091" s="19">
        <f t="shared" si="97"/>
        <v>41758.839675925927</v>
      </c>
      <c r="L2091">
        <v>1398802148</v>
      </c>
      <c r="M2091" t="b">
        <v>0</v>
      </c>
      <c r="N2091">
        <v>11</v>
      </c>
      <c r="O2091" t="b">
        <v>1</v>
      </c>
      <c r="P2091" t="s">
        <v>8269</v>
      </c>
      <c r="Q2091" s="15" t="s">
        <v>8314</v>
      </c>
      <c r="R2091" s="12" t="s">
        <v>8315</v>
      </c>
      <c r="S2091">
        <f t="shared" si="98"/>
        <v>272.73</v>
      </c>
    </row>
    <row r="2092" spans="1:19" ht="45" x14ac:dyDescent="0.25">
      <c r="A2092" s="10">
        <v>3375</v>
      </c>
      <c r="B2092" s="3" t="s">
        <v>3374</v>
      </c>
      <c r="C2092" s="3" t="s">
        <v>7485</v>
      </c>
      <c r="D2092" s="6">
        <v>3000</v>
      </c>
      <c r="E2092" s="8">
        <v>3000</v>
      </c>
      <c r="F2092" t="s">
        <v>8218</v>
      </c>
      <c r="G2092" t="s">
        <v>8224</v>
      </c>
      <c r="H2092" t="s">
        <v>8246</v>
      </c>
      <c r="I2092" s="19">
        <f t="shared" si="96"/>
        <v>41777.610798611109</v>
      </c>
      <c r="J2092">
        <v>1400423973</v>
      </c>
      <c r="K2092" s="19">
        <f t="shared" si="97"/>
        <v>41765.610798611109</v>
      </c>
      <c r="L2092">
        <v>1399387173</v>
      </c>
      <c r="M2092" t="b">
        <v>0</v>
      </c>
      <c r="N2092">
        <v>17</v>
      </c>
      <c r="O2092" t="b">
        <v>1</v>
      </c>
      <c r="P2092" t="s">
        <v>8269</v>
      </c>
      <c r="Q2092" s="15" t="s">
        <v>8314</v>
      </c>
      <c r="R2092" s="12" t="s">
        <v>8315</v>
      </c>
      <c r="S2092">
        <f t="shared" si="98"/>
        <v>176.47</v>
      </c>
    </row>
    <row r="2093" spans="1:19" ht="45" x14ac:dyDescent="0.25">
      <c r="A2093" s="10">
        <v>3412</v>
      </c>
      <c r="B2093" s="3" t="s">
        <v>3411</v>
      </c>
      <c r="C2093" s="3" t="s">
        <v>7522</v>
      </c>
      <c r="D2093" s="6">
        <v>3000</v>
      </c>
      <c r="E2093" s="8">
        <v>3000</v>
      </c>
      <c r="F2093" t="s">
        <v>8218</v>
      </c>
      <c r="G2093" t="s">
        <v>8224</v>
      </c>
      <c r="H2093" t="s">
        <v>8246</v>
      </c>
      <c r="I2093" s="19">
        <f t="shared" si="96"/>
        <v>41909.959050925929</v>
      </c>
      <c r="J2093">
        <v>1411858862</v>
      </c>
      <c r="K2093" s="19">
        <f t="shared" si="97"/>
        <v>41879.959050925929</v>
      </c>
      <c r="L2093">
        <v>1409266862</v>
      </c>
      <c r="M2093" t="b">
        <v>0</v>
      </c>
      <c r="N2093">
        <v>26</v>
      </c>
      <c r="O2093" t="b">
        <v>1</v>
      </c>
      <c r="P2093" t="s">
        <v>8269</v>
      </c>
      <c r="Q2093" s="15" t="s">
        <v>8314</v>
      </c>
      <c r="R2093" s="12" t="s">
        <v>8315</v>
      </c>
      <c r="S2093">
        <f t="shared" si="98"/>
        <v>115.38</v>
      </c>
    </row>
    <row r="2094" spans="1:19" ht="60" x14ac:dyDescent="0.25">
      <c r="A2094" s="10">
        <v>3530</v>
      </c>
      <c r="B2094" s="3" t="s">
        <v>3529</v>
      </c>
      <c r="C2094" s="3" t="s">
        <v>7640</v>
      </c>
      <c r="D2094" s="6">
        <v>2750</v>
      </c>
      <c r="E2094" s="8">
        <v>2750</v>
      </c>
      <c r="F2094" t="s">
        <v>8218</v>
      </c>
      <c r="G2094" t="s">
        <v>8224</v>
      </c>
      <c r="H2094" t="s">
        <v>8246</v>
      </c>
      <c r="I2094" s="19">
        <f t="shared" si="96"/>
        <v>42470.833333333328</v>
      </c>
      <c r="J2094">
        <v>1460318400</v>
      </c>
      <c r="K2094" s="19">
        <f t="shared" si="97"/>
        <v>42442.623344907406</v>
      </c>
      <c r="L2094">
        <v>1457881057</v>
      </c>
      <c r="M2094" t="b">
        <v>0</v>
      </c>
      <c r="N2094">
        <v>22</v>
      </c>
      <c r="O2094" t="b">
        <v>1</v>
      </c>
      <c r="P2094" t="s">
        <v>8269</v>
      </c>
      <c r="Q2094" s="15" t="s">
        <v>8314</v>
      </c>
      <c r="R2094" s="12" t="s">
        <v>8315</v>
      </c>
      <c r="S2094">
        <f t="shared" si="98"/>
        <v>125</v>
      </c>
    </row>
    <row r="2095" spans="1:19" ht="30" x14ac:dyDescent="0.25">
      <c r="A2095" s="10">
        <v>792</v>
      </c>
      <c r="B2095" s="3" t="s">
        <v>793</v>
      </c>
      <c r="C2095" s="3" t="s">
        <v>4902</v>
      </c>
      <c r="D2095" s="6">
        <v>2500</v>
      </c>
      <c r="E2095" s="8">
        <v>2511.11</v>
      </c>
      <c r="F2095" t="s">
        <v>8218</v>
      </c>
      <c r="G2095" t="s">
        <v>8223</v>
      </c>
      <c r="H2095" t="s">
        <v>8245</v>
      </c>
      <c r="I2095" s="19">
        <f t="shared" si="96"/>
        <v>41585.915312500001</v>
      </c>
      <c r="J2095">
        <v>1383861483</v>
      </c>
      <c r="K2095" s="19">
        <f t="shared" si="97"/>
        <v>41555.873645833337</v>
      </c>
      <c r="L2095">
        <v>1381265883</v>
      </c>
      <c r="M2095" t="b">
        <v>0</v>
      </c>
      <c r="N2095">
        <v>60</v>
      </c>
      <c r="O2095" t="b">
        <v>1</v>
      </c>
      <c r="P2095" t="s">
        <v>8274</v>
      </c>
      <c r="Q2095" s="15" t="s">
        <v>8311</v>
      </c>
      <c r="R2095" s="12" t="s">
        <v>8312</v>
      </c>
      <c r="S2095">
        <f t="shared" si="98"/>
        <v>41.85</v>
      </c>
    </row>
    <row r="2096" spans="1:19" ht="75" x14ac:dyDescent="0.25">
      <c r="A2096" s="10">
        <v>2177</v>
      </c>
      <c r="B2096" s="3" t="s">
        <v>2178</v>
      </c>
      <c r="C2096" s="3" t="s">
        <v>6287</v>
      </c>
      <c r="D2096" s="6">
        <v>2500</v>
      </c>
      <c r="E2096" s="8">
        <v>2503</v>
      </c>
      <c r="F2096" t="s">
        <v>8218</v>
      </c>
      <c r="G2096" t="s">
        <v>8223</v>
      </c>
      <c r="H2096" t="s">
        <v>8245</v>
      </c>
      <c r="I2096" s="19">
        <f t="shared" si="96"/>
        <v>42527.250775462962</v>
      </c>
      <c r="J2096">
        <v>1465192867</v>
      </c>
      <c r="K2096" s="19">
        <f t="shared" si="97"/>
        <v>42502.250775462962</v>
      </c>
      <c r="L2096">
        <v>1463032867</v>
      </c>
      <c r="M2096" t="b">
        <v>0</v>
      </c>
      <c r="N2096">
        <v>38</v>
      </c>
      <c r="O2096" t="b">
        <v>1</v>
      </c>
      <c r="P2096" t="s">
        <v>8274</v>
      </c>
      <c r="Q2096" s="15" t="s">
        <v>8311</v>
      </c>
      <c r="R2096" s="12" t="s">
        <v>8312</v>
      </c>
      <c r="S2096">
        <f t="shared" si="98"/>
        <v>65.87</v>
      </c>
    </row>
    <row r="2097" spans="1:19" ht="60" x14ac:dyDescent="0.25">
      <c r="A2097" s="10">
        <v>2246</v>
      </c>
      <c r="B2097" s="3" t="s">
        <v>2247</v>
      </c>
      <c r="C2097" s="3" t="s">
        <v>6356</v>
      </c>
      <c r="D2097" s="6">
        <v>2500</v>
      </c>
      <c r="E2097" s="8">
        <v>2503</v>
      </c>
      <c r="F2097" t="s">
        <v>8218</v>
      </c>
      <c r="G2097" t="s">
        <v>8224</v>
      </c>
      <c r="H2097" t="s">
        <v>8246</v>
      </c>
      <c r="I2097" s="19">
        <f t="shared" si="96"/>
        <v>42251.79178240741</v>
      </c>
      <c r="J2097">
        <v>1441393210</v>
      </c>
      <c r="K2097" s="19">
        <f t="shared" si="97"/>
        <v>42221.79178240741</v>
      </c>
      <c r="L2097">
        <v>1438801210</v>
      </c>
      <c r="M2097" t="b">
        <v>0</v>
      </c>
      <c r="N2097">
        <v>57</v>
      </c>
      <c r="O2097" t="b">
        <v>1</v>
      </c>
      <c r="P2097" t="s">
        <v>8295</v>
      </c>
      <c r="Q2097" s="15" t="s">
        <v>8309</v>
      </c>
      <c r="R2097" s="12" t="s">
        <v>8310</v>
      </c>
      <c r="S2097">
        <f t="shared" si="98"/>
        <v>43.91</v>
      </c>
    </row>
    <row r="2098" spans="1:19" ht="60" x14ac:dyDescent="0.25">
      <c r="A2098" s="10">
        <v>3312</v>
      </c>
      <c r="B2098" s="3" t="s">
        <v>3312</v>
      </c>
      <c r="C2098" s="3" t="s">
        <v>7422</v>
      </c>
      <c r="D2098" s="6">
        <v>2500</v>
      </c>
      <c r="E2098" s="8">
        <v>2501</v>
      </c>
      <c r="F2098" t="s">
        <v>8218</v>
      </c>
      <c r="G2098" t="s">
        <v>8223</v>
      </c>
      <c r="H2098" t="s">
        <v>8245</v>
      </c>
      <c r="I2098" s="19">
        <f t="shared" si="96"/>
        <v>42685.916666666672</v>
      </c>
      <c r="J2098">
        <v>1478901600</v>
      </c>
      <c r="K2098" s="19">
        <f t="shared" si="97"/>
        <v>42664.809560185182</v>
      </c>
      <c r="L2098">
        <v>1477077946</v>
      </c>
      <c r="M2098" t="b">
        <v>0</v>
      </c>
      <c r="N2098">
        <v>41</v>
      </c>
      <c r="O2098" t="b">
        <v>1</v>
      </c>
      <c r="P2098" t="s">
        <v>8269</v>
      </c>
      <c r="Q2098" s="15" t="s">
        <v>8314</v>
      </c>
      <c r="R2098" s="12" t="s">
        <v>8315</v>
      </c>
      <c r="S2098">
        <f t="shared" si="98"/>
        <v>61</v>
      </c>
    </row>
    <row r="2099" spans="1:19" ht="45" x14ac:dyDescent="0.25">
      <c r="A2099" s="10">
        <v>1302</v>
      </c>
      <c r="B2099" s="3" t="s">
        <v>1303</v>
      </c>
      <c r="C2099" s="3" t="s">
        <v>5412</v>
      </c>
      <c r="D2099" s="6">
        <v>2500</v>
      </c>
      <c r="E2099" s="8">
        <v>2500</v>
      </c>
      <c r="F2099" t="s">
        <v>8218</v>
      </c>
      <c r="G2099" t="s">
        <v>8223</v>
      </c>
      <c r="H2099" t="s">
        <v>8245</v>
      </c>
      <c r="I2099" s="19">
        <f t="shared" si="96"/>
        <v>42705.099664351852</v>
      </c>
      <c r="J2099">
        <v>1480559011</v>
      </c>
      <c r="K2099" s="19">
        <f t="shared" si="97"/>
        <v>42675.057997685188</v>
      </c>
      <c r="L2099">
        <v>1477963411</v>
      </c>
      <c r="M2099" t="b">
        <v>0</v>
      </c>
      <c r="N2099">
        <v>50</v>
      </c>
      <c r="O2099" t="b">
        <v>1</v>
      </c>
      <c r="P2099" t="s">
        <v>8269</v>
      </c>
      <c r="Q2099" s="15" t="s">
        <v>8314</v>
      </c>
      <c r="R2099" s="12" t="s">
        <v>8315</v>
      </c>
      <c r="S2099">
        <f t="shared" si="98"/>
        <v>50</v>
      </c>
    </row>
    <row r="2100" spans="1:19" ht="45" x14ac:dyDescent="0.25">
      <c r="A2100" s="10">
        <v>2095</v>
      </c>
      <c r="B2100" s="3" t="s">
        <v>2096</v>
      </c>
      <c r="C2100" s="3" t="s">
        <v>6205</v>
      </c>
      <c r="D2100" s="6">
        <v>2500</v>
      </c>
      <c r="E2100" s="8">
        <v>2500</v>
      </c>
      <c r="F2100" t="s">
        <v>8218</v>
      </c>
      <c r="G2100" t="s">
        <v>8223</v>
      </c>
      <c r="H2100" t="s">
        <v>8245</v>
      </c>
      <c r="I2100" s="19">
        <f t="shared" si="96"/>
        <v>40818.733483796292</v>
      </c>
      <c r="J2100">
        <v>1317576973</v>
      </c>
      <c r="K2100" s="19">
        <f t="shared" si="97"/>
        <v>40758.733483796292</v>
      </c>
      <c r="L2100">
        <v>1312392973</v>
      </c>
      <c r="M2100" t="b">
        <v>0</v>
      </c>
      <c r="N2100">
        <v>22</v>
      </c>
      <c r="O2100" t="b">
        <v>1</v>
      </c>
      <c r="P2100" t="s">
        <v>8277</v>
      </c>
      <c r="Q2100" s="15" t="s">
        <v>8311</v>
      </c>
      <c r="R2100" s="12" t="s">
        <v>8328</v>
      </c>
      <c r="S2100">
        <f t="shared" si="98"/>
        <v>113.64</v>
      </c>
    </row>
    <row r="2101" spans="1:19" ht="45" x14ac:dyDescent="0.25">
      <c r="A2101" s="10">
        <v>2466</v>
      </c>
      <c r="B2101" s="3" t="s">
        <v>2467</v>
      </c>
      <c r="C2101" s="3" t="s">
        <v>6576</v>
      </c>
      <c r="D2101" s="6">
        <v>2500</v>
      </c>
      <c r="E2101" s="8">
        <v>2500</v>
      </c>
      <c r="F2101" t="s">
        <v>8218</v>
      </c>
      <c r="G2101" t="s">
        <v>8223</v>
      </c>
      <c r="H2101" t="s">
        <v>8245</v>
      </c>
      <c r="I2101" s="19">
        <f t="shared" si="96"/>
        <v>41403.102465277778</v>
      </c>
      <c r="J2101">
        <v>1368066453</v>
      </c>
      <c r="K2101" s="19">
        <f t="shared" si="97"/>
        <v>41373.102465277778</v>
      </c>
      <c r="L2101">
        <v>1365474453</v>
      </c>
      <c r="M2101" t="b">
        <v>0</v>
      </c>
      <c r="N2101">
        <v>52</v>
      </c>
      <c r="O2101" t="b">
        <v>1</v>
      </c>
      <c r="P2101" t="s">
        <v>8277</v>
      </c>
      <c r="Q2101" s="15" t="s">
        <v>8311</v>
      </c>
      <c r="R2101" s="12" t="s">
        <v>8328</v>
      </c>
      <c r="S2101">
        <f t="shared" si="98"/>
        <v>48.08</v>
      </c>
    </row>
    <row r="2102" spans="1:19" ht="30" x14ac:dyDescent="0.25">
      <c r="A2102" s="10">
        <v>3287</v>
      </c>
      <c r="B2102" s="3" t="s">
        <v>3287</v>
      </c>
      <c r="C2102" s="3" t="s">
        <v>7397</v>
      </c>
      <c r="D2102" s="6">
        <v>2500</v>
      </c>
      <c r="E2102" s="8">
        <v>2500</v>
      </c>
      <c r="F2102" t="s">
        <v>8218</v>
      </c>
      <c r="G2102" t="s">
        <v>8228</v>
      </c>
      <c r="H2102" t="s">
        <v>8250</v>
      </c>
      <c r="I2102" s="19">
        <f t="shared" si="96"/>
        <v>42336.750324074077</v>
      </c>
      <c r="J2102">
        <v>1448733628</v>
      </c>
      <c r="K2102" s="19">
        <f t="shared" si="97"/>
        <v>42311.750324074077</v>
      </c>
      <c r="L2102">
        <v>1446573628</v>
      </c>
      <c r="M2102" t="b">
        <v>0</v>
      </c>
      <c r="N2102">
        <v>34</v>
      </c>
      <c r="O2102" t="b">
        <v>1</v>
      </c>
      <c r="P2102" t="s">
        <v>8269</v>
      </c>
      <c r="Q2102" s="15" t="s">
        <v>8314</v>
      </c>
      <c r="R2102" s="12" t="s">
        <v>8315</v>
      </c>
      <c r="S2102">
        <f t="shared" si="98"/>
        <v>73.53</v>
      </c>
    </row>
    <row r="2103" spans="1:19" ht="60" x14ac:dyDescent="0.25">
      <c r="A2103" s="10">
        <v>3516</v>
      </c>
      <c r="B2103" s="3" t="s">
        <v>3515</v>
      </c>
      <c r="C2103" s="3" t="s">
        <v>7626</v>
      </c>
      <c r="D2103" s="6">
        <v>2500</v>
      </c>
      <c r="E2103" s="8">
        <v>2500</v>
      </c>
      <c r="F2103" t="s">
        <v>8218</v>
      </c>
      <c r="G2103" t="s">
        <v>8223</v>
      </c>
      <c r="H2103" t="s">
        <v>8245</v>
      </c>
      <c r="I2103" s="19">
        <f t="shared" si="96"/>
        <v>41890.125</v>
      </c>
      <c r="J2103">
        <v>1410145200</v>
      </c>
      <c r="K2103" s="19">
        <f t="shared" si="97"/>
        <v>41856.010069444441</v>
      </c>
      <c r="L2103">
        <v>1407197670</v>
      </c>
      <c r="M2103" t="b">
        <v>0</v>
      </c>
      <c r="N2103">
        <v>11</v>
      </c>
      <c r="O2103" t="b">
        <v>1</v>
      </c>
      <c r="P2103" t="s">
        <v>8269</v>
      </c>
      <c r="Q2103" s="15" t="s">
        <v>8314</v>
      </c>
      <c r="R2103" s="12" t="s">
        <v>8315</v>
      </c>
      <c r="S2103">
        <f t="shared" si="98"/>
        <v>227.27</v>
      </c>
    </row>
    <row r="2104" spans="1:19" ht="45" x14ac:dyDescent="0.25">
      <c r="A2104" s="10">
        <v>3544</v>
      </c>
      <c r="B2104" s="3" t="s">
        <v>3543</v>
      </c>
      <c r="C2104" s="3" t="s">
        <v>7654</v>
      </c>
      <c r="D2104" s="6">
        <v>2500</v>
      </c>
      <c r="E2104" s="8">
        <v>2500</v>
      </c>
      <c r="F2104" t="s">
        <v>8218</v>
      </c>
      <c r="G2104" t="s">
        <v>8223</v>
      </c>
      <c r="H2104" t="s">
        <v>8245</v>
      </c>
      <c r="I2104" s="19">
        <f t="shared" si="96"/>
        <v>42070.831678240742</v>
      </c>
      <c r="J2104">
        <v>1425758257</v>
      </c>
      <c r="K2104" s="19">
        <f t="shared" si="97"/>
        <v>42040.831678240742</v>
      </c>
      <c r="L2104">
        <v>1423166257</v>
      </c>
      <c r="M2104" t="b">
        <v>0</v>
      </c>
      <c r="N2104">
        <v>24</v>
      </c>
      <c r="O2104" t="b">
        <v>1</v>
      </c>
      <c r="P2104" t="s">
        <v>8269</v>
      </c>
      <c r="Q2104" s="15" t="s">
        <v>8314</v>
      </c>
      <c r="R2104" s="12" t="s">
        <v>8315</v>
      </c>
      <c r="S2104">
        <f t="shared" si="98"/>
        <v>104.17</v>
      </c>
    </row>
    <row r="2105" spans="1:19" ht="60" x14ac:dyDescent="0.25">
      <c r="A2105" s="10">
        <v>3774</v>
      </c>
      <c r="B2105" s="3" t="s">
        <v>3771</v>
      </c>
      <c r="C2105" s="3" t="s">
        <v>7884</v>
      </c>
      <c r="D2105" s="6">
        <v>2500</v>
      </c>
      <c r="E2105" s="8">
        <v>2500</v>
      </c>
      <c r="F2105" t="s">
        <v>8218</v>
      </c>
      <c r="G2105" t="s">
        <v>8228</v>
      </c>
      <c r="H2105" t="s">
        <v>8250</v>
      </c>
      <c r="I2105" s="19">
        <f t="shared" si="96"/>
        <v>42103.792303240742</v>
      </c>
      <c r="J2105">
        <v>1428606055</v>
      </c>
      <c r="K2105" s="19">
        <f t="shared" si="97"/>
        <v>42087.792303240742</v>
      </c>
      <c r="L2105">
        <v>1427223655</v>
      </c>
      <c r="M2105" t="b">
        <v>0</v>
      </c>
      <c r="N2105">
        <v>25</v>
      </c>
      <c r="O2105" t="b">
        <v>1</v>
      </c>
      <c r="P2105" t="s">
        <v>8303</v>
      </c>
      <c r="Q2105" s="15" t="s">
        <v>8314</v>
      </c>
      <c r="R2105" s="12" t="s">
        <v>8335</v>
      </c>
      <c r="S2105">
        <f t="shared" si="98"/>
        <v>100</v>
      </c>
    </row>
    <row r="2106" spans="1:19" ht="30" x14ac:dyDescent="0.25">
      <c r="A2106" s="10">
        <v>1689</v>
      </c>
      <c r="B2106" s="3" t="s">
        <v>1690</v>
      </c>
      <c r="C2106" s="3" t="s">
        <v>5799</v>
      </c>
      <c r="D2106" s="6">
        <v>2400</v>
      </c>
      <c r="E2106" s="8">
        <v>2400</v>
      </c>
      <c r="F2106" t="s">
        <v>8221</v>
      </c>
      <c r="G2106" t="s">
        <v>8223</v>
      </c>
      <c r="H2106" t="s">
        <v>8245</v>
      </c>
      <c r="I2106" s="19">
        <f t="shared" si="96"/>
        <v>42810.900810185187</v>
      </c>
      <c r="J2106">
        <v>1489700230</v>
      </c>
      <c r="K2106" s="19">
        <f t="shared" si="97"/>
        <v>42780.942476851851</v>
      </c>
      <c r="L2106">
        <v>1487111830</v>
      </c>
      <c r="M2106" t="b">
        <v>0</v>
      </c>
      <c r="N2106">
        <v>14</v>
      </c>
      <c r="O2106" t="b">
        <v>0</v>
      </c>
      <c r="P2106" t="s">
        <v>8291</v>
      </c>
      <c r="Q2106" s="15" t="s">
        <v>8311</v>
      </c>
      <c r="R2106" s="12" t="s">
        <v>8336</v>
      </c>
      <c r="S2106">
        <f t="shared" si="98"/>
        <v>171.43</v>
      </c>
    </row>
    <row r="2107" spans="1:19" ht="60" x14ac:dyDescent="0.25">
      <c r="A2107" s="10">
        <v>3555</v>
      </c>
      <c r="B2107" s="3" t="s">
        <v>3554</v>
      </c>
      <c r="C2107" s="3" t="s">
        <v>7665</v>
      </c>
      <c r="D2107" s="6">
        <v>2400</v>
      </c>
      <c r="E2107" s="8">
        <v>2400</v>
      </c>
      <c r="F2107" t="s">
        <v>8218</v>
      </c>
      <c r="G2107" t="s">
        <v>8236</v>
      </c>
      <c r="H2107" t="s">
        <v>8248</v>
      </c>
      <c r="I2107" s="19">
        <f t="shared" si="96"/>
        <v>42691.483726851846</v>
      </c>
      <c r="J2107">
        <v>1479382594</v>
      </c>
      <c r="K2107" s="19">
        <f t="shared" si="97"/>
        <v>42661.442060185189</v>
      </c>
      <c r="L2107">
        <v>1476786994</v>
      </c>
      <c r="M2107" t="b">
        <v>0</v>
      </c>
      <c r="N2107">
        <v>14</v>
      </c>
      <c r="O2107" t="b">
        <v>1</v>
      </c>
      <c r="P2107" t="s">
        <v>8269</v>
      </c>
      <c r="Q2107" s="15" t="s">
        <v>8314</v>
      </c>
      <c r="R2107" s="12" t="s">
        <v>8315</v>
      </c>
      <c r="S2107">
        <f t="shared" si="98"/>
        <v>171.43</v>
      </c>
    </row>
    <row r="2108" spans="1:19" ht="60" x14ac:dyDescent="0.25">
      <c r="A2108" s="10">
        <v>3556</v>
      </c>
      <c r="B2108" s="3" t="s">
        <v>3555</v>
      </c>
      <c r="C2108" s="3" t="s">
        <v>7666</v>
      </c>
      <c r="D2108" s="6">
        <v>2200</v>
      </c>
      <c r="E2108" s="8">
        <v>2210</v>
      </c>
      <c r="F2108" t="s">
        <v>8218</v>
      </c>
      <c r="G2108" t="s">
        <v>8224</v>
      </c>
      <c r="H2108" t="s">
        <v>8246</v>
      </c>
      <c r="I2108" s="19">
        <f t="shared" si="96"/>
        <v>41868.649583333332</v>
      </c>
      <c r="J2108">
        <v>1408289724</v>
      </c>
      <c r="K2108" s="19">
        <f t="shared" si="97"/>
        <v>41808.649583333332</v>
      </c>
      <c r="L2108">
        <v>1403105724</v>
      </c>
      <c r="M2108" t="b">
        <v>0</v>
      </c>
      <c r="N2108">
        <v>20</v>
      </c>
      <c r="O2108" t="b">
        <v>1</v>
      </c>
      <c r="P2108" t="s">
        <v>8269</v>
      </c>
      <c r="Q2108" s="15" t="s">
        <v>8314</v>
      </c>
      <c r="R2108" s="12" t="s">
        <v>8315</v>
      </c>
      <c r="S2108">
        <f t="shared" si="98"/>
        <v>110.5</v>
      </c>
    </row>
    <row r="2109" spans="1:19" ht="30" x14ac:dyDescent="0.25">
      <c r="A2109" s="10">
        <v>2110</v>
      </c>
      <c r="B2109" s="3" t="s">
        <v>2111</v>
      </c>
      <c r="C2109" s="3" t="s">
        <v>6220</v>
      </c>
      <c r="D2109" s="6">
        <v>2000</v>
      </c>
      <c r="E2109" s="8">
        <v>2007</v>
      </c>
      <c r="F2109" t="s">
        <v>8218</v>
      </c>
      <c r="G2109" t="s">
        <v>8223</v>
      </c>
      <c r="H2109" t="s">
        <v>8245</v>
      </c>
      <c r="I2109" s="19">
        <f t="shared" si="96"/>
        <v>41787.207638888889</v>
      </c>
      <c r="J2109">
        <v>1401253140</v>
      </c>
      <c r="K2109" s="19">
        <f t="shared" si="97"/>
        <v>41759.670937499999</v>
      </c>
      <c r="L2109">
        <v>1398873969</v>
      </c>
      <c r="M2109" t="b">
        <v>0</v>
      </c>
      <c r="N2109">
        <v>38</v>
      </c>
      <c r="O2109" t="b">
        <v>1</v>
      </c>
      <c r="P2109" t="s">
        <v>8277</v>
      </c>
      <c r="Q2109" s="15" t="s">
        <v>8311</v>
      </c>
      <c r="R2109" s="12" t="s">
        <v>8328</v>
      </c>
      <c r="S2109">
        <f t="shared" si="98"/>
        <v>52.82</v>
      </c>
    </row>
    <row r="2110" spans="1:19" ht="45" x14ac:dyDescent="0.25">
      <c r="A2110" s="10">
        <v>748</v>
      </c>
      <c r="B2110" s="3" t="s">
        <v>749</v>
      </c>
      <c r="C2110" s="3" t="s">
        <v>4858</v>
      </c>
      <c r="D2110" s="6">
        <v>2000</v>
      </c>
      <c r="E2110" s="8">
        <v>2005</v>
      </c>
      <c r="F2110" t="s">
        <v>8218</v>
      </c>
      <c r="G2110" t="s">
        <v>8223</v>
      </c>
      <c r="H2110" t="s">
        <v>8245</v>
      </c>
      <c r="I2110" s="19">
        <f t="shared" si="96"/>
        <v>41861.846828703703</v>
      </c>
      <c r="J2110">
        <v>1407701966</v>
      </c>
      <c r="K2110" s="19">
        <f t="shared" si="97"/>
        <v>41831.846828703703</v>
      </c>
      <c r="L2110">
        <v>1405109966</v>
      </c>
      <c r="M2110" t="b">
        <v>0</v>
      </c>
      <c r="N2110">
        <v>44</v>
      </c>
      <c r="O2110" t="b">
        <v>1</v>
      </c>
      <c r="P2110" t="s">
        <v>8272</v>
      </c>
      <c r="Q2110" s="15" t="s">
        <v>8320</v>
      </c>
      <c r="R2110" s="12" t="s">
        <v>8330</v>
      </c>
      <c r="S2110">
        <f t="shared" si="98"/>
        <v>45.57</v>
      </c>
    </row>
    <row r="2111" spans="1:19" ht="60" x14ac:dyDescent="0.25">
      <c r="A2111" s="10">
        <v>3373</v>
      </c>
      <c r="B2111" s="3" t="s">
        <v>3372</v>
      </c>
      <c r="C2111" s="3" t="s">
        <v>7483</v>
      </c>
      <c r="D2111" s="6">
        <v>2000</v>
      </c>
      <c r="E2111" s="8">
        <v>2005</v>
      </c>
      <c r="F2111" t="s">
        <v>8218</v>
      </c>
      <c r="G2111" t="s">
        <v>8224</v>
      </c>
      <c r="H2111" t="s">
        <v>8246</v>
      </c>
      <c r="I2111" s="19">
        <f t="shared" si="96"/>
        <v>42203.666666666672</v>
      </c>
      <c r="J2111">
        <v>1437235200</v>
      </c>
      <c r="K2111" s="19">
        <f t="shared" si="97"/>
        <v>42179.854629629626</v>
      </c>
      <c r="L2111">
        <v>1435177840</v>
      </c>
      <c r="M2111" t="b">
        <v>0</v>
      </c>
      <c r="N2111">
        <v>30</v>
      </c>
      <c r="O2111" t="b">
        <v>1</v>
      </c>
      <c r="P2111" t="s">
        <v>8269</v>
      </c>
      <c r="Q2111" s="15" t="s">
        <v>8314</v>
      </c>
      <c r="R2111" s="12" t="s">
        <v>8315</v>
      </c>
      <c r="S2111">
        <f t="shared" si="98"/>
        <v>66.83</v>
      </c>
    </row>
    <row r="2112" spans="1:19" ht="45" x14ac:dyDescent="0.25">
      <c r="A2112" s="10">
        <v>3775</v>
      </c>
      <c r="B2112" s="3" t="s">
        <v>3772</v>
      </c>
      <c r="C2112" s="3" t="s">
        <v>7885</v>
      </c>
      <c r="D2112" s="6">
        <v>2000</v>
      </c>
      <c r="E2112" s="8">
        <v>2005</v>
      </c>
      <c r="F2112" t="s">
        <v>8218</v>
      </c>
      <c r="G2112" t="s">
        <v>8223</v>
      </c>
      <c r="H2112" t="s">
        <v>8245</v>
      </c>
      <c r="I2112" s="19">
        <f t="shared" si="96"/>
        <v>42103.166666666672</v>
      </c>
      <c r="J2112">
        <v>1428552000</v>
      </c>
      <c r="K2112" s="19">
        <f t="shared" si="97"/>
        <v>42075.942627314813</v>
      </c>
      <c r="L2112">
        <v>1426199843</v>
      </c>
      <c r="M2112" t="b">
        <v>0</v>
      </c>
      <c r="N2112">
        <v>14</v>
      </c>
      <c r="O2112" t="b">
        <v>1</v>
      </c>
      <c r="P2112" t="s">
        <v>8303</v>
      </c>
      <c r="Q2112" s="15" t="s">
        <v>8314</v>
      </c>
      <c r="R2112" s="12" t="s">
        <v>8335</v>
      </c>
      <c r="S2112">
        <f t="shared" si="98"/>
        <v>143.21</v>
      </c>
    </row>
    <row r="2113" spans="1:19" ht="45" x14ac:dyDescent="0.25">
      <c r="A2113" s="10">
        <v>20</v>
      </c>
      <c r="B2113" s="3" t="s">
        <v>22</v>
      </c>
      <c r="C2113" s="3" t="s">
        <v>4131</v>
      </c>
      <c r="D2113" s="6">
        <v>2000</v>
      </c>
      <c r="E2113" s="8">
        <v>2004</v>
      </c>
      <c r="F2113" t="s">
        <v>8218</v>
      </c>
      <c r="G2113" t="s">
        <v>8223</v>
      </c>
      <c r="H2113" t="s">
        <v>8245</v>
      </c>
      <c r="I2113" s="19">
        <f t="shared" si="96"/>
        <v>42260.758240740746</v>
      </c>
      <c r="J2113">
        <v>1442167912</v>
      </c>
      <c r="K2113" s="19">
        <f t="shared" si="97"/>
        <v>42200.758240740746</v>
      </c>
      <c r="L2113">
        <v>1436983912</v>
      </c>
      <c r="M2113" t="b">
        <v>0</v>
      </c>
      <c r="N2113">
        <v>25</v>
      </c>
      <c r="O2113" t="b">
        <v>1</v>
      </c>
      <c r="P2113" t="s">
        <v>8263</v>
      </c>
      <c r="Q2113" s="15" t="s">
        <v>8317</v>
      </c>
      <c r="R2113" s="12" t="s">
        <v>8331</v>
      </c>
      <c r="S2113">
        <f t="shared" si="98"/>
        <v>80.16</v>
      </c>
    </row>
    <row r="2114" spans="1:19" ht="60" x14ac:dyDescent="0.25">
      <c r="A2114" s="10">
        <v>533</v>
      </c>
      <c r="B2114" s="20" t="s">
        <v>534</v>
      </c>
      <c r="C2114" s="3" t="s">
        <v>4643</v>
      </c>
      <c r="D2114" s="6">
        <v>2000</v>
      </c>
      <c r="E2114" s="8">
        <v>2004</v>
      </c>
      <c r="F2114" t="s">
        <v>8218</v>
      </c>
      <c r="G2114" t="s">
        <v>8224</v>
      </c>
      <c r="H2114" t="s">
        <v>8246</v>
      </c>
      <c r="I2114" s="19">
        <f t="shared" si="96"/>
        <v>42506.43478009259</v>
      </c>
      <c r="J2114">
        <v>1463394365</v>
      </c>
      <c r="K2114" s="19">
        <f t="shared" si="97"/>
        <v>42482.43478009259</v>
      </c>
      <c r="L2114">
        <v>1461320765</v>
      </c>
      <c r="M2114" t="b">
        <v>0</v>
      </c>
      <c r="N2114">
        <v>17</v>
      </c>
      <c r="O2114" t="b">
        <v>1</v>
      </c>
      <c r="P2114" t="s">
        <v>8269</v>
      </c>
      <c r="Q2114" s="15" t="s">
        <v>8314</v>
      </c>
      <c r="R2114" s="12" t="s">
        <v>8315</v>
      </c>
      <c r="S2114">
        <f t="shared" si="98"/>
        <v>117.88</v>
      </c>
    </row>
    <row r="2115" spans="1:19" ht="60" x14ac:dyDescent="0.25">
      <c r="A2115" s="10">
        <v>3216</v>
      </c>
      <c r="B2115" s="3" t="s">
        <v>3216</v>
      </c>
      <c r="C2115" s="3" t="s">
        <v>7326</v>
      </c>
      <c r="D2115" s="6">
        <v>2000</v>
      </c>
      <c r="E2115" s="8">
        <v>2001</v>
      </c>
      <c r="F2115" t="s">
        <v>8218</v>
      </c>
      <c r="G2115" t="s">
        <v>8224</v>
      </c>
      <c r="H2115" t="s">
        <v>8246</v>
      </c>
      <c r="I2115" s="19">
        <f t="shared" ref="I2115:I2178" si="99">(((J2115/60)/60)/24)+DATE(1970,1,1)</f>
        <v>42196.604166666672</v>
      </c>
      <c r="J2115">
        <v>1436625000</v>
      </c>
      <c r="K2115" s="19">
        <f t="shared" ref="K2115:K2178" si="100">(((L2115/60)/60)/24)+DATE(1970,1,1)</f>
        <v>42165.462627314817</v>
      </c>
      <c r="L2115">
        <v>1433934371</v>
      </c>
      <c r="M2115" t="b">
        <v>1</v>
      </c>
      <c r="N2115">
        <v>35</v>
      </c>
      <c r="O2115" t="b">
        <v>1</v>
      </c>
      <c r="P2115" t="s">
        <v>8269</v>
      </c>
      <c r="Q2115" s="15" t="s">
        <v>8314</v>
      </c>
      <c r="R2115" s="12" t="s">
        <v>8315</v>
      </c>
      <c r="S2115">
        <f t="shared" ref="S2115:S2178" si="101">IFERROR(ROUND(E2115/N2115,2),0)</f>
        <v>57.17</v>
      </c>
    </row>
    <row r="2116" spans="1:19" ht="45" x14ac:dyDescent="0.25">
      <c r="A2116" s="10">
        <v>1603</v>
      </c>
      <c r="B2116" s="3" t="s">
        <v>1604</v>
      </c>
      <c r="C2116" s="3" t="s">
        <v>5713</v>
      </c>
      <c r="D2116" s="6">
        <v>2000</v>
      </c>
      <c r="E2116" s="8">
        <v>2000.66</v>
      </c>
      <c r="F2116" t="s">
        <v>8218</v>
      </c>
      <c r="G2116" t="s">
        <v>8223</v>
      </c>
      <c r="H2116" t="s">
        <v>8245</v>
      </c>
      <c r="I2116" s="19">
        <f t="shared" si="99"/>
        <v>40936.169664351852</v>
      </c>
      <c r="J2116">
        <v>1327723459</v>
      </c>
      <c r="K2116" s="19">
        <f t="shared" si="100"/>
        <v>40876.169664351852</v>
      </c>
      <c r="L2116">
        <v>1322539459</v>
      </c>
      <c r="M2116" t="b">
        <v>0</v>
      </c>
      <c r="N2116">
        <v>30</v>
      </c>
      <c r="O2116" t="b">
        <v>1</v>
      </c>
      <c r="P2116" t="s">
        <v>8274</v>
      </c>
      <c r="Q2116" s="15" t="s">
        <v>8311</v>
      </c>
      <c r="R2116" s="12" t="s">
        <v>8312</v>
      </c>
      <c r="S2116">
        <f t="shared" si="101"/>
        <v>66.69</v>
      </c>
    </row>
    <row r="2117" spans="1:19" ht="60" x14ac:dyDescent="0.25">
      <c r="A2117" s="10">
        <v>41</v>
      </c>
      <c r="B2117" s="3" t="s">
        <v>43</v>
      </c>
      <c r="C2117" s="3" t="s">
        <v>4152</v>
      </c>
      <c r="D2117" s="6">
        <v>2000</v>
      </c>
      <c r="E2117" s="8">
        <v>2000</v>
      </c>
      <c r="F2117" t="s">
        <v>8218</v>
      </c>
      <c r="G2117" t="s">
        <v>8223</v>
      </c>
      <c r="H2117" t="s">
        <v>8245</v>
      </c>
      <c r="I2117" s="19">
        <f t="shared" si="99"/>
        <v>41917.568912037037</v>
      </c>
      <c r="J2117">
        <v>1412516354</v>
      </c>
      <c r="K2117" s="19">
        <f t="shared" si="100"/>
        <v>41887.568912037037</v>
      </c>
      <c r="L2117">
        <v>1409924354</v>
      </c>
      <c r="M2117" t="b">
        <v>0</v>
      </c>
      <c r="N2117">
        <v>19</v>
      </c>
      <c r="O2117" t="b">
        <v>1</v>
      </c>
      <c r="P2117" t="s">
        <v>8263</v>
      </c>
      <c r="Q2117" s="15" t="s">
        <v>8317</v>
      </c>
      <c r="R2117" s="12" t="s">
        <v>8331</v>
      </c>
      <c r="S2117">
        <f t="shared" si="101"/>
        <v>105.26</v>
      </c>
    </row>
    <row r="2118" spans="1:19" ht="60" x14ac:dyDescent="0.25">
      <c r="A2118" s="10">
        <v>44</v>
      </c>
      <c r="B2118" s="3" t="s">
        <v>46</v>
      </c>
      <c r="C2118" s="3" t="s">
        <v>4155</v>
      </c>
      <c r="D2118" s="6">
        <v>2000</v>
      </c>
      <c r="E2118" s="8">
        <v>2000</v>
      </c>
      <c r="F2118" t="s">
        <v>8218</v>
      </c>
      <c r="G2118" t="s">
        <v>8223</v>
      </c>
      <c r="H2118" t="s">
        <v>8245</v>
      </c>
      <c r="I2118" s="19">
        <f t="shared" si="99"/>
        <v>41919.098807870374</v>
      </c>
      <c r="J2118">
        <v>1412648537</v>
      </c>
      <c r="K2118" s="19">
        <f t="shared" si="100"/>
        <v>41874.098807870374</v>
      </c>
      <c r="L2118">
        <v>1408760537</v>
      </c>
      <c r="M2118" t="b">
        <v>0</v>
      </c>
      <c r="N2118">
        <v>15</v>
      </c>
      <c r="O2118" t="b">
        <v>1</v>
      </c>
      <c r="P2118" t="s">
        <v>8263</v>
      </c>
      <c r="Q2118" s="15" t="s">
        <v>8317</v>
      </c>
      <c r="R2118" s="12" t="s">
        <v>8331</v>
      </c>
      <c r="S2118">
        <f t="shared" si="101"/>
        <v>133.33000000000001</v>
      </c>
    </row>
    <row r="2119" spans="1:19" ht="45" x14ac:dyDescent="0.25">
      <c r="A2119" s="10">
        <v>2207</v>
      </c>
      <c r="B2119" s="3" t="s">
        <v>2208</v>
      </c>
      <c r="C2119" s="3" t="s">
        <v>6317</v>
      </c>
      <c r="D2119" s="6">
        <v>2000</v>
      </c>
      <c r="E2119" s="8">
        <v>2000</v>
      </c>
      <c r="F2119" t="s">
        <v>8218</v>
      </c>
      <c r="G2119" t="s">
        <v>8223</v>
      </c>
      <c r="H2119" t="s">
        <v>8245</v>
      </c>
      <c r="I2119" s="19">
        <f t="shared" si="99"/>
        <v>41594.235798611109</v>
      </c>
      <c r="J2119">
        <v>1384580373</v>
      </c>
      <c r="K2119" s="19">
        <f t="shared" si="100"/>
        <v>41564.194131944445</v>
      </c>
      <c r="L2119">
        <v>1381984773</v>
      </c>
      <c r="M2119" t="b">
        <v>0</v>
      </c>
      <c r="N2119">
        <v>7</v>
      </c>
      <c r="O2119" t="b">
        <v>1</v>
      </c>
      <c r="P2119" t="s">
        <v>8278</v>
      </c>
      <c r="Q2119" s="15" t="s">
        <v>8311</v>
      </c>
      <c r="R2119" s="12" t="s">
        <v>8324</v>
      </c>
      <c r="S2119">
        <f t="shared" si="101"/>
        <v>285.70999999999998</v>
      </c>
    </row>
    <row r="2120" spans="1:19" ht="45" x14ac:dyDescent="0.25">
      <c r="A2120" s="10">
        <v>2473</v>
      </c>
      <c r="B2120" s="3" t="s">
        <v>2474</v>
      </c>
      <c r="C2120" s="3" t="s">
        <v>6583</v>
      </c>
      <c r="D2120" s="6">
        <v>2000</v>
      </c>
      <c r="E2120" s="8">
        <v>2000</v>
      </c>
      <c r="F2120" t="s">
        <v>8218</v>
      </c>
      <c r="G2120" t="s">
        <v>8223</v>
      </c>
      <c r="H2120" t="s">
        <v>8245</v>
      </c>
      <c r="I2120" s="19">
        <f t="shared" si="99"/>
        <v>41223.790150462963</v>
      </c>
      <c r="J2120">
        <v>1352573869</v>
      </c>
      <c r="K2120" s="19">
        <f t="shared" si="100"/>
        <v>41193.748483796298</v>
      </c>
      <c r="L2120">
        <v>1349978269</v>
      </c>
      <c r="M2120" t="b">
        <v>0</v>
      </c>
      <c r="N2120">
        <v>47</v>
      </c>
      <c r="O2120" t="b">
        <v>1</v>
      </c>
      <c r="P2120" t="s">
        <v>8277</v>
      </c>
      <c r="Q2120" s="15" t="s">
        <v>8311</v>
      </c>
      <c r="R2120" s="12" t="s">
        <v>8328</v>
      </c>
      <c r="S2120">
        <f t="shared" si="101"/>
        <v>42.55</v>
      </c>
    </row>
    <row r="2121" spans="1:19" ht="60" x14ac:dyDescent="0.25">
      <c r="A2121" s="10">
        <v>2480</v>
      </c>
      <c r="B2121" s="3" t="s">
        <v>2480</v>
      </c>
      <c r="C2121" s="3" t="s">
        <v>6590</v>
      </c>
      <c r="D2121" s="6">
        <v>2000</v>
      </c>
      <c r="E2121" s="8">
        <v>2000</v>
      </c>
      <c r="F2121" t="s">
        <v>8218</v>
      </c>
      <c r="G2121" t="s">
        <v>8223</v>
      </c>
      <c r="H2121" t="s">
        <v>8245</v>
      </c>
      <c r="I2121" s="19">
        <f t="shared" si="99"/>
        <v>42287.936157407406</v>
      </c>
      <c r="J2121">
        <v>1444516084</v>
      </c>
      <c r="K2121" s="19">
        <f t="shared" si="100"/>
        <v>42227.936157407406</v>
      </c>
      <c r="L2121">
        <v>1439332084</v>
      </c>
      <c r="M2121" t="b">
        <v>0</v>
      </c>
      <c r="N2121">
        <v>8</v>
      </c>
      <c r="O2121" t="b">
        <v>1</v>
      </c>
      <c r="P2121" t="s">
        <v>8277</v>
      </c>
      <c r="Q2121" s="15" t="s">
        <v>8311</v>
      </c>
      <c r="R2121" s="12" t="s">
        <v>8328</v>
      </c>
      <c r="S2121">
        <f t="shared" si="101"/>
        <v>250</v>
      </c>
    </row>
    <row r="2122" spans="1:19" ht="60" x14ac:dyDescent="0.25">
      <c r="A2122" s="10">
        <v>3385</v>
      </c>
      <c r="B2122" s="3" t="s">
        <v>3384</v>
      </c>
      <c r="C2122" s="3" t="s">
        <v>7495</v>
      </c>
      <c r="D2122" s="6">
        <v>2000</v>
      </c>
      <c r="E2122" s="8">
        <v>2000</v>
      </c>
      <c r="F2122" t="s">
        <v>8218</v>
      </c>
      <c r="G2122" t="s">
        <v>8223</v>
      </c>
      <c r="H2122" t="s">
        <v>8245</v>
      </c>
      <c r="I2122" s="19">
        <f t="shared" si="99"/>
        <v>41983.8675</v>
      </c>
      <c r="J2122">
        <v>1418244552</v>
      </c>
      <c r="K2122" s="19">
        <f t="shared" si="100"/>
        <v>41953.8675</v>
      </c>
      <c r="L2122">
        <v>1415652552</v>
      </c>
      <c r="M2122" t="b">
        <v>0</v>
      </c>
      <c r="N2122">
        <v>15</v>
      </c>
      <c r="O2122" t="b">
        <v>1</v>
      </c>
      <c r="P2122" t="s">
        <v>8269</v>
      </c>
      <c r="Q2122" s="15" t="s">
        <v>8314</v>
      </c>
      <c r="R2122" s="12" t="s">
        <v>8315</v>
      </c>
      <c r="S2122">
        <f t="shared" si="101"/>
        <v>133.33000000000001</v>
      </c>
    </row>
    <row r="2123" spans="1:19" ht="45" x14ac:dyDescent="0.25">
      <c r="A2123" s="10">
        <v>3403</v>
      </c>
      <c r="B2123" s="3" t="s">
        <v>3402</v>
      </c>
      <c r="C2123" s="3" t="s">
        <v>7513</v>
      </c>
      <c r="D2123" s="6">
        <v>2000</v>
      </c>
      <c r="E2123" s="8">
        <v>2000</v>
      </c>
      <c r="F2123" t="s">
        <v>8218</v>
      </c>
      <c r="G2123" t="s">
        <v>8224</v>
      </c>
      <c r="H2123" t="s">
        <v>8246</v>
      </c>
      <c r="I2123" s="19">
        <f t="shared" si="99"/>
        <v>42180.462083333332</v>
      </c>
      <c r="J2123">
        <v>1435230324</v>
      </c>
      <c r="K2123" s="19">
        <f t="shared" si="100"/>
        <v>42150.462083333332</v>
      </c>
      <c r="L2123">
        <v>1432638324</v>
      </c>
      <c r="M2123" t="b">
        <v>0</v>
      </c>
      <c r="N2123">
        <v>17</v>
      </c>
      <c r="O2123" t="b">
        <v>1</v>
      </c>
      <c r="P2123" t="s">
        <v>8269</v>
      </c>
      <c r="Q2123" s="15" t="s">
        <v>8314</v>
      </c>
      <c r="R2123" s="12" t="s">
        <v>8315</v>
      </c>
      <c r="S2123">
        <f t="shared" si="101"/>
        <v>117.65</v>
      </c>
    </row>
    <row r="2124" spans="1:19" ht="45" x14ac:dyDescent="0.25">
      <c r="A2124" s="10">
        <v>3431</v>
      </c>
      <c r="B2124" s="3" t="s">
        <v>3430</v>
      </c>
      <c r="C2124" s="3" t="s">
        <v>7541</v>
      </c>
      <c r="D2124" s="6">
        <v>2000</v>
      </c>
      <c r="E2124" s="8">
        <v>2000</v>
      </c>
      <c r="F2124" t="s">
        <v>8218</v>
      </c>
      <c r="G2124" t="s">
        <v>8223</v>
      </c>
      <c r="H2124" t="s">
        <v>8245</v>
      </c>
      <c r="I2124" s="19">
        <f t="shared" si="99"/>
        <v>41869.730937500004</v>
      </c>
      <c r="J2124">
        <v>1408383153</v>
      </c>
      <c r="K2124" s="19">
        <f t="shared" si="100"/>
        <v>41839.730937500004</v>
      </c>
      <c r="L2124">
        <v>1405791153</v>
      </c>
      <c r="M2124" t="b">
        <v>0</v>
      </c>
      <c r="N2124">
        <v>21</v>
      </c>
      <c r="O2124" t="b">
        <v>1</v>
      </c>
      <c r="P2124" t="s">
        <v>8269</v>
      </c>
      <c r="Q2124" s="15" t="s">
        <v>8314</v>
      </c>
      <c r="R2124" s="12" t="s">
        <v>8315</v>
      </c>
      <c r="S2124">
        <f t="shared" si="101"/>
        <v>95.24</v>
      </c>
    </row>
    <row r="2125" spans="1:19" ht="45" x14ac:dyDescent="0.25">
      <c r="A2125" s="10">
        <v>3445</v>
      </c>
      <c r="B2125" s="3" t="s">
        <v>3444</v>
      </c>
      <c r="C2125" s="3" t="s">
        <v>7555</v>
      </c>
      <c r="D2125" s="6">
        <v>2000</v>
      </c>
      <c r="E2125" s="8">
        <v>2000</v>
      </c>
      <c r="F2125" t="s">
        <v>8218</v>
      </c>
      <c r="G2125" t="s">
        <v>8224</v>
      </c>
      <c r="H2125" t="s">
        <v>8246</v>
      </c>
      <c r="I2125" s="19">
        <f t="shared" si="99"/>
        <v>42300.530509259261</v>
      </c>
      <c r="J2125">
        <v>1445604236</v>
      </c>
      <c r="K2125" s="19">
        <f t="shared" si="100"/>
        <v>42272.530509259261</v>
      </c>
      <c r="L2125">
        <v>1443185036</v>
      </c>
      <c r="M2125" t="b">
        <v>0</v>
      </c>
      <c r="N2125">
        <v>31</v>
      </c>
      <c r="O2125" t="b">
        <v>1</v>
      </c>
      <c r="P2125" t="s">
        <v>8269</v>
      </c>
      <c r="Q2125" s="15" t="s">
        <v>8314</v>
      </c>
      <c r="R2125" s="12" t="s">
        <v>8315</v>
      </c>
      <c r="S2125">
        <f t="shared" si="101"/>
        <v>64.52</v>
      </c>
    </row>
    <row r="2126" spans="1:19" ht="60" x14ac:dyDescent="0.25">
      <c r="A2126" s="10">
        <v>3627</v>
      </c>
      <c r="B2126" s="3" t="s">
        <v>3625</v>
      </c>
      <c r="C2126" s="3" t="s">
        <v>7737</v>
      </c>
      <c r="D2126" s="6">
        <v>2000</v>
      </c>
      <c r="E2126" s="8">
        <v>2000</v>
      </c>
      <c r="F2126" t="s">
        <v>8218</v>
      </c>
      <c r="G2126" t="s">
        <v>8223</v>
      </c>
      <c r="H2126" t="s">
        <v>8245</v>
      </c>
      <c r="I2126" s="19">
        <f t="shared" si="99"/>
        <v>42511.165972222225</v>
      </c>
      <c r="J2126">
        <v>1463803140</v>
      </c>
      <c r="K2126" s="19">
        <f t="shared" si="100"/>
        <v>42460.741747685184</v>
      </c>
      <c r="L2126">
        <v>1459446487</v>
      </c>
      <c r="M2126" t="b">
        <v>0</v>
      </c>
      <c r="N2126">
        <v>29</v>
      </c>
      <c r="O2126" t="b">
        <v>1</v>
      </c>
      <c r="P2126" t="s">
        <v>8269</v>
      </c>
      <c r="Q2126" s="15" t="s">
        <v>8314</v>
      </c>
      <c r="R2126" s="12" t="s">
        <v>8315</v>
      </c>
      <c r="S2126">
        <f t="shared" si="101"/>
        <v>68.97</v>
      </c>
    </row>
    <row r="2127" spans="1:19" ht="60" x14ac:dyDescent="0.25">
      <c r="A2127" s="10">
        <v>3770</v>
      </c>
      <c r="B2127" s="3" t="s">
        <v>3767</v>
      </c>
      <c r="C2127" s="3" t="s">
        <v>7880</v>
      </c>
      <c r="D2127" s="6">
        <v>2000</v>
      </c>
      <c r="E2127" s="8">
        <v>2000</v>
      </c>
      <c r="F2127" t="s">
        <v>8218</v>
      </c>
      <c r="G2127" t="s">
        <v>8224</v>
      </c>
      <c r="H2127" t="s">
        <v>8246</v>
      </c>
      <c r="I2127" s="19">
        <f t="shared" si="99"/>
        <v>42168.930671296301</v>
      </c>
      <c r="J2127">
        <v>1434234010</v>
      </c>
      <c r="K2127" s="19">
        <f t="shared" si="100"/>
        <v>42138.930671296301</v>
      </c>
      <c r="L2127">
        <v>1431642010</v>
      </c>
      <c r="M2127" t="b">
        <v>0</v>
      </c>
      <c r="N2127">
        <v>20</v>
      </c>
      <c r="O2127" t="b">
        <v>1</v>
      </c>
      <c r="P2127" t="s">
        <v>8303</v>
      </c>
      <c r="Q2127" s="15" t="s">
        <v>8314</v>
      </c>
      <c r="R2127" s="12" t="s">
        <v>8335</v>
      </c>
      <c r="S2127">
        <f t="shared" si="101"/>
        <v>100</v>
      </c>
    </row>
    <row r="2128" spans="1:19" ht="60" x14ac:dyDescent="0.25">
      <c r="A2128" s="10">
        <v>3275</v>
      </c>
      <c r="B2128" s="3" t="s">
        <v>3275</v>
      </c>
      <c r="C2128" s="3" t="s">
        <v>7385</v>
      </c>
      <c r="D2128" s="6">
        <v>1800</v>
      </c>
      <c r="E2128" s="8">
        <v>1805</v>
      </c>
      <c r="F2128" t="s">
        <v>8218</v>
      </c>
      <c r="G2128" t="s">
        <v>8223</v>
      </c>
      <c r="H2128" t="s">
        <v>8245</v>
      </c>
      <c r="I2128" s="19">
        <f t="shared" si="99"/>
        <v>42044.1875</v>
      </c>
      <c r="J2128">
        <v>1423456200</v>
      </c>
      <c r="K2128" s="19">
        <f t="shared" si="100"/>
        <v>42017.88045138889</v>
      </c>
      <c r="L2128">
        <v>1421183271</v>
      </c>
      <c r="M2128" t="b">
        <v>1</v>
      </c>
      <c r="N2128">
        <v>12</v>
      </c>
      <c r="O2128" t="b">
        <v>1</v>
      </c>
      <c r="P2128" t="s">
        <v>8269</v>
      </c>
      <c r="Q2128" s="15" t="s">
        <v>8314</v>
      </c>
      <c r="R2128" s="12" t="s">
        <v>8315</v>
      </c>
      <c r="S2128">
        <f t="shared" si="101"/>
        <v>150.41999999999999</v>
      </c>
    </row>
    <row r="2129" spans="1:19" ht="60" x14ac:dyDescent="0.25">
      <c r="A2129" s="10">
        <v>1639</v>
      </c>
      <c r="B2129" s="3" t="s">
        <v>1640</v>
      </c>
      <c r="C2129" s="3" t="s">
        <v>5749</v>
      </c>
      <c r="D2129" s="6">
        <v>1800</v>
      </c>
      <c r="E2129" s="8">
        <v>1800</v>
      </c>
      <c r="F2129" t="s">
        <v>8218</v>
      </c>
      <c r="G2129" t="s">
        <v>8223</v>
      </c>
      <c r="H2129" t="s">
        <v>8245</v>
      </c>
      <c r="I2129" s="19">
        <f t="shared" si="99"/>
        <v>40971.652372685188</v>
      </c>
      <c r="J2129">
        <v>1330789165</v>
      </c>
      <c r="K2129" s="19">
        <f t="shared" si="100"/>
        <v>40941.652372685188</v>
      </c>
      <c r="L2129">
        <v>1328197165</v>
      </c>
      <c r="M2129" t="b">
        <v>0</v>
      </c>
      <c r="N2129">
        <v>19</v>
      </c>
      <c r="O2129" t="b">
        <v>1</v>
      </c>
      <c r="P2129" t="s">
        <v>8274</v>
      </c>
      <c r="Q2129" s="15" t="s">
        <v>8311</v>
      </c>
      <c r="R2129" s="12" t="s">
        <v>8312</v>
      </c>
      <c r="S2129">
        <f t="shared" si="101"/>
        <v>94.74</v>
      </c>
    </row>
    <row r="2130" spans="1:19" ht="45" x14ac:dyDescent="0.25">
      <c r="A2130" s="10">
        <v>3417</v>
      </c>
      <c r="B2130" s="3" t="s">
        <v>3416</v>
      </c>
      <c r="C2130" s="3" t="s">
        <v>7527</v>
      </c>
      <c r="D2130" s="6">
        <v>1700</v>
      </c>
      <c r="E2130" s="8">
        <v>1700.01</v>
      </c>
      <c r="F2130" t="s">
        <v>8218</v>
      </c>
      <c r="G2130" t="s">
        <v>8223</v>
      </c>
      <c r="H2130" t="s">
        <v>8245</v>
      </c>
      <c r="I2130" s="19">
        <f t="shared" si="99"/>
        <v>41938.029861111114</v>
      </c>
      <c r="J2130">
        <v>1414284180</v>
      </c>
      <c r="K2130" s="19">
        <f t="shared" si="100"/>
        <v>41894.91375</v>
      </c>
      <c r="L2130">
        <v>1410558948</v>
      </c>
      <c r="M2130" t="b">
        <v>0</v>
      </c>
      <c r="N2130">
        <v>45</v>
      </c>
      <c r="O2130" t="b">
        <v>1</v>
      </c>
      <c r="P2130" t="s">
        <v>8269</v>
      </c>
      <c r="Q2130" s="15" t="s">
        <v>8314</v>
      </c>
      <c r="R2130" s="12" t="s">
        <v>8315</v>
      </c>
      <c r="S2130">
        <f t="shared" si="101"/>
        <v>37.78</v>
      </c>
    </row>
    <row r="2131" spans="1:19" ht="60" x14ac:dyDescent="0.25">
      <c r="A2131" s="10">
        <v>3701</v>
      </c>
      <c r="B2131" s="3" t="s">
        <v>3698</v>
      </c>
      <c r="C2131" s="3" t="s">
        <v>7811</v>
      </c>
      <c r="D2131" s="6">
        <v>1500</v>
      </c>
      <c r="E2131" s="8">
        <v>1505</v>
      </c>
      <c r="F2131" t="s">
        <v>8218</v>
      </c>
      <c r="G2131" t="s">
        <v>8224</v>
      </c>
      <c r="H2131" t="s">
        <v>8246</v>
      </c>
      <c r="I2131" s="19">
        <f t="shared" si="99"/>
        <v>42159.541585648149</v>
      </c>
      <c r="J2131">
        <v>1433422793</v>
      </c>
      <c r="K2131" s="19">
        <f t="shared" si="100"/>
        <v>42129.541585648149</v>
      </c>
      <c r="L2131">
        <v>1430830793</v>
      </c>
      <c r="M2131" t="b">
        <v>0</v>
      </c>
      <c r="N2131">
        <v>39</v>
      </c>
      <c r="O2131" t="b">
        <v>1</v>
      </c>
      <c r="P2131" t="s">
        <v>8269</v>
      </c>
      <c r="Q2131" s="15" t="s">
        <v>8314</v>
      </c>
      <c r="R2131" s="12" t="s">
        <v>8315</v>
      </c>
      <c r="S2131">
        <f t="shared" si="101"/>
        <v>38.590000000000003</v>
      </c>
    </row>
    <row r="2132" spans="1:19" ht="45" x14ac:dyDescent="0.25">
      <c r="A2132" s="10">
        <v>1602</v>
      </c>
      <c r="B2132" s="3" t="s">
        <v>1603</v>
      </c>
      <c r="C2132" s="3" t="s">
        <v>5712</v>
      </c>
      <c r="D2132" s="6">
        <v>1500</v>
      </c>
      <c r="E2132" s="8">
        <v>1502.5</v>
      </c>
      <c r="F2132" t="s">
        <v>8218</v>
      </c>
      <c r="G2132" t="s">
        <v>8223</v>
      </c>
      <c r="H2132" t="s">
        <v>8245</v>
      </c>
      <c r="I2132" s="19">
        <f t="shared" si="99"/>
        <v>40830.958333333336</v>
      </c>
      <c r="J2132">
        <v>1318633200</v>
      </c>
      <c r="K2132" s="19">
        <f t="shared" si="100"/>
        <v>40788.297650462962</v>
      </c>
      <c r="L2132">
        <v>1314947317</v>
      </c>
      <c r="M2132" t="b">
        <v>0</v>
      </c>
      <c r="N2132">
        <v>32</v>
      </c>
      <c r="O2132" t="b">
        <v>1</v>
      </c>
      <c r="P2132" t="s">
        <v>8274</v>
      </c>
      <c r="Q2132" s="15" t="s">
        <v>8311</v>
      </c>
      <c r="R2132" s="12" t="s">
        <v>8312</v>
      </c>
      <c r="S2132">
        <f t="shared" si="101"/>
        <v>46.95</v>
      </c>
    </row>
    <row r="2133" spans="1:19" ht="45" x14ac:dyDescent="0.25">
      <c r="A2133" s="10">
        <v>2286</v>
      </c>
      <c r="B2133" s="3" t="s">
        <v>2287</v>
      </c>
      <c r="C2133" s="3" t="s">
        <v>6396</v>
      </c>
      <c r="D2133" s="6">
        <v>1500</v>
      </c>
      <c r="E2133" s="8">
        <v>1501</v>
      </c>
      <c r="F2133" t="s">
        <v>8218</v>
      </c>
      <c r="G2133" t="s">
        <v>8223</v>
      </c>
      <c r="H2133" t="s">
        <v>8245</v>
      </c>
      <c r="I2133" s="19">
        <f t="shared" si="99"/>
        <v>41523.165972222225</v>
      </c>
      <c r="J2133">
        <v>1378439940</v>
      </c>
      <c r="K2133" s="19">
        <f t="shared" si="100"/>
        <v>41494.963587962964</v>
      </c>
      <c r="L2133">
        <v>1376003254</v>
      </c>
      <c r="M2133" t="b">
        <v>0</v>
      </c>
      <c r="N2133">
        <v>14</v>
      </c>
      <c r="O2133" t="b">
        <v>1</v>
      </c>
      <c r="P2133" t="s">
        <v>8274</v>
      </c>
      <c r="Q2133" s="15" t="s">
        <v>8311</v>
      </c>
      <c r="R2133" s="12" t="s">
        <v>8312</v>
      </c>
      <c r="S2133">
        <f t="shared" si="101"/>
        <v>107.21</v>
      </c>
    </row>
    <row r="2134" spans="1:19" ht="45" x14ac:dyDescent="0.25">
      <c r="A2134" s="10">
        <v>2487</v>
      </c>
      <c r="B2134" s="3" t="s">
        <v>2487</v>
      </c>
      <c r="C2134" s="3" t="s">
        <v>6597</v>
      </c>
      <c r="D2134" s="6">
        <v>1500</v>
      </c>
      <c r="E2134" s="8">
        <v>1500.76</v>
      </c>
      <c r="F2134" t="s">
        <v>8218</v>
      </c>
      <c r="G2134" t="s">
        <v>8223</v>
      </c>
      <c r="H2134" t="s">
        <v>8245</v>
      </c>
      <c r="I2134" s="19">
        <f t="shared" si="99"/>
        <v>41056.083298611113</v>
      </c>
      <c r="J2134">
        <v>1338083997</v>
      </c>
      <c r="K2134" s="19">
        <f t="shared" si="100"/>
        <v>41026.083298611113</v>
      </c>
      <c r="L2134">
        <v>1335491997</v>
      </c>
      <c r="M2134" t="b">
        <v>0</v>
      </c>
      <c r="N2134">
        <v>38</v>
      </c>
      <c r="O2134" t="b">
        <v>1</v>
      </c>
      <c r="P2134" t="s">
        <v>8277</v>
      </c>
      <c r="Q2134" s="15" t="s">
        <v>8311</v>
      </c>
      <c r="R2134" s="12" t="s">
        <v>8328</v>
      </c>
      <c r="S2134">
        <f t="shared" si="101"/>
        <v>39.49</v>
      </c>
    </row>
    <row r="2135" spans="1:19" ht="45" x14ac:dyDescent="0.25">
      <c r="A2135" s="10">
        <v>3578</v>
      </c>
      <c r="B2135" s="3" t="s">
        <v>3577</v>
      </c>
      <c r="C2135" s="3" t="s">
        <v>7688</v>
      </c>
      <c r="D2135" s="6">
        <v>1500</v>
      </c>
      <c r="E2135" s="8">
        <v>1500.2</v>
      </c>
      <c r="F2135" t="s">
        <v>8218</v>
      </c>
      <c r="G2135" t="s">
        <v>8224</v>
      </c>
      <c r="H2135" t="s">
        <v>8246</v>
      </c>
      <c r="I2135" s="19">
        <f t="shared" si="99"/>
        <v>42490.733530092592</v>
      </c>
      <c r="J2135">
        <v>1462037777</v>
      </c>
      <c r="K2135" s="19">
        <f t="shared" si="100"/>
        <v>42460.733530092592</v>
      </c>
      <c r="L2135">
        <v>1459445777</v>
      </c>
      <c r="M2135" t="b">
        <v>0</v>
      </c>
      <c r="N2135">
        <v>37</v>
      </c>
      <c r="O2135" t="b">
        <v>1</v>
      </c>
      <c r="P2135" t="s">
        <v>8269</v>
      </c>
      <c r="Q2135" s="15" t="s">
        <v>8314</v>
      </c>
      <c r="R2135" s="12" t="s">
        <v>8315</v>
      </c>
      <c r="S2135">
        <f t="shared" si="101"/>
        <v>40.549999999999997</v>
      </c>
    </row>
    <row r="2136" spans="1:19" ht="75" x14ac:dyDescent="0.25">
      <c r="A2136" s="10">
        <v>3031</v>
      </c>
      <c r="B2136" s="3" t="s">
        <v>3031</v>
      </c>
      <c r="C2136" s="3" t="s">
        <v>7141</v>
      </c>
      <c r="D2136" s="6">
        <v>1500</v>
      </c>
      <c r="E2136" s="8">
        <v>1500</v>
      </c>
      <c r="F2136" t="s">
        <v>8218</v>
      </c>
      <c r="G2136" t="s">
        <v>8223</v>
      </c>
      <c r="H2136" t="s">
        <v>8245</v>
      </c>
      <c r="I2136" s="19">
        <f t="shared" si="99"/>
        <v>42657.882488425923</v>
      </c>
      <c r="J2136">
        <v>1476479447</v>
      </c>
      <c r="K2136" s="19">
        <f t="shared" si="100"/>
        <v>42597.882488425923</v>
      </c>
      <c r="L2136">
        <v>1471295447</v>
      </c>
      <c r="M2136" t="b">
        <v>0</v>
      </c>
      <c r="N2136">
        <v>29</v>
      </c>
      <c r="O2136" t="b">
        <v>1</v>
      </c>
      <c r="P2136" t="s">
        <v>8301</v>
      </c>
      <c r="Q2136" s="15" t="s">
        <v>8314</v>
      </c>
      <c r="R2136" s="12" t="s">
        <v>8327</v>
      </c>
      <c r="S2136">
        <f t="shared" si="101"/>
        <v>51.72</v>
      </c>
    </row>
    <row r="2137" spans="1:19" ht="60" x14ac:dyDescent="0.25">
      <c r="A2137" s="10">
        <v>3427</v>
      </c>
      <c r="B2137" s="3" t="s">
        <v>3426</v>
      </c>
      <c r="C2137" s="3" t="s">
        <v>7537</v>
      </c>
      <c r="D2137" s="6">
        <v>1500</v>
      </c>
      <c r="E2137" s="8">
        <v>1500</v>
      </c>
      <c r="F2137" t="s">
        <v>8218</v>
      </c>
      <c r="G2137" t="s">
        <v>8224</v>
      </c>
      <c r="H2137" t="s">
        <v>8246</v>
      </c>
      <c r="I2137" s="19">
        <f t="shared" si="99"/>
        <v>41822.645277777774</v>
      </c>
      <c r="J2137">
        <v>1404314952</v>
      </c>
      <c r="K2137" s="19">
        <f t="shared" si="100"/>
        <v>41792.645277777774</v>
      </c>
      <c r="L2137">
        <v>1401722952</v>
      </c>
      <c r="M2137" t="b">
        <v>0</v>
      </c>
      <c r="N2137">
        <v>29</v>
      </c>
      <c r="O2137" t="b">
        <v>1</v>
      </c>
      <c r="P2137" t="s">
        <v>8269</v>
      </c>
      <c r="Q2137" s="15" t="s">
        <v>8314</v>
      </c>
      <c r="R2137" s="12" t="s">
        <v>8315</v>
      </c>
      <c r="S2137">
        <f t="shared" si="101"/>
        <v>51.72</v>
      </c>
    </row>
    <row r="2138" spans="1:19" ht="60" x14ac:dyDescent="0.25">
      <c r="A2138" s="10">
        <v>3493</v>
      </c>
      <c r="B2138" s="3" t="s">
        <v>3492</v>
      </c>
      <c r="C2138" s="3" t="s">
        <v>7603</v>
      </c>
      <c r="D2138" s="6">
        <v>1500</v>
      </c>
      <c r="E2138" s="8">
        <v>1500</v>
      </c>
      <c r="F2138" t="s">
        <v>8218</v>
      </c>
      <c r="G2138" t="s">
        <v>8223</v>
      </c>
      <c r="H2138" t="s">
        <v>8245</v>
      </c>
      <c r="I2138" s="19">
        <f t="shared" si="99"/>
        <v>41868.21597222222</v>
      </c>
      <c r="J2138">
        <v>1408252260</v>
      </c>
      <c r="K2138" s="19">
        <f t="shared" si="100"/>
        <v>41848.866157407407</v>
      </c>
      <c r="L2138">
        <v>1406580436</v>
      </c>
      <c r="M2138" t="b">
        <v>0</v>
      </c>
      <c r="N2138">
        <v>29</v>
      </c>
      <c r="O2138" t="b">
        <v>1</v>
      </c>
      <c r="P2138" t="s">
        <v>8269</v>
      </c>
      <c r="Q2138" s="15" t="s">
        <v>8314</v>
      </c>
      <c r="R2138" s="12" t="s">
        <v>8315</v>
      </c>
      <c r="S2138">
        <f t="shared" si="101"/>
        <v>51.72</v>
      </c>
    </row>
    <row r="2139" spans="1:19" ht="60" x14ac:dyDescent="0.25">
      <c r="A2139" s="10">
        <v>3581</v>
      </c>
      <c r="B2139" s="3" t="s">
        <v>3580</v>
      </c>
      <c r="C2139" s="3" t="s">
        <v>7691</v>
      </c>
      <c r="D2139" s="6">
        <v>1500</v>
      </c>
      <c r="E2139" s="8">
        <v>1500</v>
      </c>
      <c r="F2139" t="s">
        <v>8218</v>
      </c>
      <c r="G2139" t="s">
        <v>8224</v>
      </c>
      <c r="H2139" t="s">
        <v>8246</v>
      </c>
      <c r="I2139" s="19">
        <f t="shared" si="99"/>
        <v>41850.471180555556</v>
      </c>
      <c r="J2139">
        <v>1406719110</v>
      </c>
      <c r="K2139" s="19">
        <f t="shared" si="100"/>
        <v>41836.471180555556</v>
      </c>
      <c r="L2139">
        <v>1405509510</v>
      </c>
      <c r="M2139" t="b">
        <v>0</v>
      </c>
      <c r="N2139">
        <v>45</v>
      </c>
      <c r="O2139" t="b">
        <v>1</v>
      </c>
      <c r="P2139" t="s">
        <v>8269</v>
      </c>
      <c r="Q2139" s="15" t="s">
        <v>8314</v>
      </c>
      <c r="R2139" s="12" t="s">
        <v>8315</v>
      </c>
      <c r="S2139">
        <f t="shared" si="101"/>
        <v>33.33</v>
      </c>
    </row>
    <row r="2140" spans="1:19" ht="45" x14ac:dyDescent="0.25">
      <c r="A2140" s="10">
        <v>3764</v>
      </c>
      <c r="B2140" s="3" t="s">
        <v>3761</v>
      </c>
      <c r="C2140" s="3" t="s">
        <v>7874</v>
      </c>
      <c r="D2140" s="6">
        <v>1500</v>
      </c>
      <c r="E2140" s="8">
        <v>1500</v>
      </c>
      <c r="F2140" t="s">
        <v>8218</v>
      </c>
      <c r="G2140" t="s">
        <v>8223</v>
      </c>
      <c r="H2140" t="s">
        <v>8245</v>
      </c>
      <c r="I2140" s="19">
        <f t="shared" si="99"/>
        <v>42519.024999999994</v>
      </c>
      <c r="J2140">
        <v>1464482160</v>
      </c>
      <c r="K2140" s="19">
        <f t="shared" si="100"/>
        <v>42499.842962962968</v>
      </c>
      <c r="L2140">
        <v>1462824832</v>
      </c>
      <c r="M2140" t="b">
        <v>0</v>
      </c>
      <c r="N2140">
        <v>27</v>
      </c>
      <c r="O2140" t="b">
        <v>1</v>
      </c>
      <c r="P2140" t="s">
        <v>8303</v>
      </c>
      <c r="Q2140" s="15" t="s">
        <v>8314</v>
      </c>
      <c r="R2140" s="12" t="s">
        <v>8335</v>
      </c>
      <c r="S2140">
        <f t="shared" si="101"/>
        <v>55.56</v>
      </c>
    </row>
    <row r="2141" spans="1:19" ht="60" x14ac:dyDescent="0.25">
      <c r="A2141" s="10">
        <v>3522</v>
      </c>
      <c r="B2141" s="3" t="s">
        <v>3521</v>
      </c>
      <c r="C2141" s="3" t="s">
        <v>7632</v>
      </c>
      <c r="D2141" s="6">
        <v>1395</v>
      </c>
      <c r="E2141" s="8">
        <v>1395</v>
      </c>
      <c r="F2141" t="s">
        <v>8218</v>
      </c>
      <c r="G2141" t="s">
        <v>8224</v>
      </c>
      <c r="H2141" t="s">
        <v>8246</v>
      </c>
      <c r="I2141" s="19">
        <f t="shared" si="99"/>
        <v>42262.420833333337</v>
      </c>
      <c r="J2141">
        <v>1442311560</v>
      </c>
      <c r="K2141" s="19">
        <f t="shared" si="100"/>
        <v>42234.789884259255</v>
      </c>
      <c r="L2141">
        <v>1439924246</v>
      </c>
      <c r="M2141" t="b">
        <v>0</v>
      </c>
      <c r="N2141">
        <v>34</v>
      </c>
      <c r="O2141" t="b">
        <v>1</v>
      </c>
      <c r="P2141" t="s">
        <v>8269</v>
      </c>
      <c r="Q2141" s="15" t="s">
        <v>8314</v>
      </c>
      <c r="R2141" s="12" t="s">
        <v>8315</v>
      </c>
      <c r="S2141">
        <f t="shared" si="101"/>
        <v>41.03</v>
      </c>
    </row>
    <row r="2142" spans="1:19" ht="60" x14ac:dyDescent="0.25">
      <c r="A2142" s="10">
        <v>1851</v>
      </c>
      <c r="B2142" s="3" t="s">
        <v>1852</v>
      </c>
      <c r="C2142" s="3" t="s">
        <v>5961</v>
      </c>
      <c r="D2142" s="6">
        <v>1300</v>
      </c>
      <c r="E2142" s="8">
        <v>1301</v>
      </c>
      <c r="F2142" t="s">
        <v>8218</v>
      </c>
      <c r="G2142" t="s">
        <v>8223</v>
      </c>
      <c r="H2142" t="s">
        <v>8245</v>
      </c>
      <c r="I2142" s="19">
        <f t="shared" si="99"/>
        <v>41848.041666666664</v>
      </c>
      <c r="J2142">
        <v>1406509200</v>
      </c>
      <c r="K2142" s="19">
        <f t="shared" si="100"/>
        <v>41827.906689814816</v>
      </c>
      <c r="L2142">
        <v>1404769538</v>
      </c>
      <c r="M2142" t="b">
        <v>0</v>
      </c>
      <c r="N2142">
        <v>26</v>
      </c>
      <c r="O2142" t="b">
        <v>1</v>
      </c>
      <c r="P2142" t="s">
        <v>8274</v>
      </c>
      <c r="Q2142" s="15" t="s">
        <v>8311</v>
      </c>
      <c r="R2142" s="12" t="s">
        <v>8312</v>
      </c>
      <c r="S2142">
        <f t="shared" si="101"/>
        <v>50.04</v>
      </c>
    </row>
    <row r="2143" spans="1:19" ht="45" x14ac:dyDescent="0.25">
      <c r="A2143" s="10">
        <v>3613</v>
      </c>
      <c r="B2143" s="3" t="s">
        <v>3612</v>
      </c>
      <c r="C2143" s="3" t="s">
        <v>7723</v>
      </c>
      <c r="D2143" s="6">
        <v>1250</v>
      </c>
      <c r="E2143" s="8">
        <v>1250</v>
      </c>
      <c r="F2143" t="s">
        <v>8218</v>
      </c>
      <c r="G2143" t="s">
        <v>8223</v>
      </c>
      <c r="H2143" t="s">
        <v>8245</v>
      </c>
      <c r="I2143" s="19">
        <f t="shared" si="99"/>
        <v>41818.58997685185</v>
      </c>
      <c r="J2143">
        <v>1403964574</v>
      </c>
      <c r="K2143" s="19">
        <f t="shared" si="100"/>
        <v>41788.58997685185</v>
      </c>
      <c r="L2143">
        <v>1401372574</v>
      </c>
      <c r="M2143" t="b">
        <v>0</v>
      </c>
      <c r="N2143">
        <v>20</v>
      </c>
      <c r="O2143" t="b">
        <v>1</v>
      </c>
      <c r="P2143" t="s">
        <v>8269</v>
      </c>
      <c r="Q2143" s="15" t="s">
        <v>8314</v>
      </c>
      <c r="R2143" s="12" t="s">
        <v>8315</v>
      </c>
      <c r="S2143">
        <f t="shared" si="101"/>
        <v>62.5</v>
      </c>
    </row>
    <row r="2144" spans="1:19" ht="45" x14ac:dyDescent="0.25">
      <c r="A2144" s="10">
        <v>857</v>
      </c>
      <c r="B2144" s="3" t="s">
        <v>858</v>
      </c>
      <c r="C2144" s="3" t="s">
        <v>4967</v>
      </c>
      <c r="D2144" s="6">
        <v>1200</v>
      </c>
      <c r="E2144" s="8">
        <v>1200</v>
      </c>
      <c r="F2144" t="s">
        <v>8218</v>
      </c>
      <c r="G2144" t="s">
        <v>8226</v>
      </c>
      <c r="H2144" t="s">
        <v>8248</v>
      </c>
      <c r="I2144" s="19">
        <f t="shared" si="99"/>
        <v>42333.623043981483</v>
      </c>
      <c r="J2144">
        <v>1448463431</v>
      </c>
      <c r="K2144" s="19">
        <f t="shared" si="100"/>
        <v>42291.581377314811</v>
      </c>
      <c r="L2144">
        <v>1444831031</v>
      </c>
      <c r="M2144" t="b">
        <v>0</v>
      </c>
      <c r="N2144">
        <v>24</v>
      </c>
      <c r="O2144" t="b">
        <v>1</v>
      </c>
      <c r="P2144" t="s">
        <v>8275</v>
      </c>
      <c r="Q2144" s="15" t="s">
        <v>8311</v>
      </c>
      <c r="R2144" s="12" t="s">
        <v>8332</v>
      </c>
      <c r="S2144">
        <f t="shared" si="101"/>
        <v>50</v>
      </c>
    </row>
    <row r="2145" spans="1:19" ht="45" x14ac:dyDescent="0.25">
      <c r="A2145" s="10">
        <v>1642</v>
      </c>
      <c r="B2145" s="3" t="s">
        <v>1643</v>
      </c>
      <c r="C2145" s="3" t="s">
        <v>5752</v>
      </c>
      <c r="D2145" s="6">
        <v>1200</v>
      </c>
      <c r="E2145" s="8">
        <v>1200</v>
      </c>
      <c r="F2145" t="s">
        <v>8218</v>
      </c>
      <c r="G2145" t="s">
        <v>8223</v>
      </c>
      <c r="H2145" t="s">
        <v>8245</v>
      </c>
      <c r="I2145" s="19">
        <f t="shared" si="99"/>
        <v>40708.024618055555</v>
      </c>
      <c r="J2145">
        <v>1308011727</v>
      </c>
      <c r="K2145" s="19">
        <f t="shared" si="100"/>
        <v>40688.024618055555</v>
      </c>
      <c r="L2145">
        <v>1306283727</v>
      </c>
      <c r="M2145" t="b">
        <v>0</v>
      </c>
      <c r="N2145">
        <v>28</v>
      </c>
      <c r="O2145" t="b">
        <v>1</v>
      </c>
      <c r="P2145" t="s">
        <v>8290</v>
      </c>
      <c r="Q2145" s="15" t="s">
        <v>8311</v>
      </c>
      <c r="R2145" s="12" t="s">
        <v>8319</v>
      </c>
      <c r="S2145">
        <f t="shared" si="101"/>
        <v>42.86</v>
      </c>
    </row>
    <row r="2146" spans="1:19" ht="30" x14ac:dyDescent="0.25">
      <c r="A2146" s="10">
        <v>3666</v>
      </c>
      <c r="B2146" s="3" t="s">
        <v>3663</v>
      </c>
      <c r="C2146" s="3" t="s">
        <v>7776</v>
      </c>
      <c r="D2146" s="6">
        <v>1200</v>
      </c>
      <c r="E2146" s="8">
        <v>1200</v>
      </c>
      <c r="F2146" t="s">
        <v>8218</v>
      </c>
      <c r="G2146" t="s">
        <v>8223</v>
      </c>
      <c r="H2146" t="s">
        <v>8245</v>
      </c>
      <c r="I2146" s="19">
        <f t="shared" si="99"/>
        <v>41844.291666666664</v>
      </c>
      <c r="J2146">
        <v>1406185200</v>
      </c>
      <c r="K2146" s="19">
        <f t="shared" si="100"/>
        <v>41822.90488425926</v>
      </c>
      <c r="L2146">
        <v>1404337382</v>
      </c>
      <c r="M2146" t="b">
        <v>0</v>
      </c>
      <c r="N2146">
        <v>38</v>
      </c>
      <c r="O2146" t="b">
        <v>1</v>
      </c>
      <c r="P2146" t="s">
        <v>8269</v>
      </c>
      <c r="Q2146" s="15" t="s">
        <v>8314</v>
      </c>
      <c r="R2146" s="12" t="s">
        <v>8315</v>
      </c>
      <c r="S2146">
        <f t="shared" si="101"/>
        <v>31.58</v>
      </c>
    </row>
    <row r="2147" spans="1:19" ht="45" x14ac:dyDescent="0.25">
      <c r="A2147" s="10">
        <v>3769</v>
      </c>
      <c r="B2147" s="3" t="s">
        <v>3766</v>
      </c>
      <c r="C2147" s="3" t="s">
        <v>7879</v>
      </c>
      <c r="D2147" s="6">
        <v>1100</v>
      </c>
      <c r="E2147" s="8">
        <v>1100</v>
      </c>
      <c r="F2147" t="s">
        <v>8218</v>
      </c>
      <c r="G2147" t="s">
        <v>8223</v>
      </c>
      <c r="H2147" t="s">
        <v>8245</v>
      </c>
      <c r="I2147" s="19">
        <f t="shared" si="99"/>
        <v>42475.598136574074</v>
      </c>
      <c r="J2147">
        <v>1460730079</v>
      </c>
      <c r="K2147" s="19">
        <f t="shared" si="100"/>
        <v>42445.598136574074</v>
      </c>
      <c r="L2147">
        <v>1458138079</v>
      </c>
      <c r="M2147" t="b">
        <v>0</v>
      </c>
      <c r="N2147">
        <v>15</v>
      </c>
      <c r="O2147" t="b">
        <v>1</v>
      </c>
      <c r="P2147" t="s">
        <v>8303</v>
      </c>
      <c r="Q2147" s="15" t="s">
        <v>8314</v>
      </c>
      <c r="R2147" s="12" t="s">
        <v>8335</v>
      </c>
      <c r="S2147">
        <f t="shared" si="101"/>
        <v>73.33</v>
      </c>
    </row>
    <row r="2148" spans="1:19" x14ac:dyDescent="0.25">
      <c r="A2148" s="10">
        <v>2993</v>
      </c>
      <c r="B2148" s="3" t="s">
        <v>2993</v>
      </c>
      <c r="C2148" s="3" t="s">
        <v>7103</v>
      </c>
      <c r="D2148" s="6">
        <v>1000</v>
      </c>
      <c r="E2148" s="8">
        <v>1003</v>
      </c>
      <c r="F2148" t="s">
        <v>8218</v>
      </c>
      <c r="G2148" t="s">
        <v>8223</v>
      </c>
      <c r="H2148" t="s">
        <v>8245</v>
      </c>
      <c r="I2148" s="19">
        <f t="shared" si="99"/>
        <v>42420.838738425926</v>
      </c>
      <c r="J2148">
        <v>1455998867</v>
      </c>
      <c r="K2148" s="19">
        <f t="shared" si="100"/>
        <v>42390.838738425926</v>
      </c>
      <c r="L2148">
        <v>1453406867</v>
      </c>
      <c r="M2148" t="b">
        <v>0</v>
      </c>
      <c r="N2148">
        <v>22</v>
      </c>
      <c r="O2148" t="b">
        <v>1</v>
      </c>
      <c r="P2148" t="s">
        <v>8301</v>
      </c>
      <c r="Q2148" s="15" t="s">
        <v>8314</v>
      </c>
      <c r="R2148" s="12" t="s">
        <v>8327</v>
      </c>
      <c r="S2148">
        <f t="shared" si="101"/>
        <v>45.59</v>
      </c>
    </row>
    <row r="2149" spans="1:19" ht="60" x14ac:dyDescent="0.25">
      <c r="A2149" s="10">
        <v>1838</v>
      </c>
      <c r="B2149" s="3" t="s">
        <v>1839</v>
      </c>
      <c r="C2149" s="3" t="s">
        <v>5948</v>
      </c>
      <c r="D2149" s="6">
        <v>1000</v>
      </c>
      <c r="E2149" s="8">
        <v>1001.49</v>
      </c>
      <c r="F2149" t="s">
        <v>8218</v>
      </c>
      <c r="G2149" t="s">
        <v>8223</v>
      </c>
      <c r="H2149" t="s">
        <v>8245</v>
      </c>
      <c r="I2149" s="19">
        <f t="shared" si="99"/>
        <v>40817.125</v>
      </c>
      <c r="J2149">
        <v>1317438000</v>
      </c>
      <c r="K2149" s="19">
        <f t="shared" si="100"/>
        <v>40788.786539351851</v>
      </c>
      <c r="L2149">
        <v>1314989557</v>
      </c>
      <c r="M2149" t="b">
        <v>0</v>
      </c>
      <c r="N2149">
        <v>28</v>
      </c>
      <c r="O2149" t="b">
        <v>1</v>
      </c>
      <c r="P2149" t="s">
        <v>8274</v>
      </c>
      <c r="Q2149" s="15" t="s">
        <v>8311</v>
      </c>
      <c r="R2149" s="12" t="s">
        <v>8312</v>
      </c>
      <c r="S2149">
        <f t="shared" si="101"/>
        <v>35.770000000000003</v>
      </c>
    </row>
    <row r="2150" spans="1:19" ht="60" x14ac:dyDescent="0.25">
      <c r="A2150" s="10">
        <v>2288</v>
      </c>
      <c r="B2150" s="3" t="s">
        <v>2289</v>
      </c>
      <c r="C2150" s="3" t="s">
        <v>6398</v>
      </c>
      <c r="D2150" s="6">
        <v>1000</v>
      </c>
      <c r="E2150" s="8">
        <v>1001</v>
      </c>
      <c r="F2150" t="s">
        <v>8218</v>
      </c>
      <c r="G2150" t="s">
        <v>8223</v>
      </c>
      <c r="H2150" t="s">
        <v>8245</v>
      </c>
      <c r="I2150" s="19">
        <f t="shared" si="99"/>
        <v>41086.75</v>
      </c>
      <c r="J2150">
        <v>1340733600</v>
      </c>
      <c r="K2150" s="19">
        <f t="shared" si="100"/>
        <v>41067.827418981484</v>
      </c>
      <c r="L2150">
        <v>1339098689</v>
      </c>
      <c r="M2150" t="b">
        <v>0</v>
      </c>
      <c r="N2150">
        <v>25</v>
      </c>
      <c r="O2150" t="b">
        <v>1</v>
      </c>
      <c r="P2150" t="s">
        <v>8274</v>
      </c>
      <c r="Q2150" s="15" t="s">
        <v>8311</v>
      </c>
      <c r="R2150" s="12" t="s">
        <v>8312</v>
      </c>
      <c r="S2150">
        <f t="shared" si="101"/>
        <v>40.04</v>
      </c>
    </row>
    <row r="2151" spans="1:19" ht="60" x14ac:dyDescent="0.25">
      <c r="A2151" s="10">
        <v>2482</v>
      </c>
      <c r="B2151" s="3" t="s">
        <v>2482</v>
      </c>
      <c r="C2151" s="3" t="s">
        <v>6592</v>
      </c>
      <c r="D2151" s="6">
        <v>1000</v>
      </c>
      <c r="E2151" s="8">
        <v>1001</v>
      </c>
      <c r="F2151" t="s">
        <v>8218</v>
      </c>
      <c r="G2151" t="s">
        <v>8223</v>
      </c>
      <c r="H2151" t="s">
        <v>8245</v>
      </c>
      <c r="I2151" s="19">
        <f t="shared" si="99"/>
        <v>40756.782210648147</v>
      </c>
      <c r="J2151">
        <v>1312224383</v>
      </c>
      <c r="K2151" s="19">
        <f t="shared" si="100"/>
        <v>40711.782210648147</v>
      </c>
      <c r="L2151">
        <v>1308336383</v>
      </c>
      <c r="M2151" t="b">
        <v>0</v>
      </c>
      <c r="N2151">
        <v>25</v>
      </c>
      <c r="O2151" t="b">
        <v>1</v>
      </c>
      <c r="P2151" t="s">
        <v>8277</v>
      </c>
      <c r="Q2151" s="15" t="s">
        <v>8311</v>
      </c>
      <c r="R2151" s="12" t="s">
        <v>8328</v>
      </c>
      <c r="S2151">
        <f t="shared" si="101"/>
        <v>40.04</v>
      </c>
    </row>
    <row r="2152" spans="1:19" ht="30" x14ac:dyDescent="0.25">
      <c r="A2152" s="10">
        <v>3622</v>
      </c>
      <c r="B2152" s="3" t="s">
        <v>3620</v>
      </c>
      <c r="C2152" s="3" t="s">
        <v>7732</v>
      </c>
      <c r="D2152" s="6">
        <v>1000</v>
      </c>
      <c r="E2152" s="8">
        <v>1000.99</v>
      </c>
      <c r="F2152" t="s">
        <v>8218</v>
      </c>
      <c r="G2152" t="s">
        <v>8223</v>
      </c>
      <c r="H2152" t="s">
        <v>8245</v>
      </c>
      <c r="I2152" s="19">
        <f t="shared" si="99"/>
        <v>41910.140972222223</v>
      </c>
      <c r="J2152">
        <v>1411874580</v>
      </c>
      <c r="K2152" s="19">
        <f t="shared" si="100"/>
        <v>41877.221886574072</v>
      </c>
      <c r="L2152">
        <v>1409030371</v>
      </c>
      <c r="M2152" t="b">
        <v>0</v>
      </c>
      <c r="N2152">
        <v>21</v>
      </c>
      <c r="O2152" t="b">
        <v>1</v>
      </c>
      <c r="P2152" t="s">
        <v>8269</v>
      </c>
      <c r="Q2152" s="15" t="s">
        <v>8314</v>
      </c>
      <c r="R2152" s="12" t="s">
        <v>8315</v>
      </c>
      <c r="S2152">
        <f t="shared" si="101"/>
        <v>47.67</v>
      </c>
    </row>
    <row r="2153" spans="1:19" ht="30" x14ac:dyDescent="0.25">
      <c r="A2153" s="10">
        <v>3815</v>
      </c>
      <c r="B2153" s="3" t="s">
        <v>3812</v>
      </c>
      <c r="C2153" s="3" t="s">
        <v>7925</v>
      </c>
      <c r="D2153" s="6">
        <v>1000</v>
      </c>
      <c r="E2153" s="8">
        <v>1000.01</v>
      </c>
      <c r="F2153" t="s">
        <v>8218</v>
      </c>
      <c r="G2153" t="s">
        <v>8224</v>
      </c>
      <c r="H2153" t="s">
        <v>8246</v>
      </c>
      <c r="I2153" s="19">
        <f t="shared" si="99"/>
        <v>42236.958333333328</v>
      </c>
      <c r="J2153">
        <v>1440111600</v>
      </c>
      <c r="K2153" s="19">
        <f t="shared" si="100"/>
        <v>42207.259918981479</v>
      </c>
      <c r="L2153">
        <v>1437545657</v>
      </c>
      <c r="M2153" t="b">
        <v>0</v>
      </c>
      <c r="N2153">
        <v>20</v>
      </c>
      <c r="O2153" t="b">
        <v>1</v>
      </c>
      <c r="P2153" t="s">
        <v>8269</v>
      </c>
      <c r="Q2153" s="15" t="s">
        <v>8314</v>
      </c>
      <c r="R2153" s="12" t="s">
        <v>8315</v>
      </c>
      <c r="S2153">
        <f t="shared" si="101"/>
        <v>50</v>
      </c>
    </row>
    <row r="2154" spans="1:19" ht="45" x14ac:dyDescent="0.25">
      <c r="A2154" s="10">
        <v>390</v>
      </c>
      <c r="B2154" s="3" t="s">
        <v>391</v>
      </c>
      <c r="C2154" s="3" t="s">
        <v>4500</v>
      </c>
      <c r="D2154" s="6">
        <v>1000</v>
      </c>
      <c r="E2154" s="8">
        <v>1000</v>
      </c>
      <c r="F2154" t="s">
        <v>8218</v>
      </c>
      <c r="G2154" t="s">
        <v>8223</v>
      </c>
      <c r="H2154" t="s">
        <v>8245</v>
      </c>
      <c r="I2154" s="19">
        <f t="shared" si="99"/>
        <v>42132.036712962959</v>
      </c>
      <c r="J2154">
        <v>1431046372</v>
      </c>
      <c r="K2154" s="19">
        <f t="shared" si="100"/>
        <v>42112.036712962959</v>
      </c>
      <c r="L2154">
        <v>1429318372</v>
      </c>
      <c r="M2154" t="b">
        <v>0</v>
      </c>
      <c r="N2154">
        <v>14</v>
      </c>
      <c r="O2154" t="b">
        <v>1</v>
      </c>
      <c r="P2154" t="s">
        <v>8267</v>
      </c>
      <c r="Q2154" s="15" t="s">
        <v>8317</v>
      </c>
      <c r="R2154" s="12" t="s">
        <v>8329</v>
      </c>
      <c r="S2154">
        <f t="shared" si="101"/>
        <v>71.430000000000007</v>
      </c>
    </row>
    <row r="2155" spans="1:19" ht="90" x14ac:dyDescent="0.25">
      <c r="A2155" s="10">
        <v>1845</v>
      </c>
      <c r="B2155" s="3" t="s">
        <v>1846</v>
      </c>
      <c r="C2155" s="3" t="s">
        <v>5955</v>
      </c>
      <c r="D2155" s="6">
        <v>1000</v>
      </c>
      <c r="E2155" s="8">
        <v>1000</v>
      </c>
      <c r="F2155" t="s">
        <v>8218</v>
      </c>
      <c r="G2155" t="s">
        <v>8223</v>
      </c>
      <c r="H2155" t="s">
        <v>8245</v>
      </c>
      <c r="I2155" s="19">
        <f t="shared" si="99"/>
        <v>42538.204861111109</v>
      </c>
      <c r="J2155">
        <v>1466139300</v>
      </c>
      <c r="K2155" s="19">
        <f t="shared" si="100"/>
        <v>42523.333310185189</v>
      </c>
      <c r="L2155">
        <v>1464854398</v>
      </c>
      <c r="M2155" t="b">
        <v>0</v>
      </c>
      <c r="N2155">
        <v>19</v>
      </c>
      <c r="O2155" t="b">
        <v>1</v>
      </c>
      <c r="P2155" t="s">
        <v>8274</v>
      </c>
      <c r="Q2155" s="15" t="s">
        <v>8311</v>
      </c>
      <c r="R2155" s="12" t="s">
        <v>8312</v>
      </c>
      <c r="S2155">
        <f t="shared" si="101"/>
        <v>52.63</v>
      </c>
    </row>
    <row r="2156" spans="1:19" ht="45" x14ac:dyDescent="0.25">
      <c r="A2156" s="10">
        <v>2172</v>
      </c>
      <c r="B2156" s="3" t="s">
        <v>2173</v>
      </c>
      <c r="C2156" s="3" t="s">
        <v>6282</v>
      </c>
      <c r="D2156" s="6">
        <v>1000</v>
      </c>
      <c r="E2156" s="8">
        <v>1000</v>
      </c>
      <c r="F2156" t="s">
        <v>8218</v>
      </c>
      <c r="G2156" t="s">
        <v>8223</v>
      </c>
      <c r="H2156" t="s">
        <v>8245</v>
      </c>
      <c r="I2156" s="19">
        <f t="shared" si="99"/>
        <v>42112.580092592587</v>
      </c>
      <c r="J2156">
        <v>1429365320</v>
      </c>
      <c r="K2156" s="19">
        <f t="shared" si="100"/>
        <v>42082.580092592587</v>
      </c>
      <c r="L2156">
        <v>1426773320</v>
      </c>
      <c r="M2156" t="b">
        <v>0</v>
      </c>
      <c r="N2156">
        <v>13</v>
      </c>
      <c r="O2156" t="b">
        <v>1</v>
      </c>
      <c r="P2156" t="s">
        <v>8274</v>
      </c>
      <c r="Q2156" s="15" t="s">
        <v>8311</v>
      </c>
      <c r="R2156" s="12" t="s">
        <v>8312</v>
      </c>
      <c r="S2156">
        <f t="shared" si="101"/>
        <v>76.92</v>
      </c>
    </row>
    <row r="2157" spans="1:19" ht="60" x14ac:dyDescent="0.25">
      <c r="A2157" s="10">
        <v>2821</v>
      </c>
      <c r="B2157" s="3" t="s">
        <v>2821</v>
      </c>
      <c r="C2157" s="3" t="s">
        <v>6931</v>
      </c>
      <c r="D2157" s="6">
        <v>1000</v>
      </c>
      <c r="E2157" s="8">
        <v>1000</v>
      </c>
      <c r="F2157" t="s">
        <v>8218</v>
      </c>
      <c r="G2157" t="s">
        <v>8224</v>
      </c>
      <c r="H2157" t="s">
        <v>8246</v>
      </c>
      <c r="I2157" s="19">
        <f t="shared" si="99"/>
        <v>41905.922858796301</v>
      </c>
      <c r="J2157">
        <v>1411510135</v>
      </c>
      <c r="K2157" s="19">
        <f t="shared" si="100"/>
        <v>41875.922858796301</v>
      </c>
      <c r="L2157">
        <v>1408918135</v>
      </c>
      <c r="M2157" t="b">
        <v>0</v>
      </c>
      <c r="N2157">
        <v>35</v>
      </c>
      <c r="O2157" t="b">
        <v>1</v>
      </c>
      <c r="P2157" t="s">
        <v>8269</v>
      </c>
      <c r="Q2157" s="15" t="s">
        <v>8314</v>
      </c>
      <c r="R2157" s="12" t="s">
        <v>8315</v>
      </c>
      <c r="S2157">
        <f t="shared" si="101"/>
        <v>28.57</v>
      </c>
    </row>
    <row r="2158" spans="1:19" ht="30" x14ac:dyDescent="0.25">
      <c r="A2158" s="10">
        <v>2928</v>
      </c>
      <c r="B2158" s="3" t="s">
        <v>2928</v>
      </c>
      <c r="C2158" s="3" t="s">
        <v>7038</v>
      </c>
      <c r="D2158" s="6">
        <v>1000</v>
      </c>
      <c r="E2158" s="8">
        <v>1000</v>
      </c>
      <c r="F2158" t="s">
        <v>8218</v>
      </c>
      <c r="G2158" t="s">
        <v>8223</v>
      </c>
      <c r="H2158" t="s">
        <v>8245</v>
      </c>
      <c r="I2158" s="19">
        <f t="shared" si="99"/>
        <v>42433.998217592598</v>
      </c>
      <c r="J2158">
        <v>1457135846</v>
      </c>
      <c r="K2158" s="19">
        <f t="shared" si="100"/>
        <v>42403.998217592598</v>
      </c>
      <c r="L2158">
        <v>1454543846</v>
      </c>
      <c r="M2158" t="b">
        <v>0</v>
      </c>
      <c r="N2158">
        <v>24</v>
      </c>
      <c r="O2158" t="b">
        <v>1</v>
      </c>
      <c r="P2158" t="s">
        <v>8303</v>
      </c>
      <c r="Q2158" s="15" t="s">
        <v>8314</v>
      </c>
      <c r="R2158" s="12" t="s">
        <v>8335</v>
      </c>
      <c r="S2158">
        <f t="shared" si="101"/>
        <v>41.67</v>
      </c>
    </row>
    <row r="2159" spans="1:19" ht="60" x14ac:dyDescent="0.25">
      <c r="A2159" s="10">
        <v>2988</v>
      </c>
      <c r="B2159" s="3" t="s">
        <v>2988</v>
      </c>
      <c r="C2159" s="3" t="s">
        <v>7098</v>
      </c>
      <c r="D2159" s="6">
        <v>1000</v>
      </c>
      <c r="E2159" s="8">
        <v>1000</v>
      </c>
      <c r="F2159" t="s">
        <v>8218</v>
      </c>
      <c r="G2159" t="s">
        <v>8224</v>
      </c>
      <c r="H2159" t="s">
        <v>8246</v>
      </c>
      <c r="I2159" s="19">
        <f t="shared" si="99"/>
        <v>42541.362048611118</v>
      </c>
      <c r="J2159">
        <v>1466412081</v>
      </c>
      <c r="K2159" s="19">
        <f t="shared" si="100"/>
        <v>42511.362048611118</v>
      </c>
      <c r="L2159">
        <v>1463820081</v>
      </c>
      <c r="M2159" t="b">
        <v>0</v>
      </c>
      <c r="N2159">
        <v>28</v>
      </c>
      <c r="O2159" t="b">
        <v>1</v>
      </c>
      <c r="P2159" t="s">
        <v>8301</v>
      </c>
      <c r="Q2159" s="15" t="s">
        <v>8314</v>
      </c>
      <c r="R2159" s="12" t="s">
        <v>8327</v>
      </c>
      <c r="S2159">
        <f t="shared" si="101"/>
        <v>35.71</v>
      </c>
    </row>
    <row r="2160" spans="1:19" ht="60" x14ac:dyDescent="0.25">
      <c r="A2160" s="10">
        <v>3185</v>
      </c>
      <c r="B2160" s="3" t="s">
        <v>3185</v>
      </c>
      <c r="C2160" s="3" t="s">
        <v>7295</v>
      </c>
      <c r="D2160" s="6">
        <v>1000</v>
      </c>
      <c r="E2160" s="8">
        <v>1000</v>
      </c>
      <c r="F2160" t="s">
        <v>8218</v>
      </c>
      <c r="G2160" t="s">
        <v>8224</v>
      </c>
      <c r="H2160" t="s">
        <v>8246</v>
      </c>
      <c r="I2160" s="19">
        <f t="shared" si="99"/>
        <v>41836.977326388893</v>
      </c>
      <c r="J2160">
        <v>1405553241</v>
      </c>
      <c r="K2160" s="19">
        <f t="shared" si="100"/>
        <v>41829.977326388893</v>
      </c>
      <c r="L2160">
        <v>1404948441</v>
      </c>
      <c r="M2160" t="b">
        <v>1</v>
      </c>
      <c r="N2160">
        <v>24</v>
      </c>
      <c r="O2160" t="b">
        <v>1</v>
      </c>
      <c r="P2160" t="s">
        <v>8269</v>
      </c>
      <c r="Q2160" s="15" t="s">
        <v>8314</v>
      </c>
      <c r="R2160" s="12" t="s">
        <v>8315</v>
      </c>
      <c r="S2160">
        <f t="shared" si="101"/>
        <v>41.67</v>
      </c>
    </row>
    <row r="2161" spans="1:19" ht="60" x14ac:dyDescent="0.25">
      <c r="A2161" s="10">
        <v>3504</v>
      </c>
      <c r="B2161" s="3" t="s">
        <v>3503</v>
      </c>
      <c r="C2161" s="3" t="s">
        <v>7614</v>
      </c>
      <c r="D2161" s="6">
        <v>1000</v>
      </c>
      <c r="E2161" s="8">
        <v>1000</v>
      </c>
      <c r="F2161" t="s">
        <v>8218</v>
      </c>
      <c r="G2161" t="s">
        <v>8223</v>
      </c>
      <c r="H2161" t="s">
        <v>8245</v>
      </c>
      <c r="I2161" s="19">
        <f t="shared" si="99"/>
        <v>42327.790405092594</v>
      </c>
      <c r="J2161">
        <v>1447959491</v>
      </c>
      <c r="K2161" s="19">
        <f t="shared" si="100"/>
        <v>42297.748738425929</v>
      </c>
      <c r="L2161">
        <v>1445363891</v>
      </c>
      <c r="M2161" t="b">
        <v>0</v>
      </c>
      <c r="N2161">
        <v>8</v>
      </c>
      <c r="O2161" t="b">
        <v>1</v>
      </c>
      <c r="P2161" t="s">
        <v>8269</v>
      </c>
      <c r="Q2161" s="15" t="s">
        <v>8314</v>
      </c>
      <c r="R2161" s="12" t="s">
        <v>8315</v>
      </c>
      <c r="S2161">
        <f t="shared" si="101"/>
        <v>125</v>
      </c>
    </row>
    <row r="2162" spans="1:19" ht="60" x14ac:dyDescent="0.25">
      <c r="A2162" s="10">
        <v>3512</v>
      </c>
      <c r="B2162" s="3" t="s">
        <v>3511</v>
      </c>
      <c r="C2162" s="3" t="s">
        <v>7622</v>
      </c>
      <c r="D2162" s="6">
        <v>1000</v>
      </c>
      <c r="E2162" s="8">
        <v>1000</v>
      </c>
      <c r="F2162" t="s">
        <v>8218</v>
      </c>
      <c r="G2162" t="s">
        <v>8224</v>
      </c>
      <c r="H2162" t="s">
        <v>8246</v>
      </c>
      <c r="I2162" s="19">
        <f t="shared" si="99"/>
        <v>42117.49527777778</v>
      </c>
      <c r="J2162">
        <v>1429789992</v>
      </c>
      <c r="K2162" s="19">
        <f t="shared" si="100"/>
        <v>42057.536944444444</v>
      </c>
      <c r="L2162">
        <v>1424609592</v>
      </c>
      <c r="M2162" t="b">
        <v>0</v>
      </c>
      <c r="N2162">
        <v>17</v>
      </c>
      <c r="O2162" t="b">
        <v>1</v>
      </c>
      <c r="P2162" t="s">
        <v>8269</v>
      </c>
      <c r="Q2162" s="15" t="s">
        <v>8314</v>
      </c>
      <c r="R2162" s="12" t="s">
        <v>8315</v>
      </c>
      <c r="S2162">
        <f t="shared" si="101"/>
        <v>58.82</v>
      </c>
    </row>
    <row r="2163" spans="1:19" ht="45" x14ac:dyDescent="0.25">
      <c r="A2163" s="10">
        <v>3808</v>
      </c>
      <c r="B2163" s="3" t="s">
        <v>3805</v>
      </c>
      <c r="C2163" s="3" t="s">
        <v>7918</v>
      </c>
      <c r="D2163" s="6">
        <v>1000</v>
      </c>
      <c r="E2163" s="8">
        <v>1000</v>
      </c>
      <c r="F2163" t="s">
        <v>8218</v>
      </c>
      <c r="G2163" t="s">
        <v>8224</v>
      </c>
      <c r="H2163" t="s">
        <v>8246</v>
      </c>
      <c r="I2163" s="19">
        <f t="shared" si="99"/>
        <v>42119.412256944444</v>
      </c>
      <c r="J2163">
        <v>1429955619</v>
      </c>
      <c r="K2163" s="19">
        <f t="shared" si="100"/>
        <v>42059.453923611116</v>
      </c>
      <c r="L2163">
        <v>1424775219</v>
      </c>
      <c r="M2163" t="b">
        <v>0</v>
      </c>
      <c r="N2163">
        <v>24</v>
      </c>
      <c r="O2163" t="b">
        <v>1</v>
      </c>
      <c r="P2163" t="s">
        <v>8269</v>
      </c>
      <c r="Q2163" s="15" t="s">
        <v>8314</v>
      </c>
      <c r="R2163" s="12" t="s">
        <v>8315</v>
      </c>
      <c r="S2163">
        <f t="shared" si="101"/>
        <v>41.67</v>
      </c>
    </row>
    <row r="2164" spans="1:19" ht="60" x14ac:dyDescent="0.25">
      <c r="A2164" s="10">
        <v>73</v>
      </c>
      <c r="B2164" s="3" t="s">
        <v>75</v>
      </c>
      <c r="C2164" s="3" t="s">
        <v>4184</v>
      </c>
      <c r="D2164" s="6">
        <v>900</v>
      </c>
      <c r="E2164" s="8">
        <v>900</v>
      </c>
      <c r="F2164" t="s">
        <v>8218</v>
      </c>
      <c r="G2164" t="s">
        <v>8223</v>
      </c>
      <c r="H2164" t="s">
        <v>8245</v>
      </c>
      <c r="I2164" s="19">
        <f t="shared" si="99"/>
        <v>40666.165972222225</v>
      </c>
      <c r="J2164">
        <v>1304395140</v>
      </c>
      <c r="K2164" s="19">
        <f t="shared" si="100"/>
        <v>40587.75675925926</v>
      </c>
      <c r="L2164">
        <v>1297620584</v>
      </c>
      <c r="M2164" t="b">
        <v>0</v>
      </c>
      <c r="N2164">
        <v>18</v>
      </c>
      <c r="O2164" t="b">
        <v>1</v>
      </c>
      <c r="P2164" t="s">
        <v>8264</v>
      </c>
      <c r="Q2164" s="15" t="s">
        <v>8317</v>
      </c>
      <c r="R2164" s="12" t="s">
        <v>8318</v>
      </c>
      <c r="S2164">
        <f t="shared" si="101"/>
        <v>50</v>
      </c>
    </row>
    <row r="2165" spans="1:19" ht="60" x14ac:dyDescent="0.25">
      <c r="A2165" s="10">
        <v>2837</v>
      </c>
      <c r="B2165" s="3" t="s">
        <v>2837</v>
      </c>
      <c r="C2165" s="3" t="s">
        <v>6947</v>
      </c>
      <c r="D2165" s="6">
        <v>850</v>
      </c>
      <c r="E2165" s="8">
        <v>850</v>
      </c>
      <c r="F2165" t="s">
        <v>8218</v>
      </c>
      <c r="G2165" t="s">
        <v>8228</v>
      </c>
      <c r="H2165" t="s">
        <v>8250</v>
      </c>
      <c r="I2165" s="19">
        <f t="shared" si="99"/>
        <v>42347.950046296297</v>
      </c>
      <c r="J2165">
        <v>1449701284</v>
      </c>
      <c r="K2165" s="19">
        <f t="shared" si="100"/>
        <v>42307.908379629633</v>
      </c>
      <c r="L2165">
        <v>1446241684</v>
      </c>
      <c r="M2165" t="b">
        <v>0</v>
      </c>
      <c r="N2165">
        <v>21</v>
      </c>
      <c r="O2165" t="b">
        <v>1</v>
      </c>
      <c r="P2165" t="s">
        <v>8269</v>
      </c>
      <c r="Q2165" s="15" t="s">
        <v>8314</v>
      </c>
      <c r="R2165" s="12" t="s">
        <v>8315</v>
      </c>
      <c r="S2165">
        <f t="shared" si="101"/>
        <v>40.479999999999997</v>
      </c>
    </row>
    <row r="2166" spans="1:19" ht="60" x14ac:dyDescent="0.25">
      <c r="A2166" s="10">
        <v>3608</v>
      </c>
      <c r="B2166" s="3" t="s">
        <v>3607</v>
      </c>
      <c r="C2166" s="3" t="s">
        <v>7718</v>
      </c>
      <c r="D2166" s="6">
        <v>800</v>
      </c>
      <c r="E2166" s="8">
        <v>800</v>
      </c>
      <c r="F2166" t="s">
        <v>8218</v>
      </c>
      <c r="G2166" t="s">
        <v>8224</v>
      </c>
      <c r="H2166" t="s">
        <v>8246</v>
      </c>
      <c r="I2166" s="19">
        <f t="shared" si="99"/>
        <v>42538.583333333328</v>
      </c>
      <c r="J2166">
        <v>1466172000</v>
      </c>
      <c r="K2166" s="19">
        <f t="shared" si="100"/>
        <v>42506.709375000006</v>
      </c>
      <c r="L2166">
        <v>1463418090</v>
      </c>
      <c r="M2166" t="b">
        <v>0</v>
      </c>
      <c r="N2166">
        <v>27</v>
      </c>
      <c r="O2166" t="b">
        <v>1</v>
      </c>
      <c r="P2166" t="s">
        <v>8269</v>
      </c>
      <c r="Q2166" s="15" t="s">
        <v>8314</v>
      </c>
      <c r="R2166" s="12" t="s">
        <v>8315</v>
      </c>
      <c r="S2166">
        <f t="shared" si="101"/>
        <v>29.63</v>
      </c>
    </row>
    <row r="2167" spans="1:19" ht="60" x14ac:dyDescent="0.25">
      <c r="A2167" s="10">
        <v>3552</v>
      </c>
      <c r="B2167" s="3" t="s">
        <v>3551</v>
      </c>
      <c r="C2167" s="3" t="s">
        <v>7662</v>
      </c>
      <c r="D2167" s="6">
        <v>773</v>
      </c>
      <c r="E2167" s="8">
        <v>773</v>
      </c>
      <c r="F2167" t="s">
        <v>8218</v>
      </c>
      <c r="G2167" t="s">
        <v>8224</v>
      </c>
      <c r="H2167" t="s">
        <v>8246</v>
      </c>
      <c r="I2167" s="19">
        <f t="shared" si="99"/>
        <v>41818.587083333332</v>
      </c>
      <c r="J2167">
        <v>1403964324</v>
      </c>
      <c r="K2167" s="19">
        <f t="shared" si="100"/>
        <v>41788.587083333332</v>
      </c>
      <c r="L2167">
        <v>1401372324</v>
      </c>
      <c r="M2167" t="b">
        <v>0</v>
      </c>
      <c r="N2167">
        <v>20</v>
      </c>
      <c r="O2167" t="b">
        <v>1</v>
      </c>
      <c r="P2167" t="s">
        <v>8269</v>
      </c>
      <c r="Q2167" s="15" t="s">
        <v>8314</v>
      </c>
      <c r="R2167" s="12" t="s">
        <v>8315</v>
      </c>
      <c r="S2167">
        <f t="shared" si="101"/>
        <v>38.65</v>
      </c>
    </row>
    <row r="2168" spans="1:19" ht="45" x14ac:dyDescent="0.25">
      <c r="A2168" s="10">
        <v>782</v>
      </c>
      <c r="B2168" s="3" t="s">
        <v>783</v>
      </c>
      <c r="C2168" s="3" t="s">
        <v>4892</v>
      </c>
      <c r="D2168" s="6">
        <v>700</v>
      </c>
      <c r="E2168" s="8">
        <v>700</v>
      </c>
      <c r="F2168" t="s">
        <v>8218</v>
      </c>
      <c r="G2168" t="s">
        <v>8223</v>
      </c>
      <c r="H2168" t="s">
        <v>8245</v>
      </c>
      <c r="I2168" s="19">
        <f t="shared" si="99"/>
        <v>41146.758125</v>
      </c>
      <c r="J2168">
        <v>1345918302</v>
      </c>
      <c r="K2168" s="19">
        <f t="shared" si="100"/>
        <v>41116.758125</v>
      </c>
      <c r="L2168">
        <v>1343326302</v>
      </c>
      <c r="M2168" t="b">
        <v>0</v>
      </c>
      <c r="N2168">
        <v>14</v>
      </c>
      <c r="O2168" t="b">
        <v>1</v>
      </c>
      <c r="P2168" t="s">
        <v>8274</v>
      </c>
      <c r="Q2168" s="15" t="s">
        <v>8311</v>
      </c>
      <c r="R2168" s="12" t="s">
        <v>8312</v>
      </c>
      <c r="S2168">
        <f t="shared" si="101"/>
        <v>50</v>
      </c>
    </row>
    <row r="2169" spans="1:19" ht="60" x14ac:dyDescent="0.25">
      <c r="A2169" s="10">
        <v>386</v>
      </c>
      <c r="B2169" s="3" t="s">
        <v>387</v>
      </c>
      <c r="C2169" s="3" t="s">
        <v>4496</v>
      </c>
      <c r="D2169" s="6">
        <v>600</v>
      </c>
      <c r="E2169" s="8">
        <v>601</v>
      </c>
      <c r="F2169" t="s">
        <v>8218</v>
      </c>
      <c r="G2169" t="s">
        <v>8223</v>
      </c>
      <c r="H2169" t="s">
        <v>8245</v>
      </c>
      <c r="I2169" s="19">
        <f t="shared" si="99"/>
        <v>42226.951284722221</v>
      </c>
      <c r="J2169">
        <v>1439246991</v>
      </c>
      <c r="K2169" s="19">
        <f t="shared" si="100"/>
        <v>42211.951284722221</v>
      </c>
      <c r="L2169">
        <v>1437950991</v>
      </c>
      <c r="M2169" t="b">
        <v>0</v>
      </c>
      <c r="N2169">
        <v>13</v>
      </c>
      <c r="O2169" t="b">
        <v>1</v>
      </c>
      <c r="P2169" t="s">
        <v>8267</v>
      </c>
      <c r="Q2169" s="15" t="s">
        <v>8317</v>
      </c>
      <c r="R2169" s="12" t="s">
        <v>8329</v>
      </c>
      <c r="S2169">
        <f t="shared" si="101"/>
        <v>46.23</v>
      </c>
    </row>
    <row r="2170" spans="1:19" ht="45" x14ac:dyDescent="0.25">
      <c r="A2170" s="10">
        <v>50</v>
      </c>
      <c r="B2170" s="3" t="s">
        <v>52</v>
      </c>
      <c r="C2170" s="3" t="s">
        <v>4161</v>
      </c>
      <c r="D2170" s="6">
        <v>600</v>
      </c>
      <c r="E2170" s="8">
        <v>600</v>
      </c>
      <c r="F2170" t="s">
        <v>8218</v>
      </c>
      <c r="G2170" t="s">
        <v>8224</v>
      </c>
      <c r="H2170" t="s">
        <v>8246</v>
      </c>
      <c r="I2170" s="19">
        <f t="shared" si="99"/>
        <v>42034.708333333328</v>
      </c>
      <c r="J2170">
        <v>1422637200</v>
      </c>
      <c r="K2170" s="19">
        <f t="shared" si="100"/>
        <v>41995.752986111111</v>
      </c>
      <c r="L2170">
        <v>1419271458</v>
      </c>
      <c r="M2170" t="b">
        <v>0</v>
      </c>
      <c r="N2170">
        <v>22</v>
      </c>
      <c r="O2170" t="b">
        <v>1</v>
      </c>
      <c r="P2170" t="s">
        <v>8263</v>
      </c>
      <c r="Q2170" s="15" t="s">
        <v>8317</v>
      </c>
      <c r="R2170" s="12" t="s">
        <v>8331</v>
      </c>
      <c r="S2170">
        <f t="shared" si="101"/>
        <v>27.27</v>
      </c>
    </row>
    <row r="2171" spans="1:19" ht="30" x14ac:dyDescent="0.25">
      <c r="A2171" s="10">
        <v>90</v>
      </c>
      <c r="B2171" s="3" t="s">
        <v>92</v>
      </c>
      <c r="C2171" s="3" t="s">
        <v>4201</v>
      </c>
      <c r="D2171" s="6">
        <v>500</v>
      </c>
      <c r="E2171" s="8">
        <v>502</v>
      </c>
      <c r="F2171" t="s">
        <v>8218</v>
      </c>
      <c r="G2171" t="s">
        <v>8223</v>
      </c>
      <c r="H2171" t="s">
        <v>8245</v>
      </c>
      <c r="I2171" s="19">
        <f t="shared" si="99"/>
        <v>40736.297442129631</v>
      </c>
      <c r="J2171">
        <v>1310454499</v>
      </c>
      <c r="K2171" s="19">
        <f t="shared" si="100"/>
        <v>40706.297442129631</v>
      </c>
      <c r="L2171">
        <v>1307862499</v>
      </c>
      <c r="M2171" t="b">
        <v>0</v>
      </c>
      <c r="N2171">
        <v>16</v>
      </c>
      <c r="O2171" t="b">
        <v>1</v>
      </c>
      <c r="P2171" t="s">
        <v>8264</v>
      </c>
      <c r="Q2171" s="15" t="s">
        <v>8317</v>
      </c>
      <c r="R2171" s="12" t="s">
        <v>8318</v>
      </c>
      <c r="S2171">
        <f t="shared" si="101"/>
        <v>31.38</v>
      </c>
    </row>
    <row r="2172" spans="1:19" ht="60" x14ac:dyDescent="0.25">
      <c r="A2172" s="10">
        <v>3829</v>
      </c>
      <c r="B2172" s="3" t="s">
        <v>3826</v>
      </c>
      <c r="C2172" s="3" t="s">
        <v>7938</v>
      </c>
      <c r="D2172" s="6">
        <v>500</v>
      </c>
      <c r="E2172" s="8">
        <v>501</v>
      </c>
      <c r="F2172" t="s">
        <v>8218</v>
      </c>
      <c r="G2172" t="s">
        <v>8223</v>
      </c>
      <c r="H2172" t="s">
        <v>8245</v>
      </c>
      <c r="I2172" s="19">
        <f t="shared" si="99"/>
        <v>42613.865405092598</v>
      </c>
      <c r="J2172">
        <v>1472676371</v>
      </c>
      <c r="K2172" s="19">
        <f t="shared" si="100"/>
        <v>42593.865405092598</v>
      </c>
      <c r="L2172">
        <v>1470948371</v>
      </c>
      <c r="M2172" t="b">
        <v>0</v>
      </c>
      <c r="N2172">
        <v>8</v>
      </c>
      <c r="O2172" t="b">
        <v>1</v>
      </c>
      <c r="P2172" t="s">
        <v>8269</v>
      </c>
      <c r="Q2172" s="15" t="s">
        <v>8314</v>
      </c>
      <c r="R2172" s="12" t="s">
        <v>8315</v>
      </c>
      <c r="S2172">
        <f t="shared" si="101"/>
        <v>62.63</v>
      </c>
    </row>
    <row r="2173" spans="1:19" ht="45" x14ac:dyDescent="0.25">
      <c r="A2173" s="10">
        <v>84</v>
      </c>
      <c r="B2173" s="3" t="s">
        <v>86</v>
      </c>
      <c r="C2173" s="3" t="s">
        <v>4195</v>
      </c>
      <c r="D2173" s="6">
        <v>500</v>
      </c>
      <c r="E2173" s="8">
        <v>500</v>
      </c>
      <c r="F2173" t="s">
        <v>8218</v>
      </c>
      <c r="G2173" t="s">
        <v>8223</v>
      </c>
      <c r="H2173" t="s">
        <v>8245</v>
      </c>
      <c r="I2173" s="19">
        <f t="shared" si="99"/>
        <v>40678.757939814815</v>
      </c>
      <c r="J2173">
        <v>1305483086</v>
      </c>
      <c r="K2173" s="19">
        <f t="shared" si="100"/>
        <v>40648.757939814815</v>
      </c>
      <c r="L2173">
        <v>1302891086</v>
      </c>
      <c r="M2173" t="b">
        <v>0</v>
      </c>
      <c r="N2173">
        <v>7</v>
      </c>
      <c r="O2173" t="b">
        <v>1</v>
      </c>
      <c r="P2173" t="s">
        <v>8264</v>
      </c>
      <c r="Q2173" s="15" t="s">
        <v>8317</v>
      </c>
      <c r="R2173" s="12" t="s">
        <v>8318</v>
      </c>
      <c r="S2173">
        <f t="shared" si="101"/>
        <v>71.430000000000007</v>
      </c>
    </row>
    <row r="2174" spans="1:19" ht="45" x14ac:dyDescent="0.25">
      <c r="A2174" s="10">
        <v>139</v>
      </c>
      <c r="B2174" s="3" t="s">
        <v>141</v>
      </c>
      <c r="C2174" s="3" t="s">
        <v>4249</v>
      </c>
      <c r="D2174" s="6">
        <v>500</v>
      </c>
      <c r="E2174" s="8">
        <v>500</v>
      </c>
      <c r="F2174" t="s">
        <v>8219</v>
      </c>
      <c r="G2174" t="s">
        <v>8223</v>
      </c>
      <c r="H2174" t="s">
        <v>8245</v>
      </c>
      <c r="I2174" s="19">
        <f t="shared" si="99"/>
        <v>42197.920972222222</v>
      </c>
      <c r="J2174">
        <v>1436738772</v>
      </c>
      <c r="K2174" s="19">
        <f t="shared" si="100"/>
        <v>42187.920972222222</v>
      </c>
      <c r="L2174">
        <v>1435874772</v>
      </c>
      <c r="M2174" t="b">
        <v>0</v>
      </c>
      <c r="N2174">
        <v>1</v>
      </c>
      <c r="O2174" t="b">
        <v>0</v>
      </c>
      <c r="P2174" t="s">
        <v>8265</v>
      </c>
      <c r="Q2174" s="15" t="s">
        <v>8317</v>
      </c>
      <c r="R2174" s="12" t="s">
        <v>8337</v>
      </c>
      <c r="S2174">
        <f t="shared" si="101"/>
        <v>500</v>
      </c>
    </row>
    <row r="2175" spans="1:19" ht="60" x14ac:dyDescent="0.25">
      <c r="A2175" s="10">
        <v>2922</v>
      </c>
      <c r="B2175" s="3" t="s">
        <v>2922</v>
      </c>
      <c r="C2175" s="3" t="s">
        <v>7032</v>
      </c>
      <c r="D2175" s="6">
        <v>500</v>
      </c>
      <c r="E2175" s="8">
        <v>500</v>
      </c>
      <c r="F2175" t="s">
        <v>8218</v>
      </c>
      <c r="G2175" t="s">
        <v>8224</v>
      </c>
      <c r="H2175" t="s">
        <v>8246</v>
      </c>
      <c r="I2175" s="19">
        <f t="shared" si="99"/>
        <v>42142.874155092592</v>
      </c>
      <c r="J2175">
        <v>1431982727</v>
      </c>
      <c r="K2175" s="19">
        <f t="shared" si="100"/>
        <v>42097.874155092592</v>
      </c>
      <c r="L2175">
        <v>1428094727</v>
      </c>
      <c r="M2175" t="b">
        <v>0</v>
      </c>
      <c r="N2175">
        <v>6</v>
      </c>
      <c r="O2175" t="b">
        <v>1</v>
      </c>
      <c r="P2175" t="s">
        <v>8303</v>
      </c>
      <c r="Q2175" s="15" t="s">
        <v>8314</v>
      </c>
      <c r="R2175" s="12" t="s">
        <v>8335</v>
      </c>
      <c r="S2175">
        <f t="shared" si="101"/>
        <v>83.33</v>
      </c>
    </row>
    <row r="2176" spans="1:19" ht="60" x14ac:dyDescent="0.25">
      <c r="A2176" s="10">
        <v>3000</v>
      </c>
      <c r="B2176" s="3" t="s">
        <v>3000</v>
      </c>
      <c r="C2176" s="3" t="s">
        <v>7110</v>
      </c>
      <c r="D2176" s="6">
        <v>500</v>
      </c>
      <c r="E2176" s="8">
        <v>500</v>
      </c>
      <c r="F2176" t="s">
        <v>8218</v>
      </c>
      <c r="G2176" t="s">
        <v>8223</v>
      </c>
      <c r="H2176" t="s">
        <v>8245</v>
      </c>
      <c r="I2176" s="19">
        <f t="shared" si="99"/>
        <v>42766.75</v>
      </c>
      <c r="J2176">
        <v>1485885600</v>
      </c>
      <c r="K2176" s="19">
        <f t="shared" si="100"/>
        <v>42752.827199074076</v>
      </c>
      <c r="L2176">
        <v>1484682670</v>
      </c>
      <c r="M2176" t="b">
        <v>0</v>
      </c>
      <c r="N2176">
        <v>8</v>
      </c>
      <c r="O2176" t="b">
        <v>1</v>
      </c>
      <c r="P2176" t="s">
        <v>8301</v>
      </c>
      <c r="Q2176" s="15" t="s">
        <v>8314</v>
      </c>
      <c r="R2176" s="12" t="s">
        <v>8327</v>
      </c>
      <c r="S2176">
        <f t="shared" si="101"/>
        <v>62.5</v>
      </c>
    </row>
    <row r="2177" spans="1:19" ht="60" x14ac:dyDescent="0.25">
      <c r="A2177" s="10">
        <v>3392</v>
      </c>
      <c r="B2177" s="3" t="s">
        <v>3391</v>
      </c>
      <c r="C2177" s="3" t="s">
        <v>7502</v>
      </c>
      <c r="D2177" s="6">
        <v>500</v>
      </c>
      <c r="E2177" s="8">
        <v>500</v>
      </c>
      <c r="F2177" t="s">
        <v>8218</v>
      </c>
      <c r="G2177" t="s">
        <v>8224</v>
      </c>
      <c r="H2177" t="s">
        <v>8246</v>
      </c>
      <c r="I2177" s="19">
        <f t="shared" si="99"/>
        <v>42496.845543981486</v>
      </c>
      <c r="J2177">
        <v>1462565855</v>
      </c>
      <c r="K2177" s="19">
        <f t="shared" si="100"/>
        <v>42446.845543981486</v>
      </c>
      <c r="L2177">
        <v>1458245855</v>
      </c>
      <c r="M2177" t="b">
        <v>0</v>
      </c>
      <c r="N2177">
        <v>12</v>
      </c>
      <c r="O2177" t="b">
        <v>1</v>
      </c>
      <c r="P2177" t="s">
        <v>8269</v>
      </c>
      <c r="Q2177" s="15" t="s">
        <v>8314</v>
      </c>
      <c r="R2177" s="12" t="s">
        <v>8315</v>
      </c>
      <c r="S2177">
        <f t="shared" si="101"/>
        <v>41.67</v>
      </c>
    </row>
    <row r="2178" spans="1:19" ht="30" x14ac:dyDescent="0.25">
      <c r="A2178" s="10">
        <v>3572</v>
      </c>
      <c r="B2178" s="3" t="s">
        <v>3571</v>
      </c>
      <c r="C2178" s="3" t="s">
        <v>7682</v>
      </c>
      <c r="D2178" s="6">
        <v>500</v>
      </c>
      <c r="E2178" s="8">
        <v>500</v>
      </c>
      <c r="F2178" t="s">
        <v>8218</v>
      </c>
      <c r="G2178" t="s">
        <v>8224</v>
      </c>
      <c r="H2178" t="s">
        <v>8246</v>
      </c>
      <c r="I2178" s="19">
        <f t="shared" si="99"/>
        <v>42176.570393518516</v>
      </c>
      <c r="J2178">
        <v>1434894082</v>
      </c>
      <c r="K2178" s="19">
        <f t="shared" si="100"/>
        <v>42146.570393518516</v>
      </c>
      <c r="L2178">
        <v>1432302082</v>
      </c>
      <c r="M2178" t="b">
        <v>0</v>
      </c>
      <c r="N2178">
        <v>9</v>
      </c>
      <c r="O2178" t="b">
        <v>1</v>
      </c>
      <c r="P2178" t="s">
        <v>8269</v>
      </c>
      <c r="Q2178" s="15" t="s">
        <v>8314</v>
      </c>
      <c r="R2178" s="12" t="s">
        <v>8315</v>
      </c>
      <c r="S2178">
        <f t="shared" si="101"/>
        <v>55.56</v>
      </c>
    </row>
    <row r="2179" spans="1:19" ht="60" x14ac:dyDescent="0.25">
      <c r="A2179" s="10">
        <v>3579</v>
      </c>
      <c r="B2179" s="3" t="s">
        <v>3578</v>
      </c>
      <c r="C2179" s="3" t="s">
        <v>7689</v>
      </c>
      <c r="D2179" s="6">
        <v>500</v>
      </c>
      <c r="E2179" s="8">
        <v>500</v>
      </c>
      <c r="F2179" t="s">
        <v>8218</v>
      </c>
      <c r="G2179" t="s">
        <v>8224</v>
      </c>
      <c r="H2179" t="s">
        <v>8246</v>
      </c>
      <c r="I2179" s="19">
        <f t="shared" ref="I2179:I2242" si="102">(((J2179/60)/60)/24)+DATE(1970,1,1)</f>
        <v>42460.720555555556</v>
      </c>
      <c r="J2179">
        <v>1459444656</v>
      </c>
      <c r="K2179" s="19">
        <f t="shared" ref="K2179:K2242" si="103">(((L2179/60)/60)/24)+DATE(1970,1,1)</f>
        <v>42430.762222222227</v>
      </c>
      <c r="L2179">
        <v>1456856256</v>
      </c>
      <c r="M2179" t="b">
        <v>0</v>
      </c>
      <c r="N2179">
        <v>14</v>
      </c>
      <c r="O2179" t="b">
        <v>1</v>
      </c>
      <c r="P2179" t="s">
        <v>8269</v>
      </c>
      <c r="Q2179" s="15" t="s">
        <v>8314</v>
      </c>
      <c r="R2179" s="12" t="s">
        <v>8315</v>
      </c>
      <c r="S2179">
        <f t="shared" ref="S2179:S2242" si="104">IFERROR(ROUND(E2179/N2179,2),0)</f>
        <v>35.71</v>
      </c>
    </row>
    <row r="2180" spans="1:19" ht="60" x14ac:dyDescent="0.25">
      <c r="A2180" s="10">
        <v>3650</v>
      </c>
      <c r="B2180" s="3" t="s">
        <v>3648</v>
      </c>
      <c r="C2180" s="3" t="s">
        <v>7760</v>
      </c>
      <c r="D2180" s="6">
        <v>500</v>
      </c>
      <c r="E2180" s="8">
        <v>500</v>
      </c>
      <c r="F2180" t="s">
        <v>8218</v>
      </c>
      <c r="G2180" t="s">
        <v>8224</v>
      </c>
      <c r="H2180" t="s">
        <v>8246</v>
      </c>
      <c r="I2180" s="19">
        <f t="shared" si="102"/>
        <v>42402.478981481487</v>
      </c>
      <c r="J2180">
        <v>1454412584</v>
      </c>
      <c r="K2180" s="19">
        <f t="shared" si="103"/>
        <v>42381.478981481487</v>
      </c>
      <c r="L2180">
        <v>1452598184</v>
      </c>
      <c r="M2180" t="b">
        <v>0</v>
      </c>
      <c r="N2180">
        <v>17</v>
      </c>
      <c r="O2180" t="b">
        <v>1</v>
      </c>
      <c r="P2180" t="s">
        <v>8269</v>
      </c>
      <c r="Q2180" s="15" t="s">
        <v>8314</v>
      </c>
      <c r="R2180" s="12" t="s">
        <v>8315</v>
      </c>
      <c r="S2180">
        <f t="shared" si="104"/>
        <v>29.41</v>
      </c>
    </row>
    <row r="2181" spans="1:19" ht="60" x14ac:dyDescent="0.25">
      <c r="A2181" s="10">
        <v>3761</v>
      </c>
      <c r="B2181" s="3" t="s">
        <v>3758</v>
      </c>
      <c r="C2181" s="3" t="s">
        <v>7871</v>
      </c>
      <c r="D2181" s="6">
        <v>500</v>
      </c>
      <c r="E2181" s="8">
        <v>500</v>
      </c>
      <c r="F2181" t="s">
        <v>8218</v>
      </c>
      <c r="G2181" t="s">
        <v>8224</v>
      </c>
      <c r="H2181" t="s">
        <v>8246</v>
      </c>
      <c r="I2181" s="19">
        <f t="shared" si="102"/>
        <v>42226.958333333328</v>
      </c>
      <c r="J2181">
        <v>1439247600</v>
      </c>
      <c r="K2181" s="19">
        <f t="shared" si="103"/>
        <v>42173.466863425929</v>
      </c>
      <c r="L2181">
        <v>1434625937</v>
      </c>
      <c r="M2181" t="b">
        <v>0</v>
      </c>
      <c r="N2181">
        <v>3</v>
      </c>
      <c r="O2181" t="b">
        <v>1</v>
      </c>
      <c r="P2181" t="s">
        <v>8303</v>
      </c>
      <c r="Q2181" s="15" t="s">
        <v>8314</v>
      </c>
      <c r="R2181" s="12" t="s">
        <v>8335</v>
      </c>
      <c r="S2181">
        <f t="shared" si="104"/>
        <v>166.67</v>
      </c>
    </row>
    <row r="2182" spans="1:19" ht="60" x14ac:dyDescent="0.25">
      <c r="A2182" s="10">
        <v>3494</v>
      </c>
      <c r="B2182" s="3" t="s">
        <v>3493</v>
      </c>
      <c r="C2182" s="3" t="s">
        <v>7604</v>
      </c>
      <c r="D2182" s="6">
        <v>400</v>
      </c>
      <c r="E2182" s="8">
        <v>400</v>
      </c>
      <c r="F2182" t="s">
        <v>8218</v>
      </c>
      <c r="G2182" t="s">
        <v>8223</v>
      </c>
      <c r="H2182" t="s">
        <v>8245</v>
      </c>
      <c r="I2182" s="19">
        <f t="shared" si="102"/>
        <v>42700.25</v>
      </c>
      <c r="J2182">
        <v>1480140000</v>
      </c>
      <c r="K2182" s="19">
        <f t="shared" si="103"/>
        <v>42689.214988425927</v>
      </c>
      <c r="L2182">
        <v>1479186575</v>
      </c>
      <c r="M2182" t="b">
        <v>0</v>
      </c>
      <c r="N2182">
        <v>13</v>
      </c>
      <c r="O2182" t="b">
        <v>1</v>
      </c>
      <c r="P2182" t="s">
        <v>8269</v>
      </c>
      <c r="Q2182" s="15" t="s">
        <v>8314</v>
      </c>
      <c r="R2182" s="12" t="s">
        <v>8315</v>
      </c>
      <c r="S2182">
        <f t="shared" si="104"/>
        <v>30.77</v>
      </c>
    </row>
    <row r="2183" spans="1:19" ht="45" x14ac:dyDescent="0.25">
      <c r="A2183" s="10">
        <v>3787</v>
      </c>
      <c r="B2183" s="3" t="s">
        <v>3784</v>
      </c>
      <c r="C2183" s="3" t="s">
        <v>7897</v>
      </c>
      <c r="D2183" s="6">
        <v>350</v>
      </c>
      <c r="E2183" s="8">
        <v>351</v>
      </c>
      <c r="F2183" t="s">
        <v>8218</v>
      </c>
      <c r="G2183" t="s">
        <v>8223</v>
      </c>
      <c r="H2183" t="s">
        <v>8245</v>
      </c>
      <c r="I2183" s="19">
        <f t="shared" si="102"/>
        <v>42196.165972222225</v>
      </c>
      <c r="J2183">
        <v>1436587140</v>
      </c>
      <c r="K2183" s="19">
        <f t="shared" si="103"/>
        <v>42167.534791666665</v>
      </c>
      <c r="L2183">
        <v>1434113406</v>
      </c>
      <c r="M2183" t="b">
        <v>0</v>
      </c>
      <c r="N2183">
        <v>10</v>
      </c>
      <c r="O2183" t="b">
        <v>1</v>
      </c>
      <c r="P2183" t="s">
        <v>8303</v>
      </c>
      <c r="Q2183" s="15" t="s">
        <v>8314</v>
      </c>
      <c r="R2183" s="12" t="s">
        <v>8335</v>
      </c>
      <c r="S2183">
        <f t="shared" si="104"/>
        <v>35.1</v>
      </c>
    </row>
    <row r="2184" spans="1:19" ht="45" x14ac:dyDescent="0.25">
      <c r="A2184" s="10">
        <v>1849</v>
      </c>
      <c r="B2184" s="3" t="s">
        <v>1850</v>
      </c>
      <c r="C2184" s="3" t="s">
        <v>5959</v>
      </c>
      <c r="D2184" s="6">
        <v>300</v>
      </c>
      <c r="E2184" s="8">
        <v>301</v>
      </c>
      <c r="F2184" t="s">
        <v>8218</v>
      </c>
      <c r="G2184" t="s">
        <v>8223</v>
      </c>
      <c r="H2184" t="s">
        <v>8245</v>
      </c>
      <c r="I2184" s="19">
        <f t="shared" si="102"/>
        <v>41199.845590277779</v>
      </c>
      <c r="J2184">
        <v>1350505059</v>
      </c>
      <c r="K2184" s="19">
        <f t="shared" si="103"/>
        <v>41169.845590277779</v>
      </c>
      <c r="L2184">
        <v>1347913059</v>
      </c>
      <c r="M2184" t="b">
        <v>0</v>
      </c>
      <c r="N2184">
        <v>8</v>
      </c>
      <c r="O2184" t="b">
        <v>1</v>
      </c>
      <c r="P2184" t="s">
        <v>8274</v>
      </c>
      <c r="Q2184" s="15" t="s">
        <v>8311</v>
      </c>
      <c r="R2184" s="12" t="s">
        <v>8312</v>
      </c>
      <c r="S2184">
        <f t="shared" si="104"/>
        <v>37.630000000000003</v>
      </c>
    </row>
    <row r="2185" spans="1:19" ht="45" x14ac:dyDescent="0.25">
      <c r="A2185" s="10">
        <v>848</v>
      </c>
      <c r="B2185" s="3" t="s">
        <v>849</v>
      </c>
      <c r="C2185" s="3" t="s">
        <v>4958</v>
      </c>
      <c r="D2185" s="6">
        <v>300</v>
      </c>
      <c r="E2185" s="8">
        <v>300</v>
      </c>
      <c r="F2185" t="s">
        <v>8218</v>
      </c>
      <c r="G2185" t="s">
        <v>8223</v>
      </c>
      <c r="H2185" t="s">
        <v>8245</v>
      </c>
      <c r="I2185" s="19">
        <f t="shared" si="102"/>
        <v>42108.792048611111</v>
      </c>
      <c r="J2185">
        <v>1429038033</v>
      </c>
      <c r="K2185" s="19">
        <f t="shared" si="103"/>
        <v>42078.792048611111</v>
      </c>
      <c r="L2185">
        <v>1426446033</v>
      </c>
      <c r="M2185" t="b">
        <v>0</v>
      </c>
      <c r="N2185">
        <v>16</v>
      </c>
      <c r="O2185" t="b">
        <v>1</v>
      </c>
      <c r="P2185" t="s">
        <v>8275</v>
      </c>
      <c r="Q2185" s="15" t="s">
        <v>8311</v>
      </c>
      <c r="R2185" s="12" t="s">
        <v>8332</v>
      </c>
      <c r="S2185">
        <f t="shared" si="104"/>
        <v>18.75</v>
      </c>
    </row>
    <row r="2186" spans="1:19" ht="45" x14ac:dyDescent="0.25">
      <c r="A2186" s="10">
        <v>853</v>
      </c>
      <c r="B2186" s="3" t="s">
        <v>854</v>
      </c>
      <c r="C2186" s="3" t="s">
        <v>4963</v>
      </c>
      <c r="D2186" s="6">
        <v>300</v>
      </c>
      <c r="E2186" s="8">
        <v>300</v>
      </c>
      <c r="F2186" t="s">
        <v>8218</v>
      </c>
      <c r="G2186" t="s">
        <v>8223</v>
      </c>
      <c r="H2186" t="s">
        <v>8245</v>
      </c>
      <c r="I2186" s="19">
        <f t="shared" si="102"/>
        <v>42051.832280092596</v>
      </c>
      <c r="J2186">
        <v>1424116709</v>
      </c>
      <c r="K2186" s="19">
        <f t="shared" si="103"/>
        <v>42021.832280092596</v>
      </c>
      <c r="L2186">
        <v>1421524709</v>
      </c>
      <c r="M2186" t="b">
        <v>0</v>
      </c>
      <c r="N2186">
        <v>10</v>
      </c>
      <c r="O2186" t="b">
        <v>1</v>
      </c>
      <c r="P2186" t="s">
        <v>8275</v>
      </c>
      <c r="Q2186" s="15" t="s">
        <v>8311</v>
      </c>
      <c r="R2186" s="12" t="s">
        <v>8332</v>
      </c>
      <c r="S2186">
        <f t="shared" si="104"/>
        <v>30</v>
      </c>
    </row>
    <row r="2187" spans="1:19" ht="30" x14ac:dyDescent="0.25">
      <c r="A2187" s="10">
        <v>1822</v>
      </c>
      <c r="B2187" s="3" t="s">
        <v>1823</v>
      </c>
      <c r="C2187" s="3" t="s">
        <v>5932</v>
      </c>
      <c r="D2187" s="6">
        <v>300</v>
      </c>
      <c r="E2187" s="8">
        <v>300</v>
      </c>
      <c r="F2187" t="s">
        <v>8218</v>
      </c>
      <c r="G2187" t="s">
        <v>8228</v>
      </c>
      <c r="H2187" t="s">
        <v>8250</v>
      </c>
      <c r="I2187" s="19">
        <f t="shared" si="102"/>
        <v>41670.792361111111</v>
      </c>
      <c r="J2187">
        <v>1391194860</v>
      </c>
      <c r="K2187" s="19">
        <f t="shared" si="103"/>
        <v>41634.797013888885</v>
      </c>
      <c r="L2187">
        <v>1388084862</v>
      </c>
      <c r="M2187" t="b">
        <v>0</v>
      </c>
      <c r="N2187">
        <v>11</v>
      </c>
      <c r="O2187" t="b">
        <v>1</v>
      </c>
      <c r="P2187" t="s">
        <v>8274</v>
      </c>
      <c r="Q2187" s="15" t="s">
        <v>8311</v>
      </c>
      <c r="R2187" s="12" t="s">
        <v>8312</v>
      </c>
      <c r="S2187">
        <f t="shared" si="104"/>
        <v>27.27</v>
      </c>
    </row>
    <row r="2188" spans="1:19" ht="45" x14ac:dyDescent="0.25">
      <c r="A2188" s="10">
        <v>2112</v>
      </c>
      <c r="B2188" s="3" t="s">
        <v>2113</v>
      </c>
      <c r="C2188" s="3" t="s">
        <v>6222</v>
      </c>
      <c r="D2188" s="6">
        <v>300</v>
      </c>
      <c r="E2188" s="8">
        <v>300</v>
      </c>
      <c r="F2188" t="s">
        <v>8218</v>
      </c>
      <c r="G2188" t="s">
        <v>8223</v>
      </c>
      <c r="H2188" t="s">
        <v>8245</v>
      </c>
      <c r="I2188" s="19">
        <f t="shared" si="102"/>
        <v>41379.928159722222</v>
      </c>
      <c r="J2188">
        <v>1366064193</v>
      </c>
      <c r="K2188" s="19">
        <f t="shared" si="103"/>
        <v>41365.928159722222</v>
      </c>
      <c r="L2188">
        <v>1364854593</v>
      </c>
      <c r="M2188" t="b">
        <v>0</v>
      </c>
      <c r="N2188">
        <v>11</v>
      </c>
      <c r="O2188" t="b">
        <v>1</v>
      </c>
      <c r="P2188" t="s">
        <v>8277</v>
      </c>
      <c r="Q2188" s="15" t="s">
        <v>8311</v>
      </c>
      <c r="R2188" s="12" t="s">
        <v>8328</v>
      </c>
      <c r="S2188">
        <f t="shared" si="104"/>
        <v>27.27</v>
      </c>
    </row>
    <row r="2189" spans="1:19" ht="45" x14ac:dyDescent="0.25">
      <c r="A2189" s="10">
        <v>2923</v>
      </c>
      <c r="B2189" s="3" t="s">
        <v>2923</v>
      </c>
      <c r="C2189" s="3" t="s">
        <v>7033</v>
      </c>
      <c r="D2189" s="6">
        <v>300</v>
      </c>
      <c r="E2189" s="8">
        <v>300</v>
      </c>
      <c r="F2189" t="s">
        <v>8218</v>
      </c>
      <c r="G2189" t="s">
        <v>8223</v>
      </c>
      <c r="H2189" t="s">
        <v>8245</v>
      </c>
      <c r="I2189" s="19">
        <f t="shared" si="102"/>
        <v>42028.125</v>
      </c>
      <c r="J2189">
        <v>1422068400</v>
      </c>
      <c r="K2189" s="19">
        <f t="shared" si="103"/>
        <v>42013.15253472222</v>
      </c>
      <c r="L2189">
        <v>1420774779</v>
      </c>
      <c r="M2189" t="b">
        <v>0</v>
      </c>
      <c r="N2189">
        <v>10</v>
      </c>
      <c r="O2189" t="b">
        <v>1</v>
      </c>
      <c r="P2189" t="s">
        <v>8303</v>
      </c>
      <c r="Q2189" s="15" t="s">
        <v>8314</v>
      </c>
      <c r="R2189" s="12" t="s">
        <v>8335</v>
      </c>
      <c r="S2189">
        <f t="shared" si="104"/>
        <v>30</v>
      </c>
    </row>
    <row r="2190" spans="1:19" ht="60" x14ac:dyDescent="0.25">
      <c r="A2190" s="10">
        <v>3545</v>
      </c>
      <c r="B2190" s="3" t="s">
        <v>3544</v>
      </c>
      <c r="C2190" s="3" t="s">
        <v>7655</v>
      </c>
      <c r="D2190" s="6">
        <v>250</v>
      </c>
      <c r="E2190" s="8">
        <v>251</v>
      </c>
      <c r="F2190" t="s">
        <v>8218</v>
      </c>
      <c r="G2190" t="s">
        <v>8223</v>
      </c>
      <c r="H2190" t="s">
        <v>8245</v>
      </c>
      <c r="I2190" s="19">
        <f t="shared" si="102"/>
        <v>42105.807395833333</v>
      </c>
      <c r="J2190">
        <v>1428780159</v>
      </c>
      <c r="K2190" s="19">
        <f t="shared" si="103"/>
        <v>42075.807395833333</v>
      </c>
      <c r="L2190">
        <v>1426188159</v>
      </c>
      <c r="M2190" t="b">
        <v>0</v>
      </c>
      <c r="N2190">
        <v>8</v>
      </c>
      <c r="O2190" t="b">
        <v>1</v>
      </c>
      <c r="P2190" t="s">
        <v>8269</v>
      </c>
      <c r="Q2190" s="15" t="s">
        <v>8314</v>
      </c>
      <c r="R2190" s="12" t="s">
        <v>8315</v>
      </c>
      <c r="S2190">
        <f t="shared" si="104"/>
        <v>31.38</v>
      </c>
    </row>
    <row r="2191" spans="1:19" ht="45" x14ac:dyDescent="0.25">
      <c r="A2191" s="10">
        <v>3336</v>
      </c>
      <c r="B2191" s="3" t="s">
        <v>3336</v>
      </c>
      <c r="C2191" s="3" t="s">
        <v>7446</v>
      </c>
      <c r="D2191" s="6">
        <v>250</v>
      </c>
      <c r="E2191" s="8">
        <v>250</v>
      </c>
      <c r="F2191" t="s">
        <v>8218</v>
      </c>
      <c r="G2191" t="s">
        <v>8224</v>
      </c>
      <c r="H2191" t="s">
        <v>8246</v>
      </c>
      <c r="I2191" s="19">
        <f t="shared" si="102"/>
        <v>42465.35701388889</v>
      </c>
      <c r="J2191">
        <v>1459845246</v>
      </c>
      <c r="K2191" s="19">
        <f t="shared" si="103"/>
        <v>42437.398680555561</v>
      </c>
      <c r="L2191">
        <v>1457429646</v>
      </c>
      <c r="M2191" t="b">
        <v>0</v>
      </c>
      <c r="N2191">
        <v>9</v>
      </c>
      <c r="O2191" t="b">
        <v>1</v>
      </c>
      <c r="P2191" t="s">
        <v>8269</v>
      </c>
      <c r="Q2191" s="15" t="s">
        <v>8314</v>
      </c>
      <c r="R2191" s="12" t="s">
        <v>8315</v>
      </c>
      <c r="S2191">
        <f t="shared" si="104"/>
        <v>27.78</v>
      </c>
    </row>
    <row r="2192" spans="1:19" ht="60" x14ac:dyDescent="0.25">
      <c r="A2192" s="10">
        <v>3442</v>
      </c>
      <c r="B2192" s="3" t="s">
        <v>3441</v>
      </c>
      <c r="C2192" s="3" t="s">
        <v>7552</v>
      </c>
      <c r="D2192" s="6">
        <v>250</v>
      </c>
      <c r="E2192" s="8">
        <v>250</v>
      </c>
      <c r="F2192" t="s">
        <v>8218</v>
      </c>
      <c r="G2192" t="s">
        <v>8223</v>
      </c>
      <c r="H2192" t="s">
        <v>8245</v>
      </c>
      <c r="I2192" s="19">
        <f t="shared" si="102"/>
        <v>42154.841111111105</v>
      </c>
      <c r="J2192">
        <v>1433016672</v>
      </c>
      <c r="K2192" s="19">
        <f t="shared" si="103"/>
        <v>42124.841111111105</v>
      </c>
      <c r="L2192">
        <v>1430424672</v>
      </c>
      <c r="M2192" t="b">
        <v>0</v>
      </c>
      <c r="N2192">
        <v>8</v>
      </c>
      <c r="O2192" t="b">
        <v>1</v>
      </c>
      <c r="P2192" t="s">
        <v>8269</v>
      </c>
      <c r="Q2192" s="15" t="s">
        <v>8314</v>
      </c>
      <c r="R2192" s="12" t="s">
        <v>8315</v>
      </c>
      <c r="S2192">
        <f t="shared" si="104"/>
        <v>31.25</v>
      </c>
    </row>
    <row r="2193" spans="1:19" ht="60" x14ac:dyDescent="0.25">
      <c r="A2193" s="10">
        <v>3660</v>
      </c>
      <c r="B2193" s="3" t="s">
        <v>3657</v>
      </c>
      <c r="C2193" s="3" t="s">
        <v>7770</v>
      </c>
      <c r="D2193" s="6">
        <v>250</v>
      </c>
      <c r="E2193" s="8">
        <v>250</v>
      </c>
      <c r="F2193" t="s">
        <v>8218</v>
      </c>
      <c r="G2193" t="s">
        <v>8224</v>
      </c>
      <c r="H2193" t="s">
        <v>8246</v>
      </c>
      <c r="I2193" s="19">
        <f t="shared" si="102"/>
        <v>41996.881076388891</v>
      </c>
      <c r="J2193">
        <v>1419368925</v>
      </c>
      <c r="K2193" s="19">
        <f t="shared" si="103"/>
        <v>41971.881076388891</v>
      </c>
      <c r="L2193">
        <v>1417208925</v>
      </c>
      <c r="M2193" t="b">
        <v>0</v>
      </c>
      <c r="N2193">
        <v>22</v>
      </c>
      <c r="O2193" t="b">
        <v>1</v>
      </c>
      <c r="P2193" t="s">
        <v>8269</v>
      </c>
      <c r="Q2193" s="15" t="s">
        <v>8314</v>
      </c>
      <c r="R2193" s="12" t="s">
        <v>8315</v>
      </c>
      <c r="S2193">
        <f t="shared" si="104"/>
        <v>11.36</v>
      </c>
    </row>
    <row r="2194" spans="1:19" ht="60" x14ac:dyDescent="0.25">
      <c r="A2194" s="10">
        <v>1363</v>
      </c>
      <c r="B2194" s="3" t="s">
        <v>1364</v>
      </c>
      <c r="C2194" s="3" t="s">
        <v>5473</v>
      </c>
      <c r="D2194" s="6">
        <v>200</v>
      </c>
      <c r="E2194" s="8">
        <v>200</v>
      </c>
      <c r="F2194" t="s">
        <v>8218</v>
      </c>
      <c r="G2194" t="s">
        <v>8223</v>
      </c>
      <c r="H2194" t="s">
        <v>8245</v>
      </c>
      <c r="I2194" s="19">
        <f t="shared" si="102"/>
        <v>42415.332638888889</v>
      </c>
      <c r="J2194">
        <v>1455523140</v>
      </c>
      <c r="K2194" s="19">
        <f t="shared" si="103"/>
        <v>42396.8440625</v>
      </c>
      <c r="L2194">
        <v>1453925727</v>
      </c>
      <c r="M2194" t="b">
        <v>0</v>
      </c>
      <c r="N2194">
        <v>5</v>
      </c>
      <c r="O2194" t="b">
        <v>1</v>
      </c>
      <c r="P2194" t="s">
        <v>8272</v>
      </c>
      <c r="Q2194" s="15" t="s">
        <v>8320</v>
      </c>
      <c r="R2194" s="12" t="s">
        <v>8330</v>
      </c>
      <c r="S2194">
        <f t="shared" si="104"/>
        <v>40</v>
      </c>
    </row>
    <row r="2195" spans="1:19" ht="45" x14ac:dyDescent="0.25">
      <c r="A2195" s="10">
        <v>3415</v>
      </c>
      <c r="B2195" s="3" t="s">
        <v>3414</v>
      </c>
      <c r="C2195" s="3" t="s">
        <v>7525</v>
      </c>
      <c r="D2195" s="6">
        <v>200</v>
      </c>
      <c r="E2195" s="8">
        <v>200</v>
      </c>
      <c r="F2195" t="s">
        <v>8218</v>
      </c>
      <c r="G2195" t="s">
        <v>8223</v>
      </c>
      <c r="H2195" t="s">
        <v>8245</v>
      </c>
      <c r="I2195" s="19">
        <f t="shared" si="102"/>
        <v>42477.979166666672</v>
      </c>
      <c r="J2195">
        <v>1460935800</v>
      </c>
      <c r="K2195" s="19">
        <f t="shared" si="103"/>
        <v>42467.144166666665</v>
      </c>
      <c r="L2195">
        <v>1459999656</v>
      </c>
      <c r="M2195" t="b">
        <v>0</v>
      </c>
      <c r="N2195">
        <v>9</v>
      </c>
      <c r="O2195" t="b">
        <v>1</v>
      </c>
      <c r="P2195" t="s">
        <v>8269</v>
      </c>
      <c r="Q2195" s="15" t="s">
        <v>8314</v>
      </c>
      <c r="R2195" s="12" t="s">
        <v>8315</v>
      </c>
      <c r="S2195">
        <f t="shared" si="104"/>
        <v>22.22</v>
      </c>
    </row>
    <row r="2196" spans="1:19" ht="60" x14ac:dyDescent="0.25">
      <c r="A2196" s="10">
        <v>2169</v>
      </c>
      <c r="B2196" s="3" t="s">
        <v>2170</v>
      </c>
      <c r="C2196" s="3" t="s">
        <v>6279</v>
      </c>
      <c r="D2196" s="6">
        <v>153</v>
      </c>
      <c r="E2196" s="8">
        <v>153</v>
      </c>
      <c r="F2196" t="s">
        <v>8218</v>
      </c>
      <c r="G2196" t="s">
        <v>8223</v>
      </c>
      <c r="H2196" t="s">
        <v>8245</v>
      </c>
      <c r="I2196" s="19">
        <f t="shared" si="102"/>
        <v>42796.700821759259</v>
      </c>
      <c r="J2196">
        <v>1488473351</v>
      </c>
      <c r="K2196" s="19">
        <f t="shared" si="103"/>
        <v>42793.700821759259</v>
      </c>
      <c r="L2196">
        <v>1488214151</v>
      </c>
      <c r="M2196" t="b">
        <v>0</v>
      </c>
      <c r="N2196">
        <v>7</v>
      </c>
      <c r="O2196" t="b">
        <v>1</v>
      </c>
      <c r="P2196" t="s">
        <v>8274</v>
      </c>
      <c r="Q2196" s="15" t="s">
        <v>8311</v>
      </c>
      <c r="R2196" s="12" t="s">
        <v>8312</v>
      </c>
      <c r="S2196">
        <f t="shared" si="104"/>
        <v>21.86</v>
      </c>
    </row>
    <row r="2197" spans="1:19" ht="45" x14ac:dyDescent="0.25">
      <c r="A2197" s="10">
        <v>3576</v>
      </c>
      <c r="B2197" s="3" t="s">
        <v>3575</v>
      </c>
      <c r="C2197" s="3" t="s">
        <v>7686</v>
      </c>
      <c r="D2197" s="6">
        <v>100</v>
      </c>
      <c r="E2197" s="8">
        <v>100</v>
      </c>
      <c r="F2197" t="s">
        <v>8218</v>
      </c>
      <c r="G2197" t="s">
        <v>8223</v>
      </c>
      <c r="H2197" t="s">
        <v>8245</v>
      </c>
      <c r="I2197" s="19">
        <f t="shared" si="102"/>
        <v>42709.590902777782</v>
      </c>
      <c r="J2197">
        <v>1480947054</v>
      </c>
      <c r="K2197" s="19">
        <f t="shared" si="103"/>
        <v>42649.54923611111</v>
      </c>
      <c r="L2197">
        <v>1475759454</v>
      </c>
      <c r="M2197" t="b">
        <v>0</v>
      </c>
      <c r="N2197">
        <v>5</v>
      </c>
      <c r="O2197" t="b">
        <v>1</v>
      </c>
      <c r="P2197" t="s">
        <v>8269</v>
      </c>
      <c r="Q2197" s="15" t="s">
        <v>8314</v>
      </c>
      <c r="R2197" s="12" t="s">
        <v>8315</v>
      </c>
      <c r="S2197">
        <f t="shared" si="104"/>
        <v>20</v>
      </c>
    </row>
    <row r="2198" spans="1:19" ht="45" x14ac:dyDescent="0.25">
      <c r="A2198" s="10">
        <v>31</v>
      </c>
      <c r="B2198" s="3" t="s">
        <v>33</v>
      </c>
      <c r="C2198" s="3" t="s">
        <v>4142</v>
      </c>
      <c r="D2198" s="6">
        <v>13</v>
      </c>
      <c r="E2198" s="8">
        <v>13</v>
      </c>
      <c r="F2198" t="s">
        <v>8218</v>
      </c>
      <c r="G2198" t="s">
        <v>8223</v>
      </c>
      <c r="H2198" t="s">
        <v>8245</v>
      </c>
      <c r="I2198" s="19">
        <f t="shared" si="102"/>
        <v>42394.79206018518</v>
      </c>
      <c r="J2198">
        <v>1453748434</v>
      </c>
      <c r="K2198" s="19">
        <f t="shared" si="103"/>
        <v>42376.79206018518</v>
      </c>
      <c r="L2198">
        <v>1452193234</v>
      </c>
      <c r="M2198" t="b">
        <v>0</v>
      </c>
      <c r="N2198">
        <v>1</v>
      </c>
      <c r="O2198" t="b">
        <v>1</v>
      </c>
      <c r="P2198" t="s">
        <v>8263</v>
      </c>
      <c r="Q2198" s="15" t="s">
        <v>8317</v>
      </c>
      <c r="R2198" s="12" t="s">
        <v>8331</v>
      </c>
      <c r="S2198">
        <f t="shared" si="104"/>
        <v>13</v>
      </c>
    </row>
    <row r="2199" spans="1:19" ht="30" x14ac:dyDescent="0.25">
      <c r="A2199" s="10">
        <v>847</v>
      </c>
      <c r="B2199" s="3" t="s">
        <v>848</v>
      </c>
      <c r="C2199" s="3" t="s">
        <v>4957</v>
      </c>
      <c r="D2199" s="6">
        <v>10</v>
      </c>
      <c r="E2199" s="8">
        <v>10</v>
      </c>
      <c r="F2199" t="s">
        <v>8218</v>
      </c>
      <c r="G2199" t="s">
        <v>8223</v>
      </c>
      <c r="H2199" t="s">
        <v>8245</v>
      </c>
      <c r="I2199" s="19">
        <f t="shared" si="102"/>
        <v>42195.79833333334</v>
      </c>
      <c r="J2199">
        <v>1436555376</v>
      </c>
      <c r="K2199" s="19">
        <f t="shared" si="103"/>
        <v>42165.79833333334</v>
      </c>
      <c r="L2199">
        <v>1433963376</v>
      </c>
      <c r="M2199" t="b">
        <v>0</v>
      </c>
      <c r="N2199">
        <v>1</v>
      </c>
      <c r="O2199" t="b">
        <v>1</v>
      </c>
      <c r="P2199" t="s">
        <v>8275</v>
      </c>
      <c r="Q2199" s="15" t="s">
        <v>8311</v>
      </c>
      <c r="R2199" s="12" t="s">
        <v>8332</v>
      </c>
      <c r="S2199">
        <f t="shared" si="104"/>
        <v>10</v>
      </c>
    </row>
    <row r="2200" spans="1:19" ht="30" x14ac:dyDescent="0.25">
      <c r="A2200" s="10">
        <v>1062</v>
      </c>
      <c r="B2200" s="3" t="s">
        <v>1063</v>
      </c>
      <c r="C2200" s="3" t="s">
        <v>5172</v>
      </c>
      <c r="D2200" s="6">
        <v>199</v>
      </c>
      <c r="E2200" s="8">
        <v>190</v>
      </c>
      <c r="F2200" t="s">
        <v>8219</v>
      </c>
      <c r="G2200" t="s">
        <v>8223</v>
      </c>
      <c r="H2200" t="s">
        <v>8245</v>
      </c>
      <c r="I2200" s="19">
        <f t="shared" si="102"/>
        <v>42563.807187500002</v>
      </c>
      <c r="J2200">
        <v>1468351341</v>
      </c>
      <c r="K2200" s="19">
        <f t="shared" si="103"/>
        <v>42556.807187500002</v>
      </c>
      <c r="L2200">
        <v>1467746541</v>
      </c>
      <c r="M2200" t="b">
        <v>0</v>
      </c>
      <c r="N2200">
        <v>4</v>
      </c>
      <c r="O2200" t="b">
        <v>0</v>
      </c>
      <c r="P2200" t="s">
        <v>8279</v>
      </c>
      <c r="Q2200" s="15" t="s">
        <v>8338</v>
      </c>
      <c r="R2200" s="12" t="s">
        <v>8339</v>
      </c>
      <c r="S2200">
        <f t="shared" si="104"/>
        <v>47.5</v>
      </c>
    </row>
    <row r="2201" spans="1:19" ht="60" x14ac:dyDescent="0.25">
      <c r="A2201" s="10">
        <v>3797</v>
      </c>
      <c r="B2201" s="3" t="s">
        <v>3794</v>
      </c>
      <c r="C2201" s="3" t="s">
        <v>7907</v>
      </c>
      <c r="D2201" s="6">
        <v>6000</v>
      </c>
      <c r="E2201" s="8">
        <v>5380</v>
      </c>
      <c r="F2201" t="s">
        <v>8220</v>
      </c>
      <c r="G2201" t="s">
        <v>8223</v>
      </c>
      <c r="H2201" t="s">
        <v>8245</v>
      </c>
      <c r="I2201" s="19">
        <f t="shared" si="102"/>
        <v>42114.881539351853</v>
      </c>
      <c r="J2201">
        <v>1429564165</v>
      </c>
      <c r="K2201" s="19">
        <f t="shared" si="103"/>
        <v>42084.881539351853</v>
      </c>
      <c r="L2201">
        <v>1426972165</v>
      </c>
      <c r="M2201" t="b">
        <v>0</v>
      </c>
      <c r="N2201">
        <v>37</v>
      </c>
      <c r="O2201" t="b">
        <v>0</v>
      </c>
      <c r="P2201" t="s">
        <v>8303</v>
      </c>
      <c r="Q2201" s="15" t="s">
        <v>8314</v>
      </c>
      <c r="R2201" s="12" t="s">
        <v>8335</v>
      </c>
      <c r="S2201">
        <f t="shared" si="104"/>
        <v>145.41</v>
      </c>
    </row>
    <row r="2202" spans="1:19" ht="45" x14ac:dyDescent="0.25">
      <c r="A2202" s="10">
        <v>3937</v>
      </c>
      <c r="B2202" s="3" t="s">
        <v>3934</v>
      </c>
      <c r="C2202" s="3" t="s">
        <v>8045</v>
      </c>
      <c r="D2202" s="6">
        <v>2885</v>
      </c>
      <c r="E2202" s="8">
        <v>2485</v>
      </c>
      <c r="F2202" t="s">
        <v>8220</v>
      </c>
      <c r="G2202" t="s">
        <v>8223</v>
      </c>
      <c r="H2202" t="s">
        <v>8245</v>
      </c>
      <c r="I2202" s="19">
        <f t="shared" si="102"/>
        <v>42562.631481481483</v>
      </c>
      <c r="J2202">
        <v>1468249760</v>
      </c>
      <c r="K2202" s="19">
        <f t="shared" si="103"/>
        <v>42534.631481481483</v>
      </c>
      <c r="L2202">
        <v>1465830560</v>
      </c>
      <c r="M2202" t="b">
        <v>0</v>
      </c>
      <c r="N2202">
        <v>10</v>
      </c>
      <c r="O2202" t="b">
        <v>0</v>
      </c>
      <c r="P2202" t="s">
        <v>8269</v>
      </c>
      <c r="Q2202" s="15" t="s">
        <v>8314</v>
      </c>
      <c r="R2202" s="12" t="s">
        <v>8315</v>
      </c>
      <c r="S2202">
        <f t="shared" si="104"/>
        <v>248.5</v>
      </c>
    </row>
    <row r="2203" spans="1:19" ht="60" x14ac:dyDescent="0.25">
      <c r="A2203" s="10">
        <v>1336</v>
      </c>
      <c r="B2203" s="3" t="s">
        <v>1337</v>
      </c>
      <c r="C2203" s="3" t="s">
        <v>5446</v>
      </c>
      <c r="D2203" s="6">
        <v>100000</v>
      </c>
      <c r="E2203" s="8">
        <v>84947</v>
      </c>
      <c r="F2203" t="s">
        <v>8219</v>
      </c>
      <c r="G2203" t="s">
        <v>8223</v>
      </c>
      <c r="H2203" t="s">
        <v>8245</v>
      </c>
      <c r="I2203" s="19">
        <f t="shared" si="102"/>
        <v>41990.863750000004</v>
      </c>
      <c r="J2203">
        <v>1418849028</v>
      </c>
      <c r="K2203" s="19">
        <f t="shared" si="103"/>
        <v>41955.863750000004</v>
      </c>
      <c r="L2203">
        <v>1415825028</v>
      </c>
      <c r="M2203" t="b">
        <v>0</v>
      </c>
      <c r="N2203">
        <v>224</v>
      </c>
      <c r="O2203" t="b">
        <v>0</v>
      </c>
      <c r="P2203" t="s">
        <v>8271</v>
      </c>
      <c r="Q2203" s="15" t="s">
        <v>8307</v>
      </c>
      <c r="R2203" s="12" t="s">
        <v>8313</v>
      </c>
      <c r="S2203">
        <f t="shared" si="104"/>
        <v>379.23</v>
      </c>
    </row>
    <row r="2204" spans="1:19" ht="60" x14ac:dyDescent="0.25">
      <c r="A2204" s="10">
        <v>979</v>
      </c>
      <c r="B2204" s="3" t="s">
        <v>980</v>
      </c>
      <c r="C2204" s="3" t="s">
        <v>5089</v>
      </c>
      <c r="D2204" s="6">
        <v>35000</v>
      </c>
      <c r="E2204" s="8">
        <v>28986.16</v>
      </c>
      <c r="F2204" t="s">
        <v>8220</v>
      </c>
      <c r="G2204" t="s">
        <v>8223</v>
      </c>
      <c r="H2204" t="s">
        <v>8245</v>
      </c>
      <c r="I2204" s="19">
        <f t="shared" si="102"/>
        <v>42541.790972222225</v>
      </c>
      <c r="J2204">
        <v>1466449140</v>
      </c>
      <c r="K2204" s="19">
        <f t="shared" si="103"/>
        <v>42506.416990740734</v>
      </c>
      <c r="L2204">
        <v>1463392828</v>
      </c>
      <c r="M2204" t="b">
        <v>0</v>
      </c>
      <c r="N2204">
        <v>96</v>
      </c>
      <c r="O2204" t="b">
        <v>0</v>
      </c>
      <c r="P2204" t="s">
        <v>8271</v>
      </c>
      <c r="Q2204" s="15" t="s">
        <v>8307</v>
      </c>
      <c r="R2204" s="12" t="s">
        <v>8313</v>
      </c>
      <c r="S2204">
        <f t="shared" si="104"/>
        <v>301.94</v>
      </c>
    </row>
    <row r="2205" spans="1:19" ht="60" x14ac:dyDescent="0.25">
      <c r="A2205" s="10">
        <v>699</v>
      </c>
      <c r="B2205" s="3" t="s">
        <v>700</v>
      </c>
      <c r="C2205" s="3" t="s">
        <v>4809</v>
      </c>
      <c r="D2205" s="6">
        <v>130000</v>
      </c>
      <c r="E2205" s="8">
        <v>107148.74</v>
      </c>
      <c r="F2205" t="s">
        <v>8220</v>
      </c>
      <c r="G2205" t="s">
        <v>8223</v>
      </c>
      <c r="H2205" t="s">
        <v>8245</v>
      </c>
      <c r="I2205" s="19">
        <f t="shared" si="102"/>
        <v>41600.666666666664</v>
      </c>
      <c r="J2205">
        <v>1385136000</v>
      </c>
      <c r="K2205" s="19">
        <f t="shared" si="103"/>
        <v>41563.485509259262</v>
      </c>
      <c r="L2205">
        <v>1381923548</v>
      </c>
      <c r="M2205" t="b">
        <v>0</v>
      </c>
      <c r="N2205">
        <v>890</v>
      </c>
      <c r="O2205" t="b">
        <v>0</v>
      </c>
      <c r="P2205" t="s">
        <v>8271</v>
      </c>
      <c r="Q2205" s="15" t="s">
        <v>8307</v>
      </c>
      <c r="R2205" s="12" t="s">
        <v>8313</v>
      </c>
      <c r="S2205">
        <f t="shared" si="104"/>
        <v>120.39</v>
      </c>
    </row>
    <row r="2206" spans="1:19" ht="45" x14ac:dyDescent="0.25">
      <c r="A2206" s="10">
        <v>1004</v>
      </c>
      <c r="B2206" s="3" t="s">
        <v>1005</v>
      </c>
      <c r="C2206" s="3" t="s">
        <v>5114</v>
      </c>
      <c r="D2206" s="6">
        <v>25000</v>
      </c>
      <c r="E2206" s="8">
        <v>20552</v>
      </c>
      <c r="F2206" t="s">
        <v>8219</v>
      </c>
      <c r="G2206" t="s">
        <v>8223</v>
      </c>
      <c r="H2206" t="s">
        <v>8245</v>
      </c>
      <c r="I2206" s="19">
        <f t="shared" si="102"/>
        <v>42418.708645833336</v>
      </c>
      <c r="J2206">
        <v>1455814827</v>
      </c>
      <c r="K2206" s="19">
        <f t="shared" si="103"/>
        <v>42388.708645833336</v>
      </c>
      <c r="L2206">
        <v>1453222827</v>
      </c>
      <c r="M2206" t="b">
        <v>0</v>
      </c>
      <c r="N2206">
        <v>95</v>
      </c>
      <c r="O2206" t="b">
        <v>0</v>
      </c>
      <c r="P2206" t="s">
        <v>8271</v>
      </c>
      <c r="Q2206" s="15" t="s">
        <v>8307</v>
      </c>
      <c r="R2206" s="12" t="s">
        <v>8313</v>
      </c>
      <c r="S2206">
        <f t="shared" si="104"/>
        <v>216.34</v>
      </c>
    </row>
    <row r="2207" spans="1:19" ht="60" x14ac:dyDescent="0.25">
      <c r="A2207" s="10">
        <v>707</v>
      </c>
      <c r="B2207" s="3" t="s">
        <v>708</v>
      </c>
      <c r="C2207" s="3" t="s">
        <v>4817</v>
      </c>
      <c r="D2207" s="6">
        <v>68000</v>
      </c>
      <c r="E2207" s="8">
        <v>53670.6</v>
      </c>
      <c r="F2207" t="s">
        <v>8220</v>
      </c>
      <c r="G2207" t="s">
        <v>8224</v>
      </c>
      <c r="H2207" t="s">
        <v>8246</v>
      </c>
      <c r="I2207" s="19">
        <f t="shared" si="102"/>
        <v>42736.663506944446</v>
      </c>
      <c r="J2207">
        <v>1483286127</v>
      </c>
      <c r="K2207" s="19">
        <f t="shared" si="103"/>
        <v>42696.663506944446</v>
      </c>
      <c r="L2207">
        <v>1479830127</v>
      </c>
      <c r="M2207" t="b">
        <v>0</v>
      </c>
      <c r="N2207">
        <v>456</v>
      </c>
      <c r="O2207" t="b">
        <v>0</v>
      </c>
      <c r="P2207" t="s">
        <v>8271</v>
      </c>
      <c r="Q2207" s="15" t="s">
        <v>8307</v>
      </c>
      <c r="R2207" s="12" t="s">
        <v>8313</v>
      </c>
      <c r="S2207">
        <f t="shared" si="104"/>
        <v>117.7</v>
      </c>
    </row>
    <row r="2208" spans="1:19" ht="60" x14ac:dyDescent="0.25">
      <c r="A2208" s="10">
        <v>1585</v>
      </c>
      <c r="B2208" s="3" t="s">
        <v>1586</v>
      </c>
      <c r="C2208" s="3" t="s">
        <v>5695</v>
      </c>
      <c r="D2208" s="6">
        <v>2000</v>
      </c>
      <c r="E2208" s="8">
        <v>1580</v>
      </c>
      <c r="F2208" t="s">
        <v>8220</v>
      </c>
      <c r="G2208" t="s">
        <v>8228</v>
      </c>
      <c r="H2208" t="s">
        <v>8250</v>
      </c>
      <c r="I2208" s="19">
        <f t="shared" si="102"/>
        <v>42729.458333333328</v>
      </c>
      <c r="J2208">
        <v>1482663600</v>
      </c>
      <c r="K2208" s="19">
        <f t="shared" si="103"/>
        <v>42707.895462962959</v>
      </c>
      <c r="L2208">
        <v>1480800568</v>
      </c>
      <c r="M2208" t="b">
        <v>0</v>
      </c>
      <c r="N2208">
        <v>12</v>
      </c>
      <c r="O2208" t="b">
        <v>0</v>
      </c>
      <c r="P2208" t="s">
        <v>8289</v>
      </c>
      <c r="Q2208" s="15" t="s">
        <v>8322</v>
      </c>
      <c r="R2208" s="12" t="s">
        <v>8340</v>
      </c>
      <c r="S2208">
        <f t="shared" si="104"/>
        <v>131.66999999999999</v>
      </c>
    </row>
    <row r="2209" spans="1:19" ht="60" x14ac:dyDescent="0.25">
      <c r="A2209" s="10">
        <v>3973</v>
      </c>
      <c r="B2209" s="3" t="s">
        <v>3970</v>
      </c>
      <c r="C2209" s="3" t="s">
        <v>8080</v>
      </c>
      <c r="D2209" s="6">
        <v>5000</v>
      </c>
      <c r="E2209" s="8">
        <v>3905</v>
      </c>
      <c r="F2209" t="s">
        <v>8220</v>
      </c>
      <c r="G2209" t="s">
        <v>8223</v>
      </c>
      <c r="H2209" t="s">
        <v>8245</v>
      </c>
      <c r="I2209" s="19">
        <f t="shared" si="102"/>
        <v>42499.166666666672</v>
      </c>
      <c r="J2209">
        <v>1462766400</v>
      </c>
      <c r="K2209" s="19">
        <f t="shared" si="103"/>
        <v>42469.68414351852</v>
      </c>
      <c r="L2209">
        <v>1460219110</v>
      </c>
      <c r="M2209" t="b">
        <v>0</v>
      </c>
      <c r="N2209">
        <v>37</v>
      </c>
      <c r="O2209" t="b">
        <v>0</v>
      </c>
      <c r="P2209" t="s">
        <v>8269</v>
      </c>
      <c r="Q2209" s="15" t="s">
        <v>8314</v>
      </c>
      <c r="R2209" s="12" t="s">
        <v>8315</v>
      </c>
      <c r="S2209">
        <f t="shared" si="104"/>
        <v>105.54</v>
      </c>
    </row>
    <row r="2210" spans="1:19" ht="45" x14ac:dyDescent="0.25">
      <c r="A2210" s="10">
        <v>1005</v>
      </c>
      <c r="B2210" s="3" t="s">
        <v>1006</v>
      </c>
      <c r="C2210" s="3" t="s">
        <v>5115</v>
      </c>
      <c r="D2210" s="6">
        <v>200000</v>
      </c>
      <c r="E2210" s="8">
        <v>150102</v>
      </c>
      <c r="F2210" t="s">
        <v>8219</v>
      </c>
      <c r="G2210" t="s">
        <v>8223</v>
      </c>
      <c r="H2210" t="s">
        <v>8245</v>
      </c>
      <c r="I2210" s="19">
        <f t="shared" si="102"/>
        <v>42307.624803240738</v>
      </c>
      <c r="J2210">
        <v>1446217183</v>
      </c>
      <c r="K2210" s="19">
        <f t="shared" si="103"/>
        <v>42276.624803240738</v>
      </c>
      <c r="L2210">
        <v>1443538783</v>
      </c>
      <c r="M2210" t="b">
        <v>0</v>
      </c>
      <c r="N2210">
        <v>161</v>
      </c>
      <c r="O2210" t="b">
        <v>0</v>
      </c>
      <c r="P2210" t="s">
        <v>8271</v>
      </c>
      <c r="Q2210" s="15" t="s">
        <v>8307</v>
      </c>
      <c r="R2210" s="12" t="s">
        <v>8313</v>
      </c>
      <c r="S2210">
        <f t="shared" si="104"/>
        <v>932.31</v>
      </c>
    </row>
    <row r="2211" spans="1:19" ht="60" x14ac:dyDescent="0.25">
      <c r="A2211" s="10">
        <v>3144</v>
      </c>
      <c r="B2211" s="3" t="s">
        <v>3144</v>
      </c>
      <c r="C2211" s="3" t="s">
        <v>7254</v>
      </c>
      <c r="D2211" s="6">
        <v>10000</v>
      </c>
      <c r="E2211" s="8">
        <v>7540</v>
      </c>
      <c r="F2211" t="s">
        <v>8221</v>
      </c>
      <c r="G2211" t="s">
        <v>8223</v>
      </c>
      <c r="H2211" t="s">
        <v>8245</v>
      </c>
      <c r="I2211" s="19">
        <f t="shared" si="102"/>
        <v>42813.25</v>
      </c>
      <c r="J2211">
        <v>1489903200</v>
      </c>
      <c r="K2211" s="19">
        <f t="shared" si="103"/>
        <v>42796.538275462968</v>
      </c>
      <c r="L2211">
        <v>1488459307</v>
      </c>
      <c r="M2211" t="b">
        <v>0</v>
      </c>
      <c r="N2211">
        <v>30</v>
      </c>
      <c r="O2211" t="b">
        <v>0</v>
      </c>
      <c r="P2211" t="s">
        <v>8269</v>
      </c>
      <c r="Q2211" s="15" t="s">
        <v>8314</v>
      </c>
      <c r="R2211" s="12" t="s">
        <v>8315</v>
      </c>
      <c r="S2211">
        <f t="shared" si="104"/>
        <v>251.33</v>
      </c>
    </row>
    <row r="2212" spans="1:19" ht="45" x14ac:dyDescent="0.25">
      <c r="A2212" s="10">
        <v>885</v>
      </c>
      <c r="B2212" s="3" t="s">
        <v>886</v>
      </c>
      <c r="C2212" s="3" t="s">
        <v>4995</v>
      </c>
      <c r="D2212" s="6">
        <v>1000</v>
      </c>
      <c r="E2212" s="8">
        <v>750</v>
      </c>
      <c r="F2212" t="s">
        <v>8220</v>
      </c>
      <c r="G2212" t="s">
        <v>8223</v>
      </c>
      <c r="H2212" t="s">
        <v>8245</v>
      </c>
      <c r="I2212" s="19">
        <f t="shared" si="102"/>
        <v>42734.941099537042</v>
      </c>
      <c r="J2212">
        <v>1483137311</v>
      </c>
      <c r="K2212" s="19">
        <f t="shared" si="103"/>
        <v>42713.941099537042</v>
      </c>
      <c r="L2212">
        <v>1481322911</v>
      </c>
      <c r="M2212" t="b">
        <v>0</v>
      </c>
      <c r="N2212">
        <v>21</v>
      </c>
      <c r="O2212" t="b">
        <v>0</v>
      </c>
      <c r="P2212" t="s">
        <v>8277</v>
      </c>
      <c r="Q2212" s="15" t="s">
        <v>8311</v>
      </c>
      <c r="R2212" s="12" t="s">
        <v>8328</v>
      </c>
      <c r="S2212">
        <f t="shared" si="104"/>
        <v>35.71</v>
      </c>
    </row>
    <row r="2213" spans="1:19" ht="60" x14ac:dyDescent="0.25">
      <c r="A2213" s="10">
        <v>688</v>
      </c>
      <c r="B2213" s="3" t="s">
        <v>689</v>
      </c>
      <c r="C2213" s="3" t="s">
        <v>4798</v>
      </c>
      <c r="D2213" s="6">
        <v>20000</v>
      </c>
      <c r="E2213" s="8">
        <v>14598</v>
      </c>
      <c r="F2213" t="s">
        <v>8220</v>
      </c>
      <c r="G2213" t="s">
        <v>8223</v>
      </c>
      <c r="H2213" t="s">
        <v>8245</v>
      </c>
      <c r="I2213" s="19">
        <f t="shared" si="102"/>
        <v>42292.104780092588</v>
      </c>
      <c r="J2213">
        <v>1444876253</v>
      </c>
      <c r="K2213" s="19">
        <f t="shared" si="103"/>
        <v>42262.104780092588</v>
      </c>
      <c r="L2213">
        <v>1442284253</v>
      </c>
      <c r="M2213" t="b">
        <v>0</v>
      </c>
      <c r="N2213">
        <v>36</v>
      </c>
      <c r="O2213" t="b">
        <v>0</v>
      </c>
      <c r="P2213" t="s">
        <v>8271</v>
      </c>
      <c r="Q2213" s="15" t="s">
        <v>8307</v>
      </c>
      <c r="R2213" s="12" t="s">
        <v>8313</v>
      </c>
      <c r="S2213">
        <f t="shared" si="104"/>
        <v>405.5</v>
      </c>
    </row>
    <row r="2214" spans="1:19" ht="60" x14ac:dyDescent="0.25">
      <c r="A2214" s="10">
        <v>1871</v>
      </c>
      <c r="B2214" s="3" t="s">
        <v>1872</v>
      </c>
      <c r="C2214" s="3" t="s">
        <v>5981</v>
      </c>
      <c r="D2214" s="6">
        <v>6500</v>
      </c>
      <c r="E2214" s="8">
        <v>4666</v>
      </c>
      <c r="F2214" t="s">
        <v>8220</v>
      </c>
      <c r="G2214" t="s">
        <v>8223</v>
      </c>
      <c r="H2214" t="s">
        <v>8245</v>
      </c>
      <c r="I2214" s="19">
        <f t="shared" si="102"/>
        <v>41963.825243055559</v>
      </c>
      <c r="J2214">
        <v>1416512901</v>
      </c>
      <c r="K2214" s="19">
        <f t="shared" si="103"/>
        <v>41923.783576388887</v>
      </c>
      <c r="L2214">
        <v>1413053301</v>
      </c>
      <c r="M2214" t="b">
        <v>0</v>
      </c>
      <c r="N2214">
        <v>95</v>
      </c>
      <c r="O2214" t="b">
        <v>0</v>
      </c>
      <c r="P2214" t="s">
        <v>8281</v>
      </c>
      <c r="Q2214" s="15" t="s">
        <v>8309</v>
      </c>
      <c r="R2214" s="12" t="s">
        <v>8341</v>
      </c>
      <c r="S2214">
        <f t="shared" si="104"/>
        <v>49.12</v>
      </c>
    </row>
    <row r="2215" spans="1:19" ht="60" x14ac:dyDescent="0.25">
      <c r="A2215" s="10">
        <v>4106</v>
      </c>
      <c r="B2215" s="3" t="s">
        <v>4102</v>
      </c>
      <c r="C2215" s="3" t="s">
        <v>8209</v>
      </c>
      <c r="D2215" s="6">
        <v>5000</v>
      </c>
      <c r="E2215" s="8">
        <v>3530</v>
      </c>
      <c r="F2215" t="s">
        <v>8220</v>
      </c>
      <c r="G2215" t="s">
        <v>8223</v>
      </c>
      <c r="H2215" t="s">
        <v>8245</v>
      </c>
      <c r="I2215" s="19">
        <f t="shared" si="102"/>
        <v>42096.041666666672</v>
      </c>
      <c r="J2215">
        <v>1427936400</v>
      </c>
      <c r="K2215" s="19">
        <f t="shared" si="103"/>
        <v>42053.049375000002</v>
      </c>
      <c r="L2215">
        <v>1424221866</v>
      </c>
      <c r="M2215" t="b">
        <v>0</v>
      </c>
      <c r="N2215">
        <v>33</v>
      </c>
      <c r="O2215" t="b">
        <v>0</v>
      </c>
      <c r="P2215" t="s">
        <v>8269</v>
      </c>
      <c r="Q2215" s="15" t="s">
        <v>8314</v>
      </c>
      <c r="R2215" s="12" t="s">
        <v>8315</v>
      </c>
      <c r="S2215">
        <f t="shared" si="104"/>
        <v>106.97</v>
      </c>
    </row>
    <row r="2216" spans="1:19" ht="60" x14ac:dyDescent="0.25">
      <c r="A2216" s="10">
        <v>1341</v>
      </c>
      <c r="B2216" s="3" t="s">
        <v>1342</v>
      </c>
      <c r="C2216" s="3" t="s">
        <v>5451</v>
      </c>
      <c r="D2216" s="6">
        <v>25000</v>
      </c>
      <c r="E2216" s="8">
        <v>17590</v>
      </c>
      <c r="F2216" t="s">
        <v>8219</v>
      </c>
      <c r="G2216" t="s">
        <v>8224</v>
      </c>
      <c r="H2216" t="s">
        <v>8246</v>
      </c>
      <c r="I2216" s="19">
        <f t="shared" si="102"/>
        <v>42644.624039351853</v>
      </c>
      <c r="J2216">
        <v>1475333917</v>
      </c>
      <c r="K2216" s="19">
        <f t="shared" si="103"/>
        <v>42612.624039351853</v>
      </c>
      <c r="L2216">
        <v>1472569117</v>
      </c>
      <c r="M2216" t="b">
        <v>0</v>
      </c>
      <c r="N2216">
        <v>46</v>
      </c>
      <c r="O2216" t="b">
        <v>0</v>
      </c>
      <c r="P2216" t="s">
        <v>8271</v>
      </c>
      <c r="Q2216" s="15" t="s">
        <v>8307</v>
      </c>
      <c r="R2216" s="12" t="s">
        <v>8313</v>
      </c>
      <c r="S2216">
        <f t="shared" si="104"/>
        <v>382.39</v>
      </c>
    </row>
    <row r="2217" spans="1:19" ht="30" x14ac:dyDescent="0.25">
      <c r="A2217" s="10">
        <v>4022</v>
      </c>
      <c r="B2217" s="3" t="s">
        <v>4018</v>
      </c>
      <c r="C2217" s="3" t="s">
        <v>8127</v>
      </c>
      <c r="D2217" s="6">
        <v>18000</v>
      </c>
      <c r="E2217" s="8">
        <v>12521</v>
      </c>
      <c r="F2217" t="s">
        <v>8220</v>
      </c>
      <c r="G2217" t="s">
        <v>8223</v>
      </c>
      <c r="H2217" t="s">
        <v>8245</v>
      </c>
      <c r="I2217" s="19">
        <f t="shared" si="102"/>
        <v>42036.120833333334</v>
      </c>
      <c r="J2217">
        <v>1422759240</v>
      </c>
      <c r="K2217" s="19">
        <f t="shared" si="103"/>
        <v>41990.584108796291</v>
      </c>
      <c r="L2217">
        <v>1418824867</v>
      </c>
      <c r="M2217" t="b">
        <v>0</v>
      </c>
      <c r="N2217">
        <v>197</v>
      </c>
      <c r="O2217" t="b">
        <v>0</v>
      </c>
      <c r="P2217" t="s">
        <v>8269</v>
      </c>
      <c r="Q2217" s="15" t="s">
        <v>8314</v>
      </c>
      <c r="R2217" s="12" t="s">
        <v>8315</v>
      </c>
      <c r="S2217">
        <f t="shared" si="104"/>
        <v>63.56</v>
      </c>
    </row>
    <row r="2218" spans="1:19" ht="60" x14ac:dyDescent="0.25">
      <c r="A2218" s="10">
        <v>774</v>
      </c>
      <c r="B2218" s="3" t="s">
        <v>775</v>
      </c>
      <c r="C2218" s="3" t="s">
        <v>4884</v>
      </c>
      <c r="D2218" s="6">
        <v>500</v>
      </c>
      <c r="E2218" s="8">
        <v>351</v>
      </c>
      <c r="F2218" t="s">
        <v>8220</v>
      </c>
      <c r="G2218" t="s">
        <v>8223</v>
      </c>
      <c r="H2218" t="s">
        <v>8245</v>
      </c>
      <c r="I2218" s="19">
        <f t="shared" si="102"/>
        <v>41693.780300925922</v>
      </c>
      <c r="J2218">
        <v>1393181018</v>
      </c>
      <c r="K2218" s="19">
        <f t="shared" si="103"/>
        <v>41663.780300925922</v>
      </c>
      <c r="L2218">
        <v>1390589018</v>
      </c>
      <c r="M2218" t="b">
        <v>0</v>
      </c>
      <c r="N2218">
        <v>9</v>
      </c>
      <c r="O2218" t="b">
        <v>0</v>
      </c>
      <c r="P2218" t="s">
        <v>8273</v>
      </c>
      <c r="Q2218" s="15" t="s">
        <v>8320</v>
      </c>
      <c r="R2218" s="12" t="s">
        <v>8342</v>
      </c>
      <c r="S2218">
        <f t="shared" si="104"/>
        <v>39</v>
      </c>
    </row>
    <row r="2219" spans="1:19" ht="60" x14ac:dyDescent="0.25">
      <c r="A2219" s="10">
        <v>3123</v>
      </c>
      <c r="B2219" s="3" t="s">
        <v>3123</v>
      </c>
      <c r="C2219" s="3" t="s">
        <v>7233</v>
      </c>
      <c r="D2219" s="6">
        <v>125000</v>
      </c>
      <c r="E2219" s="8">
        <v>85192</v>
      </c>
      <c r="F2219" t="s">
        <v>8219</v>
      </c>
      <c r="G2219" t="s">
        <v>8223</v>
      </c>
      <c r="H2219" t="s">
        <v>8245</v>
      </c>
      <c r="I2219" s="19">
        <f t="shared" si="102"/>
        <v>42560.993032407408</v>
      </c>
      <c r="J2219">
        <v>1468108198</v>
      </c>
      <c r="K2219" s="19">
        <f t="shared" si="103"/>
        <v>42530.993032407408</v>
      </c>
      <c r="L2219">
        <v>1465516198</v>
      </c>
      <c r="M2219" t="b">
        <v>0</v>
      </c>
      <c r="N2219">
        <v>348</v>
      </c>
      <c r="O2219" t="b">
        <v>0</v>
      </c>
      <c r="P2219" t="s">
        <v>8301</v>
      </c>
      <c r="Q2219" s="15" t="s">
        <v>8314</v>
      </c>
      <c r="R2219" s="12" t="s">
        <v>8327</v>
      </c>
      <c r="S2219">
        <f t="shared" si="104"/>
        <v>244.8</v>
      </c>
    </row>
    <row r="2220" spans="1:19" ht="45" x14ac:dyDescent="0.25">
      <c r="A2220" s="10">
        <v>1797</v>
      </c>
      <c r="B2220" s="3" t="s">
        <v>1798</v>
      </c>
      <c r="C2220" s="3" t="s">
        <v>5907</v>
      </c>
      <c r="D2220" s="6">
        <v>10000</v>
      </c>
      <c r="E2220" s="8">
        <v>6755</v>
      </c>
      <c r="F2220" t="s">
        <v>8220</v>
      </c>
      <c r="G2220" t="s">
        <v>8223</v>
      </c>
      <c r="H2220" t="s">
        <v>8245</v>
      </c>
      <c r="I2220" s="19">
        <f t="shared" si="102"/>
        <v>42719.56931712963</v>
      </c>
      <c r="J2220">
        <v>1481809189</v>
      </c>
      <c r="K2220" s="19">
        <f t="shared" si="103"/>
        <v>42689.56931712963</v>
      </c>
      <c r="L2220">
        <v>1479217189</v>
      </c>
      <c r="M2220" t="b">
        <v>1</v>
      </c>
      <c r="N2220">
        <v>140</v>
      </c>
      <c r="O2220" t="b">
        <v>0</v>
      </c>
      <c r="P2220" t="s">
        <v>8283</v>
      </c>
      <c r="Q2220" s="15" t="s">
        <v>8322</v>
      </c>
      <c r="R2220" s="12" t="s">
        <v>8323</v>
      </c>
      <c r="S2220">
        <f t="shared" si="104"/>
        <v>48.25</v>
      </c>
    </row>
    <row r="2221" spans="1:19" ht="60" x14ac:dyDescent="0.25">
      <c r="A2221" s="10">
        <v>877</v>
      </c>
      <c r="B2221" s="3" t="s">
        <v>878</v>
      </c>
      <c r="C2221" s="3" t="s">
        <v>4987</v>
      </c>
      <c r="D2221" s="6">
        <v>2000</v>
      </c>
      <c r="E2221" s="8">
        <v>1351</v>
      </c>
      <c r="F2221" t="s">
        <v>8220</v>
      </c>
      <c r="G2221" t="s">
        <v>8223</v>
      </c>
      <c r="H2221" t="s">
        <v>8245</v>
      </c>
      <c r="I2221" s="19">
        <f t="shared" si="102"/>
        <v>41627.788888888892</v>
      </c>
      <c r="J2221">
        <v>1387479360</v>
      </c>
      <c r="K2221" s="19">
        <f t="shared" si="103"/>
        <v>41597.788888888892</v>
      </c>
      <c r="L2221">
        <v>1384887360</v>
      </c>
      <c r="M2221" t="b">
        <v>0</v>
      </c>
      <c r="N2221">
        <v>29</v>
      </c>
      <c r="O2221" t="b">
        <v>0</v>
      </c>
      <c r="P2221" t="s">
        <v>8276</v>
      </c>
      <c r="Q2221" s="15" t="s">
        <v>8311</v>
      </c>
      <c r="R2221" s="12" t="s">
        <v>8343</v>
      </c>
      <c r="S2221">
        <f t="shared" si="104"/>
        <v>46.59</v>
      </c>
    </row>
    <row r="2222" spans="1:19" ht="45" x14ac:dyDescent="0.25">
      <c r="A2222" s="10">
        <v>1728</v>
      </c>
      <c r="B2222" s="3" t="s">
        <v>1729</v>
      </c>
      <c r="C2222" s="3" t="s">
        <v>5838</v>
      </c>
      <c r="D2222" s="6">
        <v>1250</v>
      </c>
      <c r="E2222" s="8">
        <v>855</v>
      </c>
      <c r="F2222" t="s">
        <v>8220</v>
      </c>
      <c r="G2222" t="s">
        <v>8223</v>
      </c>
      <c r="H2222" t="s">
        <v>8245</v>
      </c>
      <c r="I2222" s="19">
        <f t="shared" si="102"/>
        <v>42298.625856481478</v>
      </c>
      <c r="J2222">
        <v>1445439674</v>
      </c>
      <c r="K2222" s="19">
        <f t="shared" si="103"/>
        <v>42268.625856481478</v>
      </c>
      <c r="L2222">
        <v>1442847674</v>
      </c>
      <c r="M2222" t="b">
        <v>0</v>
      </c>
      <c r="N2222">
        <v>7</v>
      </c>
      <c r="O2222" t="b">
        <v>0</v>
      </c>
      <c r="P2222" t="s">
        <v>8291</v>
      </c>
      <c r="Q2222" s="15" t="s">
        <v>8311</v>
      </c>
      <c r="R2222" s="12" t="s">
        <v>8336</v>
      </c>
      <c r="S2222">
        <f t="shared" si="104"/>
        <v>122.14</v>
      </c>
    </row>
    <row r="2223" spans="1:19" ht="60" x14ac:dyDescent="0.25">
      <c r="A2223" s="10">
        <v>3062</v>
      </c>
      <c r="B2223" s="3" t="s">
        <v>3062</v>
      </c>
      <c r="C2223" s="3" t="s">
        <v>7172</v>
      </c>
      <c r="D2223" s="6">
        <v>10000</v>
      </c>
      <c r="E2223" s="8">
        <v>6684</v>
      </c>
      <c r="F2223" t="s">
        <v>8220</v>
      </c>
      <c r="G2223" t="s">
        <v>8223</v>
      </c>
      <c r="H2223" t="s">
        <v>8245</v>
      </c>
      <c r="I2223" s="19">
        <f t="shared" si="102"/>
        <v>42277.75</v>
      </c>
      <c r="J2223">
        <v>1443636000</v>
      </c>
      <c r="K2223" s="19">
        <f t="shared" si="103"/>
        <v>42248.535787037035</v>
      </c>
      <c r="L2223">
        <v>1441111892</v>
      </c>
      <c r="M2223" t="b">
        <v>0</v>
      </c>
      <c r="N2223">
        <v>67</v>
      </c>
      <c r="O2223" t="b">
        <v>0</v>
      </c>
      <c r="P2223" t="s">
        <v>8301</v>
      </c>
      <c r="Q2223" s="15" t="s">
        <v>8314</v>
      </c>
      <c r="R2223" s="12" t="s">
        <v>8327</v>
      </c>
      <c r="S2223">
        <f t="shared" si="104"/>
        <v>99.76</v>
      </c>
    </row>
    <row r="2224" spans="1:19" ht="45" x14ac:dyDescent="0.25">
      <c r="A2224" s="10">
        <v>3906</v>
      </c>
      <c r="B2224" s="3" t="s">
        <v>3903</v>
      </c>
      <c r="C2224" s="3" t="s">
        <v>8014</v>
      </c>
      <c r="D2224" s="6">
        <v>1500</v>
      </c>
      <c r="E2224" s="8">
        <v>1010</v>
      </c>
      <c r="F2224" t="s">
        <v>8220</v>
      </c>
      <c r="G2224" t="s">
        <v>8224</v>
      </c>
      <c r="H2224" t="s">
        <v>8246</v>
      </c>
      <c r="I2224" s="19">
        <f t="shared" si="102"/>
        <v>42181.559027777781</v>
      </c>
      <c r="J2224">
        <v>1435325100</v>
      </c>
      <c r="K2224" s="19">
        <f t="shared" si="103"/>
        <v>42143.917743055557</v>
      </c>
      <c r="L2224">
        <v>1432072893</v>
      </c>
      <c r="M2224" t="b">
        <v>0</v>
      </c>
      <c r="N2224">
        <v>16</v>
      </c>
      <c r="O2224" t="b">
        <v>0</v>
      </c>
      <c r="P2224" t="s">
        <v>8269</v>
      </c>
      <c r="Q2224" s="15" t="s">
        <v>8314</v>
      </c>
      <c r="R2224" s="12" t="s">
        <v>8315</v>
      </c>
      <c r="S2224">
        <f t="shared" si="104"/>
        <v>63.13</v>
      </c>
    </row>
    <row r="2225" spans="1:19" ht="60" x14ac:dyDescent="0.25">
      <c r="A2225" s="10">
        <v>1306</v>
      </c>
      <c r="B2225" s="3" t="s">
        <v>1307</v>
      </c>
      <c r="C2225" s="3" t="s">
        <v>5416</v>
      </c>
      <c r="D2225" s="6">
        <v>110000</v>
      </c>
      <c r="E2225" s="8">
        <v>71771</v>
      </c>
      <c r="F2225" t="s">
        <v>8219</v>
      </c>
      <c r="G2225" t="s">
        <v>8223</v>
      </c>
      <c r="H2225" t="s">
        <v>8245</v>
      </c>
      <c r="I2225" s="19">
        <f t="shared" si="102"/>
        <v>41977.457569444443</v>
      </c>
      <c r="J2225">
        <v>1417690734</v>
      </c>
      <c r="K2225" s="19">
        <f t="shared" si="103"/>
        <v>41947.457569444443</v>
      </c>
      <c r="L2225">
        <v>1415098734</v>
      </c>
      <c r="M2225" t="b">
        <v>0</v>
      </c>
      <c r="N2225">
        <v>356</v>
      </c>
      <c r="O2225" t="b">
        <v>0</v>
      </c>
      <c r="P2225" t="s">
        <v>8271</v>
      </c>
      <c r="Q2225" s="15" t="s">
        <v>8307</v>
      </c>
      <c r="R2225" s="12" t="s">
        <v>8313</v>
      </c>
      <c r="S2225">
        <f t="shared" si="104"/>
        <v>201.6</v>
      </c>
    </row>
    <row r="2226" spans="1:19" ht="45" x14ac:dyDescent="0.25">
      <c r="A2226" s="10">
        <v>1775</v>
      </c>
      <c r="B2226" s="3" t="s">
        <v>1776</v>
      </c>
      <c r="C2226" s="3" t="s">
        <v>5885</v>
      </c>
      <c r="D2226" s="6">
        <v>32500</v>
      </c>
      <c r="E2226" s="8">
        <v>21158</v>
      </c>
      <c r="F2226" t="s">
        <v>8220</v>
      </c>
      <c r="G2226" t="s">
        <v>8223</v>
      </c>
      <c r="H2226" t="s">
        <v>8245</v>
      </c>
      <c r="I2226" s="19">
        <f t="shared" si="102"/>
        <v>41936.976388888892</v>
      </c>
      <c r="J2226">
        <v>1414193160</v>
      </c>
      <c r="K2226" s="19">
        <f t="shared" si="103"/>
        <v>41891.976388888892</v>
      </c>
      <c r="L2226">
        <v>1410305160</v>
      </c>
      <c r="M2226" t="b">
        <v>1</v>
      </c>
      <c r="N2226">
        <v>124</v>
      </c>
      <c r="O2226" t="b">
        <v>0</v>
      </c>
      <c r="P2226" t="s">
        <v>8283</v>
      </c>
      <c r="Q2226" s="15" t="s">
        <v>8322</v>
      </c>
      <c r="R2226" s="12" t="s">
        <v>8323</v>
      </c>
      <c r="S2226">
        <f t="shared" si="104"/>
        <v>170.63</v>
      </c>
    </row>
    <row r="2227" spans="1:19" ht="45" x14ac:dyDescent="0.25">
      <c r="A2227" s="10">
        <v>1704</v>
      </c>
      <c r="B2227" s="3" t="s">
        <v>1705</v>
      </c>
      <c r="C2227" s="3" t="s">
        <v>5814</v>
      </c>
      <c r="D2227" s="6">
        <v>2000</v>
      </c>
      <c r="E2227" s="8">
        <v>1302</v>
      </c>
      <c r="F2227" t="s">
        <v>8220</v>
      </c>
      <c r="G2227" t="s">
        <v>8223</v>
      </c>
      <c r="H2227" t="s">
        <v>8245</v>
      </c>
      <c r="I2227" s="19">
        <f t="shared" si="102"/>
        <v>42051.139733796299</v>
      </c>
      <c r="J2227">
        <v>1424056873</v>
      </c>
      <c r="K2227" s="19">
        <f t="shared" si="103"/>
        <v>42021.139733796299</v>
      </c>
      <c r="L2227">
        <v>1421464873</v>
      </c>
      <c r="M2227" t="b">
        <v>0</v>
      </c>
      <c r="N2227">
        <v>11</v>
      </c>
      <c r="O2227" t="b">
        <v>0</v>
      </c>
      <c r="P2227" t="s">
        <v>8291</v>
      </c>
      <c r="Q2227" s="15" t="s">
        <v>8311</v>
      </c>
      <c r="R2227" s="12" t="s">
        <v>8336</v>
      </c>
      <c r="S2227">
        <f t="shared" si="104"/>
        <v>118.36</v>
      </c>
    </row>
    <row r="2228" spans="1:19" ht="60" x14ac:dyDescent="0.25">
      <c r="A2228" s="10">
        <v>3188</v>
      </c>
      <c r="B2228" s="3" t="s">
        <v>3188</v>
      </c>
      <c r="C2228" s="3" t="s">
        <v>7298</v>
      </c>
      <c r="D2228" s="6">
        <v>200</v>
      </c>
      <c r="E2228" s="8">
        <v>130</v>
      </c>
      <c r="F2228" t="s">
        <v>8220</v>
      </c>
      <c r="G2228" t="s">
        <v>8224</v>
      </c>
      <c r="H2228" t="s">
        <v>8246</v>
      </c>
      <c r="I2228" s="19">
        <f t="shared" si="102"/>
        <v>42165.415532407409</v>
      </c>
      <c r="J2228">
        <v>1433930302</v>
      </c>
      <c r="K2228" s="19">
        <f t="shared" si="103"/>
        <v>42144.415532407409</v>
      </c>
      <c r="L2228">
        <v>1432115902</v>
      </c>
      <c r="M2228" t="b">
        <v>0</v>
      </c>
      <c r="N2228">
        <v>9</v>
      </c>
      <c r="O2228" t="b">
        <v>0</v>
      </c>
      <c r="P2228" t="s">
        <v>8303</v>
      </c>
      <c r="Q2228" s="15" t="s">
        <v>8314</v>
      </c>
      <c r="R2228" s="12" t="s">
        <v>8335</v>
      </c>
      <c r="S2228">
        <f t="shared" si="104"/>
        <v>14.44</v>
      </c>
    </row>
    <row r="2229" spans="1:19" ht="45" x14ac:dyDescent="0.25">
      <c r="A2229" s="10">
        <v>452</v>
      </c>
      <c r="B2229" s="3" t="s">
        <v>453</v>
      </c>
      <c r="C2229" s="3" t="s">
        <v>4562</v>
      </c>
      <c r="D2229" s="6">
        <v>750</v>
      </c>
      <c r="E2229" s="8">
        <v>480</v>
      </c>
      <c r="F2229" t="s">
        <v>8220</v>
      </c>
      <c r="G2229" t="s">
        <v>8223</v>
      </c>
      <c r="H2229" t="s">
        <v>8245</v>
      </c>
      <c r="I2229" s="19">
        <f t="shared" si="102"/>
        <v>42137.703877314809</v>
      </c>
      <c r="J2229">
        <v>1431536015</v>
      </c>
      <c r="K2229" s="19">
        <f t="shared" si="103"/>
        <v>42107.703877314809</v>
      </c>
      <c r="L2229">
        <v>1428944015</v>
      </c>
      <c r="M2229" t="b">
        <v>0</v>
      </c>
      <c r="N2229">
        <v>12</v>
      </c>
      <c r="O2229" t="b">
        <v>0</v>
      </c>
      <c r="P2229" t="s">
        <v>8268</v>
      </c>
      <c r="Q2229" s="15" t="s">
        <v>8317</v>
      </c>
      <c r="R2229" s="12" t="s">
        <v>8344</v>
      </c>
      <c r="S2229">
        <f t="shared" si="104"/>
        <v>40</v>
      </c>
    </row>
    <row r="2230" spans="1:19" ht="45" x14ac:dyDescent="0.25">
      <c r="A2230" s="10">
        <v>1076</v>
      </c>
      <c r="B2230" s="3" t="s">
        <v>1077</v>
      </c>
      <c r="C2230" s="3" t="s">
        <v>5186</v>
      </c>
      <c r="D2230" s="6">
        <v>75000</v>
      </c>
      <c r="E2230" s="8">
        <v>47074</v>
      </c>
      <c r="F2230" t="s">
        <v>8220</v>
      </c>
      <c r="G2230" t="s">
        <v>8223</v>
      </c>
      <c r="H2230" t="s">
        <v>8245</v>
      </c>
      <c r="I2230" s="19">
        <f t="shared" si="102"/>
        <v>41893.377893518518</v>
      </c>
      <c r="J2230">
        <v>1410426250</v>
      </c>
      <c r="K2230" s="19">
        <f t="shared" si="103"/>
        <v>41838.377893518518</v>
      </c>
      <c r="L2230">
        <v>1405674250</v>
      </c>
      <c r="M2230" t="b">
        <v>0</v>
      </c>
      <c r="N2230">
        <v>975</v>
      </c>
      <c r="O2230" t="b">
        <v>0</v>
      </c>
      <c r="P2230" t="s">
        <v>8280</v>
      </c>
      <c r="Q2230" s="15" t="s">
        <v>8309</v>
      </c>
      <c r="R2230" s="12" t="s">
        <v>8345</v>
      </c>
      <c r="S2230">
        <f t="shared" si="104"/>
        <v>48.28</v>
      </c>
    </row>
    <row r="2231" spans="1:19" ht="60" x14ac:dyDescent="0.25">
      <c r="A2231" s="10">
        <v>2674</v>
      </c>
      <c r="B2231" s="3" t="s">
        <v>2674</v>
      </c>
      <c r="C2231" s="3" t="s">
        <v>6784</v>
      </c>
      <c r="D2231" s="6">
        <v>35000</v>
      </c>
      <c r="E2231" s="8">
        <v>21994</v>
      </c>
      <c r="F2231" t="s">
        <v>8220</v>
      </c>
      <c r="G2231" t="s">
        <v>8223</v>
      </c>
      <c r="H2231" t="s">
        <v>8245</v>
      </c>
      <c r="I2231" s="19">
        <f t="shared" si="102"/>
        <v>42556.207638888889</v>
      </c>
      <c r="J2231">
        <v>1467694740</v>
      </c>
      <c r="K2231" s="19">
        <f t="shared" si="103"/>
        <v>42529.632754629631</v>
      </c>
      <c r="L2231">
        <v>1465398670</v>
      </c>
      <c r="M2231" t="b">
        <v>1</v>
      </c>
      <c r="N2231">
        <v>171</v>
      </c>
      <c r="O2231" t="b">
        <v>0</v>
      </c>
      <c r="P2231" t="s">
        <v>8300</v>
      </c>
      <c r="Q2231" s="15" t="s">
        <v>8307</v>
      </c>
      <c r="R2231" s="12" t="s">
        <v>8334</v>
      </c>
      <c r="S2231">
        <f t="shared" si="104"/>
        <v>128.62</v>
      </c>
    </row>
    <row r="2232" spans="1:19" ht="60" x14ac:dyDescent="0.25">
      <c r="A2232" s="10">
        <v>2900</v>
      </c>
      <c r="B2232" s="3" t="s">
        <v>2900</v>
      </c>
      <c r="C2232" s="3" t="s">
        <v>7010</v>
      </c>
      <c r="D2232" s="6">
        <v>5500</v>
      </c>
      <c r="E2232" s="8">
        <v>3405</v>
      </c>
      <c r="F2232" t="s">
        <v>8220</v>
      </c>
      <c r="G2232" t="s">
        <v>8223</v>
      </c>
      <c r="H2232" t="s">
        <v>8245</v>
      </c>
      <c r="I2232" s="19">
        <f t="shared" si="102"/>
        <v>41860.234166666669</v>
      </c>
      <c r="J2232">
        <v>1407562632</v>
      </c>
      <c r="K2232" s="19">
        <f t="shared" si="103"/>
        <v>41830.234166666669</v>
      </c>
      <c r="L2232">
        <v>1404970632</v>
      </c>
      <c r="M2232" t="b">
        <v>0</v>
      </c>
      <c r="N2232">
        <v>7</v>
      </c>
      <c r="O2232" t="b">
        <v>0</v>
      </c>
      <c r="P2232" t="s">
        <v>8269</v>
      </c>
      <c r="Q2232" s="15" t="s">
        <v>8314</v>
      </c>
      <c r="R2232" s="12" t="s">
        <v>8315</v>
      </c>
      <c r="S2232">
        <f t="shared" si="104"/>
        <v>486.43</v>
      </c>
    </row>
    <row r="2233" spans="1:19" ht="45" x14ac:dyDescent="0.25">
      <c r="A2233" s="10">
        <v>1792</v>
      </c>
      <c r="B2233" s="3" t="s">
        <v>1793</v>
      </c>
      <c r="C2233" s="3" t="s">
        <v>5902</v>
      </c>
      <c r="D2233" s="6">
        <v>25000</v>
      </c>
      <c r="E2233" s="8">
        <v>15281</v>
      </c>
      <c r="F2233" t="s">
        <v>8220</v>
      </c>
      <c r="G2233" t="s">
        <v>8223</v>
      </c>
      <c r="H2233" t="s">
        <v>8245</v>
      </c>
      <c r="I2233" s="19">
        <f t="shared" si="102"/>
        <v>42226.290972222225</v>
      </c>
      <c r="J2233">
        <v>1439189940</v>
      </c>
      <c r="K2233" s="19">
        <f t="shared" si="103"/>
        <v>42189.031041666662</v>
      </c>
      <c r="L2233">
        <v>1435970682</v>
      </c>
      <c r="M2233" t="b">
        <v>1</v>
      </c>
      <c r="N2233">
        <v>139</v>
      </c>
      <c r="O2233" t="b">
        <v>0</v>
      </c>
      <c r="P2233" t="s">
        <v>8283</v>
      </c>
      <c r="Q2233" s="15" t="s">
        <v>8322</v>
      </c>
      <c r="R2233" s="12" t="s">
        <v>8323</v>
      </c>
      <c r="S2233">
        <f t="shared" si="104"/>
        <v>109.94</v>
      </c>
    </row>
    <row r="2234" spans="1:19" ht="60" x14ac:dyDescent="0.25">
      <c r="A2234" s="10">
        <v>4067</v>
      </c>
      <c r="B2234" s="3" t="s">
        <v>4063</v>
      </c>
      <c r="C2234" s="3" t="s">
        <v>7998</v>
      </c>
      <c r="D2234" s="6">
        <v>5000</v>
      </c>
      <c r="E2234" s="8">
        <v>3045</v>
      </c>
      <c r="F2234" t="s">
        <v>8220</v>
      </c>
      <c r="G2234" t="s">
        <v>8223</v>
      </c>
      <c r="H2234" t="s">
        <v>8245</v>
      </c>
      <c r="I2234" s="19">
        <f t="shared" si="102"/>
        <v>42275.117476851854</v>
      </c>
      <c r="J2234">
        <v>1443408550</v>
      </c>
      <c r="K2234" s="19">
        <f t="shared" si="103"/>
        <v>42235.117476851854</v>
      </c>
      <c r="L2234">
        <v>1439952550</v>
      </c>
      <c r="M2234" t="b">
        <v>0</v>
      </c>
      <c r="N2234">
        <v>17</v>
      </c>
      <c r="O2234" t="b">
        <v>0</v>
      </c>
      <c r="P2234" t="s">
        <v>8269</v>
      </c>
      <c r="Q2234" s="15" t="s">
        <v>8314</v>
      </c>
      <c r="R2234" s="12" t="s">
        <v>8315</v>
      </c>
      <c r="S2234">
        <f t="shared" si="104"/>
        <v>179.12</v>
      </c>
    </row>
    <row r="2235" spans="1:19" ht="45" x14ac:dyDescent="0.25">
      <c r="A2235" s="10">
        <v>2915</v>
      </c>
      <c r="B2235" s="3" t="s">
        <v>2915</v>
      </c>
      <c r="C2235" s="3" t="s">
        <v>7025</v>
      </c>
      <c r="D2235" s="6">
        <v>1000</v>
      </c>
      <c r="E2235" s="8">
        <v>611</v>
      </c>
      <c r="F2235" t="s">
        <v>8220</v>
      </c>
      <c r="G2235" t="s">
        <v>8224</v>
      </c>
      <c r="H2235" t="s">
        <v>8246</v>
      </c>
      <c r="I2235" s="19">
        <f t="shared" si="102"/>
        <v>42445.356365740736</v>
      </c>
      <c r="J2235">
        <v>1458117190</v>
      </c>
      <c r="K2235" s="19">
        <f t="shared" si="103"/>
        <v>42415.398032407407</v>
      </c>
      <c r="L2235">
        <v>1455528790</v>
      </c>
      <c r="M2235" t="b">
        <v>0</v>
      </c>
      <c r="N2235">
        <v>3</v>
      </c>
      <c r="O2235" t="b">
        <v>0</v>
      </c>
      <c r="P2235" t="s">
        <v>8269</v>
      </c>
      <c r="Q2235" s="15" t="s">
        <v>8314</v>
      </c>
      <c r="R2235" s="12" t="s">
        <v>8315</v>
      </c>
      <c r="S2235">
        <f t="shared" si="104"/>
        <v>203.67</v>
      </c>
    </row>
    <row r="2236" spans="1:19" ht="45" x14ac:dyDescent="0.25">
      <c r="A2236" s="10">
        <v>3071</v>
      </c>
      <c r="B2236" s="3" t="s">
        <v>3071</v>
      </c>
      <c r="C2236" s="3" t="s">
        <v>7181</v>
      </c>
      <c r="D2236" s="6">
        <v>12000</v>
      </c>
      <c r="E2236" s="8">
        <v>7173</v>
      </c>
      <c r="F2236" t="s">
        <v>8220</v>
      </c>
      <c r="G2236" t="s">
        <v>8223</v>
      </c>
      <c r="H2236" t="s">
        <v>8245</v>
      </c>
      <c r="I2236" s="19">
        <f t="shared" si="102"/>
        <v>42115.249305555553</v>
      </c>
      <c r="J2236">
        <v>1429595940</v>
      </c>
      <c r="K2236" s="19">
        <f t="shared" si="103"/>
        <v>42097.732418981483</v>
      </c>
      <c r="L2236">
        <v>1428082481</v>
      </c>
      <c r="M2236" t="b">
        <v>0</v>
      </c>
      <c r="N2236">
        <v>117</v>
      </c>
      <c r="O2236" t="b">
        <v>0</v>
      </c>
      <c r="P2236" t="s">
        <v>8301</v>
      </c>
      <c r="Q2236" s="15" t="s">
        <v>8314</v>
      </c>
      <c r="R2236" s="12" t="s">
        <v>8327</v>
      </c>
      <c r="S2236">
        <f t="shared" si="104"/>
        <v>61.31</v>
      </c>
    </row>
    <row r="2237" spans="1:19" ht="60" x14ac:dyDescent="0.25">
      <c r="A2237" s="10">
        <v>3793</v>
      </c>
      <c r="B2237" s="3" t="s">
        <v>3790</v>
      </c>
      <c r="C2237" s="3" t="s">
        <v>7903</v>
      </c>
      <c r="D2237" s="6">
        <v>7000</v>
      </c>
      <c r="E2237" s="8">
        <v>4176</v>
      </c>
      <c r="F2237" t="s">
        <v>8220</v>
      </c>
      <c r="G2237" t="s">
        <v>8223</v>
      </c>
      <c r="H2237" t="s">
        <v>8245</v>
      </c>
      <c r="I2237" s="19">
        <f t="shared" si="102"/>
        <v>41989.938993055555</v>
      </c>
      <c r="J2237">
        <v>1418769129</v>
      </c>
      <c r="K2237" s="19">
        <f t="shared" si="103"/>
        <v>41968.938993055555</v>
      </c>
      <c r="L2237">
        <v>1416954729</v>
      </c>
      <c r="M2237" t="b">
        <v>0</v>
      </c>
      <c r="N2237">
        <v>24</v>
      </c>
      <c r="O2237" t="b">
        <v>0</v>
      </c>
      <c r="P2237" t="s">
        <v>8303</v>
      </c>
      <c r="Q2237" s="15" t="s">
        <v>8314</v>
      </c>
      <c r="R2237" s="12" t="s">
        <v>8335</v>
      </c>
      <c r="S2237">
        <f t="shared" si="104"/>
        <v>174</v>
      </c>
    </row>
    <row r="2238" spans="1:19" ht="45" x14ac:dyDescent="0.25">
      <c r="A2238" s="10">
        <v>166</v>
      </c>
      <c r="B2238" s="3" t="s">
        <v>168</v>
      </c>
      <c r="C2238" s="3" t="s">
        <v>4276</v>
      </c>
      <c r="D2238" s="6">
        <v>5000</v>
      </c>
      <c r="E2238" s="8">
        <v>3000</v>
      </c>
      <c r="F2238" t="s">
        <v>8220</v>
      </c>
      <c r="G2238" t="s">
        <v>8223</v>
      </c>
      <c r="H2238" t="s">
        <v>8245</v>
      </c>
      <c r="I2238" s="19">
        <f t="shared" si="102"/>
        <v>42751.075949074075</v>
      </c>
      <c r="J2238">
        <v>1484531362</v>
      </c>
      <c r="K2238" s="19">
        <f t="shared" si="103"/>
        <v>42721.075949074075</v>
      </c>
      <c r="L2238">
        <v>1481939362</v>
      </c>
      <c r="M2238" t="b">
        <v>0</v>
      </c>
      <c r="N2238">
        <v>1</v>
      </c>
      <c r="O2238" t="b">
        <v>0</v>
      </c>
      <c r="P2238" t="s">
        <v>8266</v>
      </c>
      <c r="Q2238" s="15" t="s">
        <v>8317</v>
      </c>
      <c r="R2238" s="12" t="s">
        <v>8346</v>
      </c>
      <c r="S2238">
        <f t="shared" si="104"/>
        <v>3000</v>
      </c>
    </row>
    <row r="2239" spans="1:19" ht="45" x14ac:dyDescent="0.25">
      <c r="A2239" s="10">
        <v>2955</v>
      </c>
      <c r="B2239" s="3" t="s">
        <v>2955</v>
      </c>
      <c r="C2239" s="3" t="s">
        <v>7065</v>
      </c>
      <c r="D2239" s="6">
        <v>1200</v>
      </c>
      <c r="E2239" s="8">
        <v>715</v>
      </c>
      <c r="F2239" t="s">
        <v>8219</v>
      </c>
      <c r="G2239" t="s">
        <v>8223</v>
      </c>
      <c r="H2239" t="s">
        <v>8245</v>
      </c>
      <c r="I2239" s="19">
        <f t="shared" si="102"/>
        <v>42171.741307870368</v>
      </c>
      <c r="J2239">
        <v>1434476849</v>
      </c>
      <c r="K2239" s="19">
        <f t="shared" si="103"/>
        <v>42141.741307870368</v>
      </c>
      <c r="L2239">
        <v>1431884849</v>
      </c>
      <c r="M2239" t="b">
        <v>0</v>
      </c>
      <c r="N2239">
        <v>11</v>
      </c>
      <c r="O2239" t="b">
        <v>0</v>
      </c>
      <c r="P2239" t="s">
        <v>8301</v>
      </c>
      <c r="Q2239" s="15" t="s">
        <v>8314</v>
      </c>
      <c r="R2239" s="12" t="s">
        <v>8327</v>
      </c>
      <c r="S2239">
        <f t="shared" si="104"/>
        <v>65</v>
      </c>
    </row>
    <row r="2240" spans="1:19" ht="45" x14ac:dyDescent="0.25">
      <c r="A2240" s="10">
        <v>4039</v>
      </c>
      <c r="B2240" s="3" t="s">
        <v>4035</v>
      </c>
      <c r="C2240" s="3" t="s">
        <v>8143</v>
      </c>
      <c r="D2240" s="6">
        <v>500</v>
      </c>
      <c r="E2240" s="8">
        <v>300</v>
      </c>
      <c r="F2240" t="s">
        <v>8220</v>
      </c>
      <c r="G2240" t="s">
        <v>8223</v>
      </c>
      <c r="H2240" t="s">
        <v>8245</v>
      </c>
      <c r="I2240" s="19">
        <f t="shared" si="102"/>
        <v>42339.249305555553</v>
      </c>
      <c r="J2240">
        <v>1448949540</v>
      </c>
      <c r="K2240" s="19">
        <f t="shared" si="103"/>
        <v>42305.670914351853</v>
      </c>
      <c r="L2240">
        <v>1446048367</v>
      </c>
      <c r="M2240" t="b">
        <v>0</v>
      </c>
      <c r="N2240">
        <v>5</v>
      </c>
      <c r="O2240" t="b">
        <v>0</v>
      </c>
      <c r="P2240" t="s">
        <v>8269</v>
      </c>
      <c r="Q2240" s="15" t="s">
        <v>8314</v>
      </c>
      <c r="R2240" s="12" t="s">
        <v>8315</v>
      </c>
      <c r="S2240">
        <f t="shared" si="104"/>
        <v>60</v>
      </c>
    </row>
    <row r="2241" spans="1:19" ht="45" x14ac:dyDescent="0.25">
      <c r="A2241" s="10">
        <v>998</v>
      </c>
      <c r="B2241" s="3" t="s">
        <v>999</v>
      </c>
      <c r="C2241" s="3" t="s">
        <v>5108</v>
      </c>
      <c r="D2241" s="6">
        <v>60000</v>
      </c>
      <c r="E2241" s="8">
        <v>35135</v>
      </c>
      <c r="F2241" t="s">
        <v>8220</v>
      </c>
      <c r="G2241" t="s">
        <v>8228</v>
      </c>
      <c r="H2241" t="s">
        <v>8250</v>
      </c>
      <c r="I2241" s="19">
        <f t="shared" si="102"/>
        <v>42327.210659722223</v>
      </c>
      <c r="J2241">
        <v>1447909401</v>
      </c>
      <c r="K2241" s="19">
        <f t="shared" si="103"/>
        <v>42282.168993055559</v>
      </c>
      <c r="L2241">
        <v>1444017801</v>
      </c>
      <c r="M2241" t="b">
        <v>0</v>
      </c>
      <c r="N2241">
        <v>229</v>
      </c>
      <c r="O2241" t="b">
        <v>0</v>
      </c>
      <c r="P2241" t="s">
        <v>8271</v>
      </c>
      <c r="Q2241" s="15" t="s">
        <v>8307</v>
      </c>
      <c r="R2241" s="12" t="s">
        <v>8313</v>
      </c>
      <c r="S2241">
        <f t="shared" si="104"/>
        <v>153.43</v>
      </c>
    </row>
    <row r="2242" spans="1:19" ht="60" x14ac:dyDescent="0.25">
      <c r="A2242" s="10">
        <v>1765</v>
      </c>
      <c r="B2242" s="3" t="s">
        <v>1766</v>
      </c>
      <c r="C2242" s="3" t="s">
        <v>5875</v>
      </c>
      <c r="D2242" s="6">
        <v>12500</v>
      </c>
      <c r="E2242" s="8">
        <v>7433.48</v>
      </c>
      <c r="F2242" t="s">
        <v>8220</v>
      </c>
      <c r="G2242" t="s">
        <v>8223</v>
      </c>
      <c r="H2242" t="s">
        <v>8245</v>
      </c>
      <c r="I2242" s="19">
        <f t="shared" si="102"/>
        <v>41864.980462962965</v>
      </c>
      <c r="J2242">
        <v>1407972712</v>
      </c>
      <c r="K2242" s="19">
        <f t="shared" si="103"/>
        <v>41834.980462962965</v>
      </c>
      <c r="L2242">
        <v>1405380712</v>
      </c>
      <c r="M2242" t="b">
        <v>1</v>
      </c>
      <c r="N2242">
        <v>103</v>
      </c>
      <c r="O2242" t="b">
        <v>0</v>
      </c>
      <c r="P2242" t="s">
        <v>8283</v>
      </c>
      <c r="Q2242" s="15" t="s">
        <v>8322</v>
      </c>
      <c r="R2242" s="12" t="s">
        <v>8323</v>
      </c>
      <c r="S2242">
        <f t="shared" si="104"/>
        <v>72.17</v>
      </c>
    </row>
    <row r="2243" spans="1:19" ht="45" x14ac:dyDescent="0.25">
      <c r="A2243" s="10">
        <v>1912</v>
      </c>
      <c r="B2243" s="3" t="s">
        <v>1913</v>
      </c>
      <c r="C2243" s="3" t="s">
        <v>6022</v>
      </c>
      <c r="D2243" s="6">
        <v>5000</v>
      </c>
      <c r="E2243" s="8">
        <v>2965</v>
      </c>
      <c r="F2243" t="s">
        <v>8220</v>
      </c>
      <c r="G2243" t="s">
        <v>8223</v>
      </c>
      <c r="H2243" t="s">
        <v>8245</v>
      </c>
      <c r="I2243" s="19">
        <f t="shared" ref="I2243:I2306" si="105">(((J2243/60)/60)/24)+DATE(1970,1,1)</f>
        <v>42159.226388888885</v>
      </c>
      <c r="J2243">
        <v>1433395560</v>
      </c>
      <c r="K2243" s="19">
        <f t="shared" ref="K2243:K2306" si="106">(((L2243/60)/60)/24)+DATE(1970,1,1)</f>
        <v>42129.226388888885</v>
      </c>
      <c r="L2243">
        <v>1430803560</v>
      </c>
      <c r="M2243" t="b">
        <v>0</v>
      </c>
      <c r="N2243">
        <v>42</v>
      </c>
      <c r="O2243" t="b">
        <v>0</v>
      </c>
      <c r="P2243" t="s">
        <v>8292</v>
      </c>
      <c r="Q2243" s="15" t="s">
        <v>8307</v>
      </c>
      <c r="R2243" s="12" t="s">
        <v>8347</v>
      </c>
      <c r="S2243">
        <f t="shared" ref="S2243:S2306" si="107">IFERROR(ROUND(E2243/N2243,2),0)</f>
        <v>70.599999999999994</v>
      </c>
    </row>
    <row r="2244" spans="1:19" ht="60" x14ac:dyDescent="0.25">
      <c r="A2244" s="10">
        <v>3195</v>
      </c>
      <c r="B2244" s="3" t="s">
        <v>3195</v>
      </c>
      <c r="C2244" s="3" t="s">
        <v>7305</v>
      </c>
      <c r="D2244" s="6">
        <v>3500</v>
      </c>
      <c r="E2244" s="8">
        <v>2070</v>
      </c>
      <c r="F2244" t="s">
        <v>8220</v>
      </c>
      <c r="G2244" t="s">
        <v>8223</v>
      </c>
      <c r="H2244" t="s">
        <v>8245</v>
      </c>
      <c r="I2244" s="19">
        <f t="shared" si="105"/>
        <v>42047.594236111108</v>
      </c>
      <c r="J2244">
        <v>1423750542</v>
      </c>
      <c r="K2244" s="19">
        <f t="shared" si="106"/>
        <v>42017.594236111108</v>
      </c>
      <c r="L2244">
        <v>1421158542</v>
      </c>
      <c r="M2244" t="b">
        <v>0</v>
      </c>
      <c r="N2244">
        <v>39</v>
      </c>
      <c r="O2244" t="b">
        <v>0</v>
      </c>
      <c r="P2244" t="s">
        <v>8303</v>
      </c>
      <c r="Q2244" s="15" t="s">
        <v>8314</v>
      </c>
      <c r="R2244" s="12" t="s">
        <v>8335</v>
      </c>
      <c r="S2244">
        <f t="shared" si="107"/>
        <v>53.08</v>
      </c>
    </row>
    <row r="2245" spans="1:19" ht="60" x14ac:dyDescent="0.25">
      <c r="A2245" s="10">
        <v>689</v>
      </c>
      <c r="B2245" s="3" t="s">
        <v>690</v>
      </c>
      <c r="C2245" s="3" t="s">
        <v>4799</v>
      </c>
      <c r="D2245" s="6">
        <v>200000</v>
      </c>
      <c r="E2245" s="8">
        <v>115297.5</v>
      </c>
      <c r="F2245" t="s">
        <v>8220</v>
      </c>
      <c r="G2245" t="s">
        <v>8223</v>
      </c>
      <c r="H2245" t="s">
        <v>8245</v>
      </c>
      <c r="I2245" s="19">
        <f t="shared" si="105"/>
        <v>42712.207638888889</v>
      </c>
      <c r="J2245">
        <v>1481173140</v>
      </c>
      <c r="K2245" s="19">
        <f t="shared" si="106"/>
        <v>42675.66778935185</v>
      </c>
      <c r="L2245">
        <v>1478016097</v>
      </c>
      <c r="M2245" t="b">
        <v>0</v>
      </c>
      <c r="N2245">
        <v>336</v>
      </c>
      <c r="O2245" t="b">
        <v>0</v>
      </c>
      <c r="P2245" t="s">
        <v>8271</v>
      </c>
      <c r="Q2245" s="15" t="s">
        <v>8307</v>
      </c>
      <c r="R2245" s="12" t="s">
        <v>8313</v>
      </c>
      <c r="S2245">
        <f t="shared" si="107"/>
        <v>343.15</v>
      </c>
    </row>
    <row r="2246" spans="1:19" ht="60" x14ac:dyDescent="0.25">
      <c r="A2246" s="10">
        <v>201</v>
      </c>
      <c r="B2246" s="3" t="s">
        <v>203</v>
      </c>
      <c r="C2246" s="3" t="s">
        <v>4311</v>
      </c>
      <c r="D2246" s="6">
        <v>650</v>
      </c>
      <c r="E2246" s="8">
        <v>380</v>
      </c>
      <c r="F2246" t="s">
        <v>8220</v>
      </c>
      <c r="G2246" t="s">
        <v>8223</v>
      </c>
      <c r="H2246" t="s">
        <v>8245</v>
      </c>
      <c r="I2246" s="19">
        <f t="shared" si="105"/>
        <v>42043.818622685183</v>
      </c>
      <c r="J2246">
        <v>1423424329</v>
      </c>
      <c r="K2246" s="19">
        <f t="shared" si="106"/>
        <v>42023.818622685183</v>
      </c>
      <c r="L2246">
        <v>1421696329</v>
      </c>
      <c r="M2246" t="b">
        <v>0</v>
      </c>
      <c r="N2246">
        <v>7</v>
      </c>
      <c r="O2246" t="b">
        <v>0</v>
      </c>
      <c r="P2246" t="s">
        <v>8266</v>
      </c>
      <c r="Q2246" s="15" t="s">
        <v>8317</v>
      </c>
      <c r="R2246" s="12" t="s">
        <v>8346</v>
      </c>
      <c r="S2246">
        <f t="shared" si="107"/>
        <v>54.29</v>
      </c>
    </row>
    <row r="2247" spans="1:19" x14ac:dyDescent="0.25">
      <c r="A2247" s="10">
        <v>3122</v>
      </c>
      <c r="B2247" s="3" t="s">
        <v>3122</v>
      </c>
      <c r="C2247" s="3" t="s">
        <v>7232</v>
      </c>
      <c r="D2247" s="6">
        <v>199</v>
      </c>
      <c r="E2247" s="8">
        <v>116</v>
      </c>
      <c r="F2247" t="s">
        <v>8219</v>
      </c>
      <c r="G2247" t="s">
        <v>8223</v>
      </c>
      <c r="H2247" t="s">
        <v>8245</v>
      </c>
      <c r="I2247" s="19">
        <f t="shared" si="105"/>
        <v>42683.973750000005</v>
      </c>
      <c r="J2247">
        <v>1478733732</v>
      </c>
      <c r="K2247" s="19">
        <f t="shared" si="106"/>
        <v>42678.932083333333</v>
      </c>
      <c r="L2247">
        <v>1478298132</v>
      </c>
      <c r="M2247" t="b">
        <v>0</v>
      </c>
      <c r="N2247">
        <v>2</v>
      </c>
      <c r="O2247" t="b">
        <v>0</v>
      </c>
      <c r="P2247" t="s">
        <v>8301</v>
      </c>
      <c r="Q2247" s="15" t="s">
        <v>8314</v>
      </c>
      <c r="R2247" s="12" t="s">
        <v>8327</v>
      </c>
      <c r="S2247">
        <f t="shared" si="107"/>
        <v>58</v>
      </c>
    </row>
    <row r="2248" spans="1:19" ht="60" x14ac:dyDescent="0.25">
      <c r="A2248" s="10">
        <v>1770</v>
      </c>
      <c r="B2248" s="3" t="s">
        <v>1771</v>
      </c>
      <c r="C2248" s="3" t="s">
        <v>5880</v>
      </c>
      <c r="D2248" s="6">
        <v>24500</v>
      </c>
      <c r="E2248" s="8">
        <v>13846</v>
      </c>
      <c r="F2248" t="s">
        <v>8220</v>
      </c>
      <c r="G2248" t="s">
        <v>8223</v>
      </c>
      <c r="H2248" t="s">
        <v>8245</v>
      </c>
      <c r="I2248" s="19">
        <f t="shared" si="105"/>
        <v>41926.780023148152</v>
      </c>
      <c r="J2248">
        <v>1413312194</v>
      </c>
      <c r="K2248" s="19">
        <f t="shared" si="106"/>
        <v>41891.780023148152</v>
      </c>
      <c r="L2248">
        <v>1410288194</v>
      </c>
      <c r="M2248" t="b">
        <v>1</v>
      </c>
      <c r="N2248">
        <v>92</v>
      </c>
      <c r="O2248" t="b">
        <v>0</v>
      </c>
      <c r="P2248" t="s">
        <v>8283</v>
      </c>
      <c r="Q2248" s="15" t="s">
        <v>8322</v>
      </c>
      <c r="R2248" s="12" t="s">
        <v>8323</v>
      </c>
      <c r="S2248">
        <f t="shared" si="107"/>
        <v>150.5</v>
      </c>
    </row>
    <row r="2249" spans="1:19" ht="45" x14ac:dyDescent="0.25">
      <c r="A2249" s="10">
        <v>3998</v>
      </c>
      <c r="B2249" s="3" t="s">
        <v>3994</v>
      </c>
      <c r="C2249" s="3" t="s">
        <v>8104</v>
      </c>
      <c r="D2249" s="6">
        <v>1250</v>
      </c>
      <c r="E2249" s="8">
        <v>715</v>
      </c>
      <c r="F2249" t="s">
        <v>8220</v>
      </c>
      <c r="G2249" t="s">
        <v>8223</v>
      </c>
      <c r="H2249" t="s">
        <v>8245</v>
      </c>
      <c r="I2249" s="19">
        <f t="shared" si="105"/>
        <v>42091.921597222223</v>
      </c>
      <c r="J2249">
        <v>1427580426</v>
      </c>
      <c r="K2249" s="19">
        <f t="shared" si="106"/>
        <v>42061.963263888887</v>
      </c>
      <c r="L2249">
        <v>1424992026</v>
      </c>
      <c r="M2249" t="b">
        <v>0</v>
      </c>
      <c r="N2249">
        <v>12</v>
      </c>
      <c r="O2249" t="b">
        <v>0</v>
      </c>
      <c r="P2249" t="s">
        <v>8269</v>
      </c>
      <c r="Q2249" s="15" t="s">
        <v>8314</v>
      </c>
      <c r="R2249" s="12" t="s">
        <v>8315</v>
      </c>
      <c r="S2249">
        <f t="shared" si="107"/>
        <v>59.58</v>
      </c>
    </row>
    <row r="2250" spans="1:19" ht="45" x14ac:dyDescent="0.25">
      <c r="A2250" s="10">
        <v>3116</v>
      </c>
      <c r="B2250" s="3" t="s">
        <v>3116</v>
      </c>
      <c r="C2250" s="3" t="s">
        <v>7226</v>
      </c>
      <c r="D2250" s="6">
        <v>750</v>
      </c>
      <c r="E2250" s="8">
        <v>430</v>
      </c>
      <c r="F2250" t="s">
        <v>8220</v>
      </c>
      <c r="G2250" t="s">
        <v>8223</v>
      </c>
      <c r="H2250" t="s">
        <v>8245</v>
      </c>
      <c r="I2250" s="19">
        <f t="shared" si="105"/>
        <v>42095.515335648146</v>
      </c>
      <c r="J2250">
        <v>1427890925</v>
      </c>
      <c r="K2250" s="19">
        <f t="shared" si="106"/>
        <v>42081.515335648146</v>
      </c>
      <c r="L2250">
        <v>1426681325</v>
      </c>
      <c r="M2250" t="b">
        <v>0</v>
      </c>
      <c r="N2250">
        <v>10</v>
      </c>
      <c r="O2250" t="b">
        <v>0</v>
      </c>
      <c r="P2250" t="s">
        <v>8301</v>
      </c>
      <c r="Q2250" s="15" t="s">
        <v>8314</v>
      </c>
      <c r="R2250" s="12" t="s">
        <v>8327</v>
      </c>
      <c r="S2250">
        <f t="shared" si="107"/>
        <v>43</v>
      </c>
    </row>
    <row r="2251" spans="1:19" ht="45" x14ac:dyDescent="0.25">
      <c r="A2251" s="10">
        <v>978</v>
      </c>
      <c r="B2251" s="3" t="s">
        <v>979</v>
      </c>
      <c r="C2251" s="3" t="s">
        <v>5088</v>
      </c>
      <c r="D2251" s="6">
        <v>172889</v>
      </c>
      <c r="E2251" s="8">
        <v>97273</v>
      </c>
      <c r="F2251" t="s">
        <v>8220</v>
      </c>
      <c r="G2251" t="s">
        <v>8234</v>
      </c>
      <c r="H2251" t="s">
        <v>8254</v>
      </c>
      <c r="I2251" s="19">
        <f t="shared" si="105"/>
        <v>42425.309039351851</v>
      </c>
      <c r="J2251">
        <v>1456385101</v>
      </c>
      <c r="K2251" s="19">
        <f t="shared" si="106"/>
        <v>42395.309039351851</v>
      </c>
      <c r="L2251">
        <v>1453793101</v>
      </c>
      <c r="M2251" t="b">
        <v>0</v>
      </c>
      <c r="N2251">
        <v>123</v>
      </c>
      <c r="O2251" t="b">
        <v>0</v>
      </c>
      <c r="P2251" t="s">
        <v>8271</v>
      </c>
      <c r="Q2251" s="15" t="s">
        <v>8307</v>
      </c>
      <c r="R2251" s="12" t="s">
        <v>8313</v>
      </c>
      <c r="S2251">
        <f t="shared" si="107"/>
        <v>790.84</v>
      </c>
    </row>
    <row r="2252" spans="1:19" ht="60" x14ac:dyDescent="0.25">
      <c r="A2252" s="10">
        <v>216</v>
      </c>
      <c r="B2252" s="3" t="s">
        <v>218</v>
      </c>
      <c r="C2252" s="3" t="s">
        <v>4326</v>
      </c>
      <c r="D2252" s="6">
        <v>50000</v>
      </c>
      <c r="E2252" s="8">
        <v>27849.22</v>
      </c>
      <c r="F2252" t="s">
        <v>8220</v>
      </c>
      <c r="G2252" t="s">
        <v>8223</v>
      </c>
      <c r="H2252" t="s">
        <v>8245</v>
      </c>
      <c r="I2252" s="19">
        <f t="shared" si="105"/>
        <v>42116.917094907403</v>
      </c>
      <c r="J2252">
        <v>1429740037</v>
      </c>
      <c r="K2252" s="19">
        <f t="shared" si="106"/>
        <v>42066.958761574075</v>
      </c>
      <c r="L2252">
        <v>1425423637</v>
      </c>
      <c r="M2252" t="b">
        <v>0</v>
      </c>
      <c r="N2252">
        <v>84</v>
      </c>
      <c r="O2252" t="b">
        <v>0</v>
      </c>
      <c r="P2252" t="s">
        <v>8266</v>
      </c>
      <c r="Q2252" s="15" t="s">
        <v>8317</v>
      </c>
      <c r="R2252" s="12" t="s">
        <v>8346</v>
      </c>
      <c r="S2252">
        <f t="shared" si="107"/>
        <v>331.54</v>
      </c>
    </row>
    <row r="2253" spans="1:19" ht="45" x14ac:dyDescent="0.25">
      <c r="A2253" s="10">
        <v>3202</v>
      </c>
      <c r="B2253" s="3" t="s">
        <v>3202</v>
      </c>
      <c r="C2253" s="3" t="s">
        <v>7312</v>
      </c>
      <c r="D2253" s="6">
        <v>5000</v>
      </c>
      <c r="E2253" s="8">
        <v>2726</v>
      </c>
      <c r="F2253" t="s">
        <v>8220</v>
      </c>
      <c r="G2253" t="s">
        <v>8223</v>
      </c>
      <c r="H2253" t="s">
        <v>8245</v>
      </c>
      <c r="I2253" s="19">
        <f t="shared" si="105"/>
        <v>42352.249305555553</v>
      </c>
      <c r="J2253">
        <v>1450072740</v>
      </c>
      <c r="K2253" s="19">
        <f t="shared" si="106"/>
        <v>42293.853541666671</v>
      </c>
      <c r="L2253">
        <v>1445027346</v>
      </c>
      <c r="M2253" t="b">
        <v>0</v>
      </c>
      <c r="N2253">
        <v>25</v>
      </c>
      <c r="O2253" t="b">
        <v>0</v>
      </c>
      <c r="P2253" t="s">
        <v>8303</v>
      </c>
      <c r="Q2253" s="15" t="s">
        <v>8314</v>
      </c>
      <c r="R2253" s="12" t="s">
        <v>8335</v>
      </c>
      <c r="S2253">
        <f t="shared" si="107"/>
        <v>109.04</v>
      </c>
    </row>
    <row r="2254" spans="1:19" ht="30" x14ac:dyDescent="0.25">
      <c r="A2254" s="10">
        <v>1917</v>
      </c>
      <c r="B2254" s="3" t="s">
        <v>1918</v>
      </c>
      <c r="C2254" s="3" t="s">
        <v>6027</v>
      </c>
      <c r="D2254" s="6">
        <v>390000</v>
      </c>
      <c r="E2254" s="8">
        <v>205025</v>
      </c>
      <c r="F2254" t="s">
        <v>8220</v>
      </c>
      <c r="G2254" t="s">
        <v>8230</v>
      </c>
      <c r="H2254" t="s">
        <v>8251</v>
      </c>
      <c r="I2254" s="19">
        <f t="shared" si="105"/>
        <v>42776.270057870366</v>
      </c>
      <c r="J2254">
        <v>1486708133</v>
      </c>
      <c r="K2254" s="19">
        <f t="shared" si="106"/>
        <v>42746.270057870366</v>
      </c>
      <c r="L2254">
        <v>1484116133</v>
      </c>
      <c r="M2254" t="b">
        <v>0</v>
      </c>
      <c r="N2254">
        <v>70</v>
      </c>
      <c r="O2254" t="b">
        <v>0</v>
      </c>
      <c r="P2254" t="s">
        <v>8292</v>
      </c>
      <c r="Q2254" s="15" t="s">
        <v>8307</v>
      </c>
      <c r="R2254" s="12" t="s">
        <v>8347</v>
      </c>
      <c r="S2254">
        <f t="shared" si="107"/>
        <v>2928.93</v>
      </c>
    </row>
    <row r="2255" spans="1:19" ht="60" x14ac:dyDescent="0.25">
      <c r="A2255" s="10">
        <v>3876</v>
      </c>
      <c r="B2255" s="3" t="s">
        <v>3873</v>
      </c>
      <c r="C2255" s="3" t="s">
        <v>7985</v>
      </c>
      <c r="D2255" s="6">
        <v>3900</v>
      </c>
      <c r="E2255" s="8">
        <v>2059</v>
      </c>
      <c r="F2255" t="s">
        <v>8219</v>
      </c>
      <c r="G2255" t="s">
        <v>8224</v>
      </c>
      <c r="H2255" t="s">
        <v>8246</v>
      </c>
      <c r="I2255" s="19">
        <f t="shared" si="105"/>
        <v>42402.624166666668</v>
      </c>
      <c r="J2255">
        <v>1454425128</v>
      </c>
      <c r="K2255" s="19">
        <f t="shared" si="106"/>
        <v>42372.624166666668</v>
      </c>
      <c r="L2255">
        <v>1451833128</v>
      </c>
      <c r="M2255" t="b">
        <v>0</v>
      </c>
      <c r="N2255">
        <v>46</v>
      </c>
      <c r="O2255" t="b">
        <v>0</v>
      </c>
      <c r="P2255" t="s">
        <v>8303</v>
      </c>
      <c r="Q2255" s="15" t="s">
        <v>8314</v>
      </c>
      <c r="R2255" s="12" t="s">
        <v>8335</v>
      </c>
      <c r="S2255">
        <f t="shared" si="107"/>
        <v>44.76</v>
      </c>
    </row>
    <row r="2256" spans="1:19" ht="60" x14ac:dyDescent="0.25">
      <c r="A2256" s="10">
        <v>4056</v>
      </c>
      <c r="B2256" s="3" t="s">
        <v>4052</v>
      </c>
      <c r="C2256" s="3" t="s">
        <v>8160</v>
      </c>
      <c r="D2256" s="6">
        <v>1500</v>
      </c>
      <c r="E2256" s="8">
        <v>795</v>
      </c>
      <c r="F2256" t="s">
        <v>8220</v>
      </c>
      <c r="G2256" t="s">
        <v>8223</v>
      </c>
      <c r="H2256" t="s">
        <v>8245</v>
      </c>
      <c r="I2256" s="19">
        <f t="shared" si="105"/>
        <v>42554.832638888889</v>
      </c>
      <c r="J2256">
        <v>1467575940</v>
      </c>
      <c r="K2256" s="19">
        <f t="shared" si="106"/>
        <v>42534.933321759265</v>
      </c>
      <c r="L2256">
        <v>1465856639</v>
      </c>
      <c r="M2256" t="b">
        <v>0</v>
      </c>
      <c r="N2256">
        <v>9</v>
      </c>
      <c r="O2256" t="b">
        <v>0</v>
      </c>
      <c r="P2256" t="s">
        <v>8269</v>
      </c>
      <c r="Q2256" s="15" t="s">
        <v>8314</v>
      </c>
      <c r="R2256" s="12" t="s">
        <v>8315</v>
      </c>
      <c r="S2256">
        <f t="shared" si="107"/>
        <v>88.33</v>
      </c>
    </row>
    <row r="2257" spans="1:19" ht="45" x14ac:dyDescent="0.25">
      <c r="A2257" s="10">
        <v>1817</v>
      </c>
      <c r="B2257" s="3" t="s">
        <v>1818</v>
      </c>
      <c r="C2257" s="3" t="s">
        <v>5927</v>
      </c>
      <c r="D2257" s="6">
        <v>18000</v>
      </c>
      <c r="E2257" s="8">
        <v>9419</v>
      </c>
      <c r="F2257" t="s">
        <v>8220</v>
      </c>
      <c r="G2257" t="s">
        <v>8223</v>
      </c>
      <c r="H2257" t="s">
        <v>8245</v>
      </c>
      <c r="I2257" s="19">
        <f t="shared" si="105"/>
        <v>42765.290972222225</v>
      </c>
      <c r="J2257">
        <v>1485759540</v>
      </c>
      <c r="K2257" s="19">
        <f t="shared" si="106"/>
        <v>42705.662118055552</v>
      </c>
      <c r="L2257">
        <v>1480607607</v>
      </c>
      <c r="M2257" t="b">
        <v>0</v>
      </c>
      <c r="N2257">
        <v>100</v>
      </c>
      <c r="O2257" t="b">
        <v>0</v>
      </c>
      <c r="P2257" t="s">
        <v>8283</v>
      </c>
      <c r="Q2257" s="15" t="s">
        <v>8322</v>
      </c>
      <c r="R2257" s="12" t="s">
        <v>8323</v>
      </c>
      <c r="S2257">
        <f t="shared" si="107"/>
        <v>94.19</v>
      </c>
    </row>
    <row r="2258" spans="1:19" ht="45" x14ac:dyDescent="0.25">
      <c r="A2258" s="10">
        <v>3199</v>
      </c>
      <c r="B2258" s="3" t="s">
        <v>3199</v>
      </c>
      <c r="C2258" s="3" t="s">
        <v>7309</v>
      </c>
      <c r="D2258" s="6">
        <v>5000</v>
      </c>
      <c r="E2258" s="8">
        <v>2608</v>
      </c>
      <c r="F2258" t="s">
        <v>8220</v>
      </c>
      <c r="G2258" t="s">
        <v>8223</v>
      </c>
      <c r="H2258" t="s">
        <v>8245</v>
      </c>
      <c r="I2258" s="19">
        <f t="shared" si="105"/>
        <v>41888.875</v>
      </c>
      <c r="J2258">
        <v>1410037200</v>
      </c>
      <c r="K2258" s="19">
        <f t="shared" si="106"/>
        <v>41858.761782407404</v>
      </c>
      <c r="L2258">
        <v>1407435418</v>
      </c>
      <c r="M2258" t="b">
        <v>0</v>
      </c>
      <c r="N2258">
        <v>53</v>
      </c>
      <c r="O2258" t="b">
        <v>0</v>
      </c>
      <c r="P2258" t="s">
        <v>8303</v>
      </c>
      <c r="Q2258" s="15" t="s">
        <v>8314</v>
      </c>
      <c r="R2258" s="12" t="s">
        <v>8335</v>
      </c>
      <c r="S2258">
        <f t="shared" si="107"/>
        <v>49.21</v>
      </c>
    </row>
    <row r="2259" spans="1:19" ht="45" x14ac:dyDescent="0.25">
      <c r="A2259" s="10">
        <v>2755</v>
      </c>
      <c r="B2259" s="3" t="s">
        <v>2755</v>
      </c>
      <c r="C2259" s="3" t="s">
        <v>6865</v>
      </c>
      <c r="D2259" s="6">
        <v>500</v>
      </c>
      <c r="E2259" s="8">
        <v>260</v>
      </c>
      <c r="F2259" t="s">
        <v>8220</v>
      </c>
      <c r="G2259" t="s">
        <v>8240</v>
      </c>
      <c r="H2259" t="s">
        <v>8248</v>
      </c>
      <c r="I2259" s="19">
        <f t="shared" si="105"/>
        <v>42102.790821759263</v>
      </c>
      <c r="J2259">
        <v>1428519527</v>
      </c>
      <c r="K2259" s="19">
        <f t="shared" si="106"/>
        <v>42072.790821759263</v>
      </c>
      <c r="L2259">
        <v>1425927527</v>
      </c>
      <c r="M2259" t="b">
        <v>0</v>
      </c>
      <c r="N2259">
        <v>15</v>
      </c>
      <c r="O2259" t="b">
        <v>0</v>
      </c>
      <c r="P2259" t="s">
        <v>8302</v>
      </c>
      <c r="Q2259" s="15" t="s">
        <v>8320</v>
      </c>
      <c r="R2259" s="12" t="s">
        <v>8348</v>
      </c>
      <c r="S2259">
        <f t="shared" si="107"/>
        <v>17.329999999999998</v>
      </c>
    </row>
    <row r="2260" spans="1:19" ht="60" x14ac:dyDescent="0.25">
      <c r="A2260" s="10">
        <v>3141</v>
      </c>
      <c r="B2260" s="3" t="s">
        <v>3141</v>
      </c>
      <c r="C2260" s="3" t="s">
        <v>7251</v>
      </c>
      <c r="D2260" s="6">
        <v>500</v>
      </c>
      <c r="E2260" s="8">
        <v>258</v>
      </c>
      <c r="F2260" t="s">
        <v>8221</v>
      </c>
      <c r="G2260" t="s">
        <v>8232</v>
      </c>
      <c r="H2260" t="s">
        <v>8248</v>
      </c>
      <c r="I2260" s="19">
        <f t="shared" si="105"/>
        <v>42841.833333333328</v>
      </c>
      <c r="J2260">
        <v>1492372800</v>
      </c>
      <c r="K2260" s="19">
        <f t="shared" si="106"/>
        <v>42800.753333333334</v>
      </c>
      <c r="L2260">
        <v>1488823488</v>
      </c>
      <c r="M2260" t="b">
        <v>0</v>
      </c>
      <c r="N2260">
        <v>8</v>
      </c>
      <c r="O2260" t="b">
        <v>0</v>
      </c>
      <c r="P2260" t="s">
        <v>8269</v>
      </c>
      <c r="Q2260" s="15" t="s">
        <v>8314</v>
      </c>
      <c r="R2260" s="12" t="s">
        <v>8315</v>
      </c>
      <c r="S2260">
        <f t="shared" si="107"/>
        <v>32.25</v>
      </c>
    </row>
    <row r="2261" spans="1:19" ht="60" x14ac:dyDescent="0.25">
      <c r="A2261" s="10">
        <v>204</v>
      </c>
      <c r="B2261" s="3" t="s">
        <v>206</v>
      </c>
      <c r="C2261" s="3" t="s">
        <v>4314</v>
      </c>
      <c r="D2261" s="6">
        <v>300000</v>
      </c>
      <c r="E2261" s="8">
        <v>152165</v>
      </c>
      <c r="F2261" t="s">
        <v>8220</v>
      </c>
      <c r="G2261" t="s">
        <v>8225</v>
      </c>
      <c r="H2261" t="s">
        <v>8247</v>
      </c>
      <c r="I2261" s="19">
        <f t="shared" si="105"/>
        <v>42586.583368055552</v>
      </c>
      <c r="J2261">
        <v>1470319203</v>
      </c>
      <c r="K2261" s="19">
        <f t="shared" si="106"/>
        <v>42556.583368055552</v>
      </c>
      <c r="L2261">
        <v>1467727203</v>
      </c>
      <c r="M2261" t="b">
        <v>0</v>
      </c>
      <c r="N2261">
        <v>1293</v>
      </c>
      <c r="O2261" t="b">
        <v>0</v>
      </c>
      <c r="P2261" t="s">
        <v>8266</v>
      </c>
      <c r="Q2261" s="15" t="s">
        <v>8317</v>
      </c>
      <c r="R2261" s="12" t="s">
        <v>8346</v>
      </c>
      <c r="S2261">
        <f t="shared" si="107"/>
        <v>117.68</v>
      </c>
    </row>
    <row r="2262" spans="1:19" ht="60" x14ac:dyDescent="0.25">
      <c r="A2262" s="10">
        <v>3631</v>
      </c>
      <c r="B2262" s="3" t="s">
        <v>3629</v>
      </c>
      <c r="C2262" s="3" t="s">
        <v>7741</v>
      </c>
      <c r="D2262" s="6">
        <v>17100</v>
      </c>
      <c r="E2262" s="8">
        <v>8725</v>
      </c>
      <c r="F2262" t="s">
        <v>8220</v>
      </c>
      <c r="G2262" t="s">
        <v>8223</v>
      </c>
      <c r="H2262" t="s">
        <v>8245</v>
      </c>
      <c r="I2262" s="19">
        <f t="shared" si="105"/>
        <v>41905.165972222225</v>
      </c>
      <c r="J2262">
        <v>1411444740</v>
      </c>
      <c r="K2262" s="19">
        <f t="shared" si="106"/>
        <v>41880.753437499996</v>
      </c>
      <c r="L2262">
        <v>1409335497</v>
      </c>
      <c r="M2262" t="b">
        <v>0</v>
      </c>
      <c r="N2262">
        <v>59</v>
      </c>
      <c r="O2262" t="b">
        <v>0</v>
      </c>
      <c r="P2262" t="s">
        <v>8303</v>
      </c>
      <c r="Q2262" s="15" t="s">
        <v>8314</v>
      </c>
      <c r="R2262" s="12" t="s">
        <v>8335</v>
      </c>
      <c r="S2262">
        <f t="shared" si="107"/>
        <v>147.88</v>
      </c>
    </row>
    <row r="2263" spans="1:19" ht="60" x14ac:dyDescent="0.25">
      <c r="A2263" s="10">
        <v>776</v>
      </c>
      <c r="B2263" s="3" t="s">
        <v>777</v>
      </c>
      <c r="C2263" s="3" t="s">
        <v>4886</v>
      </c>
      <c r="D2263" s="6">
        <v>7000</v>
      </c>
      <c r="E2263" s="8">
        <v>3598</v>
      </c>
      <c r="F2263" t="s">
        <v>8220</v>
      </c>
      <c r="G2263" t="s">
        <v>8223</v>
      </c>
      <c r="H2263" t="s">
        <v>8245</v>
      </c>
      <c r="I2263" s="19">
        <f t="shared" si="105"/>
        <v>42288.208333333328</v>
      </c>
      <c r="J2263">
        <v>1444539600</v>
      </c>
      <c r="K2263" s="19">
        <f t="shared" si="106"/>
        <v>42250.685706018514</v>
      </c>
      <c r="L2263">
        <v>1441297645</v>
      </c>
      <c r="M2263" t="b">
        <v>0</v>
      </c>
      <c r="N2263">
        <v>57</v>
      </c>
      <c r="O2263" t="b">
        <v>0</v>
      </c>
      <c r="P2263" t="s">
        <v>8273</v>
      </c>
      <c r="Q2263" s="15" t="s">
        <v>8320</v>
      </c>
      <c r="R2263" s="12" t="s">
        <v>8342</v>
      </c>
      <c r="S2263">
        <f t="shared" si="107"/>
        <v>63.12</v>
      </c>
    </row>
    <row r="2264" spans="1:19" ht="60" x14ac:dyDescent="0.25">
      <c r="A2264" s="10">
        <v>1241</v>
      </c>
      <c r="B2264" s="3" t="s">
        <v>1242</v>
      </c>
      <c r="C2264" s="3" t="s">
        <v>5351</v>
      </c>
      <c r="D2264" s="6">
        <v>5000</v>
      </c>
      <c r="E2264" s="8">
        <v>2537</v>
      </c>
      <c r="F2264" t="s">
        <v>8219</v>
      </c>
      <c r="G2264" t="s">
        <v>8223</v>
      </c>
      <c r="H2264" t="s">
        <v>8245</v>
      </c>
      <c r="I2264" s="19">
        <f t="shared" si="105"/>
        <v>41946.249305555553</v>
      </c>
      <c r="J2264">
        <v>1414994340</v>
      </c>
      <c r="K2264" s="19">
        <f t="shared" si="106"/>
        <v>41923.837731481479</v>
      </c>
      <c r="L2264">
        <v>1413057980</v>
      </c>
      <c r="M2264" t="b">
        <v>0</v>
      </c>
      <c r="N2264">
        <v>34</v>
      </c>
      <c r="O2264" t="b">
        <v>0</v>
      </c>
      <c r="P2264" t="s">
        <v>8284</v>
      </c>
      <c r="Q2264" s="15" t="s">
        <v>8311</v>
      </c>
      <c r="R2264" s="12" t="s">
        <v>8349</v>
      </c>
      <c r="S2264">
        <f t="shared" si="107"/>
        <v>74.62</v>
      </c>
    </row>
    <row r="2265" spans="1:19" ht="60" x14ac:dyDescent="0.25">
      <c r="A2265" s="10">
        <v>483</v>
      </c>
      <c r="B2265" s="3" t="s">
        <v>484</v>
      </c>
      <c r="C2265" s="3" t="s">
        <v>4593</v>
      </c>
      <c r="D2265" s="6">
        <v>15000</v>
      </c>
      <c r="E2265" s="8">
        <v>7530</v>
      </c>
      <c r="F2265" t="s">
        <v>8220</v>
      </c>
      <c r="G2265" t="s">
        <v>8224</v>
      </c>
      <c r="H2265" t="s">
        <v>8246</v>
      </c>
      <c r="I2265" s="19">
        <f t="shared" si="105"/>
        <v>41303.197592592594</v>
      </c>
      <c r="J2265">
        <v>1359434672</v>
      </c>
      <c r="K2265" s="19">
        <f t="shared" si="106"/>
        <v>41243.197592592594</v>
      </c>
      <c r="L2265">
        <v>1354250672</v>
      </c>
      <c r="M2265" t="b">
        <v>0</v>
      </c>
      <c r="N2265">
        <v>147</v>
      </c>
      <c r="O2265" t="b">
        <v>0</v>
      </c>
      <c r="P2265" t="s">
        <v>8268</v>
      </c>
      <c r="Q2265" s="15" t="s">
        <v>8317</v>
      </c>
      <c r="R2265" s="12" t="s">
        <v>8344</v>
      </c>
      <c r="S2265">
        <f t="shared" si="107"/>
        <v>51.22</v>
      </c>
    </row>
    <row r="2266" spans="1:19" ht="60" x14ac:dyDescent="0.25">
      <c r="A2266" s="10">
        <v>2676</v>
      </c>
      <c r="B2266" s="3" t="s">
        <v>2676</v>
      </c>
      <c r="C2266" s="3" t="s">
        <v>6786</v>
      </c>
      <c r="D2266" s="6">
        <v>2100</v>
      </c>
      <c r="E2266" s="8">
        <v>1058</v>
      </c>
      <c r="F2266" t="s">
        <v>8220</v>
      </c>
      <c r="G2266" t="s">
        <v>8228</v>
      </c>
      <c r="H2266" t="s">
        <v>8250</v>
      </c>
      <c r="I2266" s="19">
        <f t="shared" si="105"/>
        <v>42512.624699074076</v>
      </c>
      <c r="J2266">
        <v>1463929174</v>
      </c>
      <c r="K2266" s="19">
        <f t="shared" si="106"/>
        <v>42482.624699074076</v>
      </c>
      <c r="L2266">
        <v>1461337174</v>
      </c>
      <c r="M2266" t="b">
        <v>0</v>
      </c>
      <c r="N2266">
        <v>9</v>
      </c>
      <c r="O2266" t="b">
        <v>0</v>
      </c>
      <c r="P2266" t="s">
        <v>8300</v>
      </c>
      <c r="Q2266" s="15" t="s">
        <v>8307</v>
      </c>
      <c r="R2266" s="12" t="s">
        <v>8334</v>
      </c>
      <c r="S2266">
        <f t="shared" si="107"/>
        <v>117.56</v>
      </c>
    </row>
    <row r="2267" spans="1:19" ht="60" x14ac:dyDescent="0.25">
      <c r="A2267" s="10">
        <v>2855</v>
      </c>
      <c r="B2267" s="3" t="s">
        <v>2855</v>
      </c>
      <c r="C2267" s="3" t="s">
        <v>6965</v>
      </c>
      <c r="D2267" s="6">
        <v>600</v>
      </c>
      <c r="E2267" s="8">
        <v>300</v>
      </c>
      <c r="F2267" t="s">
        <v>8220</v>
      </c>
      <c r="G2267" t="s">
        <v>8223</v>
      </c>
      <c r="H2267" t="s">
        <v>8245</v>
      </c>
      <c r="I2267" s="19">
        <f t="shared" si="105"/>
        <v>42398.981944444444</v>
      </c>
      <c r="J2267">
        <v>1454110440</v>
      </c>
      <c r="K2267" s="19">
        <f t="shared" si="106"/>
        <v>42370.007766203707</v>
      </c>
      <c r="L2267">
        <v>1451607071</v>
      </c>
      <c r="M2267" t="b">
        <v>0</v>
      </c>
      <c r="N2267">
        <v>5</v>
      </c>
      <c r="O2267" t="b">
        <v>0</v>
      </c>
      <c r="P2267" t="s">
        <v>8269</v>
      </c>
      <c r="Q2267" s="15" t="s">
        <v>8314</v>
      </c>
      <c r="R2267" s="12" t="s">
        <v>8315</v>
      </c>
      <c r="S2267">
        <f t="shared" si="107"/>
        <v>60</v>
      </c>
    </row>
    <row r="2268" spans="1:19" ht="45" x14ac:dyDescent="0.25">
      <c r="A2268" s="10">
        <v>1337</v>
      </c>
      <c r="B2268" s="3" t="s">
        <v>1338</v>
      </c>
      <c r="C2268" s="3" t="s">
        <v>5447</v>
      </c>
      <c r="D2268" s="6">
        <v>50000</v>
      </c>
      <c r="E2268" s="8">
        <v>24691</v>
      </c>
      <c r="F2268" t="s">
        <v>8219</v>
      </c>
      <c r="G2268" t="s">
        <v>8223</v>
      </c>
      <c r="H2268" t="s">
        <v>8245</v>
      </c>
      <c r="I2268" s="19">
        <f t="shared" si="105"/>
        <v>42797.577303240745</v>
      </c>
      <c r="J2268">
        <v>1488549079</v>
      </c>
      <c r="K2268" s="19">
        <f t="shared" si="106"/>
        <v>42767.577303240745</v>
      </c>
      <c r="L2268">
        <v>1485957079</v>
      </c>
      <c r="M2268" t="b">
        <v>0</v>
      </c>
      <c r="N2268">
        <v>140</v>
      </c>
      <c r="O2268" t="b">
        <v>0</v>
      </c>
      <c r="P2268" t="s">
        <v>8271</v>
      </c>
      <c r="Q2268" s="15" t="s">
        <v>8307</v>
      </c>
      <c r="R2268" s="12" t="s">
        <v>8313</v>
      </c>
      <c r="S2268">
        <f t="shared" si="107"/>
        <v>176.36</v>
      </c>
    </row>
    <row r="2269" spans="1:19" ht="45" x14ac:dyDescent="0.25">
      <c r="A2269" s="10">
        <v>1814</v>
      </c>
      <c r="B2269" s="3" t="s">
        <v>1815</v>
      </c>
      <c r="C2269" s="3" t="s">
        <v>5924</v>
      </c>
      <c r="D2269" s="6">
        <v>12000</v>
      </c>
      <c r="E2269" s="8">
        <v>5902</v>
      </c>
      <c r="F2269" t="s">
        <v>8220</v>
      </c>
      <c r="G2269" t="s">
        <v>8224</v>
      </c>
      <c r="H2269" t="s">
        <v>8246</v>
      </c>
      <c r="I2269" s="19">
        <f t="shared" si="105"/>
        <v>42063.314074074078</v>
      </c>
      <c r="J2269">
        <v>1425108736</v>
      </c>
      <c r="K2269" s="19">
        <f t="shared" si="106"/>
        <v>42033.314074074078</v>
      </c>
      <c r="L2269">
        <v>1422516736</v>
      </c>
      <c r="M2269" t="b">
        <v>0</v>
      </c>
      <c r="N2269">
        <v>140</v>
      </c>
      <c r="O2269" t="b">
        <v>0</v>
      </c>
      <c r="P2269" t="s">
        <v>8283</v>
      </c>
      <c r="Q2269" s="15" t="s">
        <v>8322</v>
      </c>
      <c r="R2269" s="12" t="s">
        <v>8323</v>
      </c>
      <c r="S2269">
        <f t="shared" si="107"/>
        <v>42.16</v>
      </c>
    </row>
    <row r="2270" spans="1:19" ht="60" x14ac:dyDescent="0.25">
      <c r="A2270" s="10">
        <v>1552</v>
      </c>
      <c r="B2270" s="3" t="s">
        <v>1553</v>
      </c>
      <c r="C2270" s="3" t="s">
        <v>5662</v>
      </c>
      <c r="D2270" s="6">
        <v>4300</v>
      </c>
      <c r="E2270" s="8">
        <v>2115</v>
      </c>
      <c r="F2270" t="s">
        <v>8220</v>
      </c>
      <c r="G2270" t="s">
        <v>8223</v>
      </c>
      <c r="H2270" t="s">
        <v>8245</v>
      </c>
      <c r="I2270" s="19">
        <f t="shared" si="105"/>
        <v>41913.165972222225</v>
      </c>
      <c r="J2270">
        <v>1412135940</v>
      </c>
      <c r="K2270" s="19">
        <f t="shared" si="106"/>
        <v>41892.688750000001</v>
      </c>
      <c r="L2270">
        <v>1410366708</v>
      </c>
      <c r="M2270" t="b">
        <v>0</v>
      </c>
      <c r="N2270">
        <v>16</v>
      </c>
      <c r="O2270" t="b">
        <v>0</v>
      </c>
      <c r="P2270" t="s">
        <v>8287</v>
      </c>
      <c r="Q2270" s="15" t="s">
        <v>8322</v>
      </c>
      <c r="R2270" s="12" t="s">
        <v>8350</v>
      </c>
      <c r="S2270">
        <f t="shared" si="107"/>
        <v>132.19</v>
      </c>
    </row>
    <row r="2271" spans="1:19" ht="60" x14ac:dyDescent="0.25">
      <c r="A2271" s="10">
        <v>3902</v>
      </c>
      <c r="B2271" s="3" t="s">
        <v>3899</v>
      </c>
      <c r="C2271" s="3" t="s">
        <v>8010</v>
      </c>
      <c r="D2271" s="6">
        <v>3000</v>
      </c>
      <c r="E2271" s="8">
        <v>1465</v>
      </c>
      <c r="F2271" t="s">
        <v>8220</v>
      </c>
      <c r="G2271" t="s">
        <v>8224</v>
      </c>
      <c r="H2271" t="s">
        <v>8246</v>
      </c>
      <c r="I2271" s="19">
        <f t="shared" si="105"/>
        <v>42688.509745370371</v>
      </c>
      <c r="J2271">
        <v>1479125642</v>
      </c>
      <c r="K2271" s="19">
        <f t="shared" si="106"/>
        <v>42663.468078703707</v>
      </c>
      <c r="L2271">
        <v>1476962042</v>
      </c>
      <c r="M2271" t="b">
        <v>0</v>
      </c>
      <c r="N2271">
        <v>31</v>
      </c>
      <c r="O2271" t="b">
        <v>0</v>
      </c>
      <c r="P2271" t="s">
        <v>8269</v>
      </c>
      <c r="Q2271" s="15" t="s">
        <v>8314</v>
      </c>
      <c r="R2271" s="12" t="s">
        <v>8315</v>
      </c>
      <c r="S2271">
        <f t="shared" si="107"/>
        <v>47.26</v>
      </c>
    </row>
    <row r="2272" spans="1:19" ht="45" x14ac:dyDescent="0.25">
      <c r="A2272" s="10">
        <v>1692</v>
      </c>
      <c r="B2272" s="3" t="s">
        <v>1693</v>
      </c>
      <c r="C2272" s="3" t="s">
        <v>5802</v>
      </c>
      <c r="D2272" s="6">
        <v>5000</v>
      </c>
      <c r="E2272" s="8">
        <v>2390</v>
      </c>
      <c r="F2272" t="s">
        <v>8221</v>
      </c>
      <c r="G2272" t="s">
        <v>8223</v>
      </c>
      <c r="H2272" t="s">
        <v>8245</v>
      </c>
      <c r="I2272" s="19">
        <f t="shared" si="105"/>
        <v>42820.999305555553</v>
      </c>
      <c r="J2272">
        <v>1490572740</v>
      </c>
      <c r="K2272" s="19">
        <f t="shared" si="106"/>
        <v>42788.151238425926</v>
      </c>
      <c r="L2272">
        <v>1487734667</v>
      </c>
      <c r="M2272" t="b">
        <v>0</v>
      </c>
      <c r="N2272">
        <v>15</v>
      </c>
      <c r="O2272" t="b">
        <v>0</v>
      </c>
      <c r="P2272" t="s">
        <v>8291</v>
      </c>
      <c r="Q2272" s="15" t="s">
        <v>8311</v>
      </c>
      <c r="R2272" s="12" t="s">
        <v>8336</v>
      </c>
      <c r="S2272">
        <f t="shared" si="107"/>
        <v>159.33000000000001</v>
      </c>
    </row>
    <row r="2273" spans="1:19" ht="45" x14ac:dyDescent="0.25">
      <c r="A2273" s="10">
        <v>1802</v>
      </c>
      <c r="B2273" s="3" t="s">
        <v>1803</v>
      </c>
      <c r="C2273" s="3" t="s">
        <v>5912</v>
      </c>
      <c r="D2273" s="6">
        <v>3500</v>
      </c>
      <c r="E2273" s="8">
        <v>1697</v>
      </c>
      <c r="F2273" t="s">
        <v>8220</v>
      </c>
      <c r="G2273" t="s">
        <v>8235</v>
      </c>
      <c r="H2273" t="s">
        <v>8248</v>
      </c>
      <c r="I2273" s="19">
        <f t="shared" si="105"/>
        <v>42182.915972222225</v>
      </c>
      <c r="J2273">
        <v>1435442340</v>
      </c>
      <c r="K2273" s="19">
        <f t="shared" si="106"/>
        <v>42159.47256944445</v>
      </c>
      <c r="L2273">
        <v>1433416830</v>
      </c>
      <c r="M2273" t="b">
        <v>1</v>
      </c>
      <c r="N2273">
        <v>18</v>
      </c>
      <c r="O2273" t="b">
        <v>0</v>
      </c>
      <c r="P2273" t="s">
        <v>8283</v>
      </c>
      <c r="Q2273" s="15" t="s">
        <v>8322</v>
      </c>
      <c r="R2273" s="12" t="s">
        <v>8323</v>
      </c>
      <c r="S2273">
        <f t="shared" si="107"/>
        <v>94.28</v>
      </c>
    </row>
    <row r="2274" spans="1:19" ht="60" x14ac:dyDescent="0.25">
      <c r="A2274" s="10">
        <v>1786</v>
      </c>
      <c r="B2274" s="3" t="s">
        <v>1787</v>
      </c>
      <c r="C2274" s="3" t="s">
        <v>5896</v>
      </c>
      <c r="D2274" s="6">
        <v>1900</v>
      </c>
      <c r="E2274" s="8">
        <v>905</v>
      </c>
      <c r="F2274" t="s">
        <v>8220</v>
      </c>
      <c r="G2274" t="s">
        <v>8232</v>
      </c>
      <c r="H2274" t="s">
        <v>8248</v>
      </c>
      <c r="I2274" s="19">
        <f t="shared" si="105"/>
        <v>41988.550659722227</v>
      </c>
      <c r="J2274">
        <v>1418649177</v>
      </c>
      <c r="K2274" s="19">
        <f t="shared" si="106"/>
        <v>41958.550659722227</v>
      </c>
      <c r="L2274">
        <v>1416057177</v>
      </c>
      <c r="M2274" t="b">
        <v>1</v>
      </c>
      <c r="N2274">
        <v>29</v>
      </c>
      <c r="O2274" t="b">
        <v>0</v>
      </c>
      <c r="P2274" t="s">
        <v>8283</v>
      </c>
      <c r="Q2274" s="15" t="s">
        <v>8322</v>
      </c>
      <c r="R2274" s="12" t="s">
        <v>8323</v>
      </c>
      <c r="S2274">
        <f t="shared" si="107"/>
        <v>31.21</v>
      </c>
    </row>
    <row r="2275" spans="1:19" ht="60" x14ac:dyDescent="0.25">
      <c r="A2275" s="10">
        <v>3976</v>
      </c>
      <c r="B2275" s="3" t="s">
        <v>3973</v>
      </c>
      <c r="C2275" s="3" t="s">
        <v>8083</v>
      </c>
      <c r="D2275" s="6">
        <v>1300</v>
      </c>
      <c r="E2275" s="8">
        <v>620</v>
      </c>
      <c r="F2275" t="s">
        <v>8220</v>
      </c>
      <c r="G2275" t="s">
        <v>8223</v>
      </c>
      <c r="H2275" t="s">
        <v>8245</v>
      </c>
      <c r="I2275" s="19">
        <f t="shared" si="105"/>
        <v>41852.291666666664</v>
      </c>
      <c r="J2275">
        <v>1406876400</v>
      </c>
      <c r="K2275" s="19">
        <f t="shared" si="106"/>
        <v>41830.858344907407</v>
      </c>
      <c r="L2275">
        <v>1405024561</v>
      </c>
      <c r="M2275" t="b">
        <v>0</v>
      </c>
      <c r="N2275">
        <v>10</v>
      </c>
      <c r="O2275" t="b">
        <v>0</v>
      </c>
      <c r="P2275" t="s">
        <v>8269</v>
      </c>
      <c r="Q2275" s="15" t="s">
        <v>8314</v>
      </c>
      <c r="R2275" s="12" t="s">
        <v>8315</v>
      </c>
      <c r="S2275">
        <f t="shared" si="107"/>
        <v>62</v>
      </c>
    </row>
    <row r="2276" spans="1:19" ht="45" x14ac:dyDescent="0.25">
      <c r="A2276" s="10">
        <v>2323</v>
      </c>
      <c r="B2276" s="3" t="s">
        <v>2324</v>
      </c>
      <c r="C2276" s="3" t="s">
        <v>6433</v>
      </c>
      <c r="D2276" s="6">
        <v>250</v>
      </c>
      <c r="E2276" s="8">
        <v>120</v>
      </c>
      <c r="F2276" t="s">
        <v>8221</v>
      </c>
      <c r="G2276" t="s">
        <v>8223</v>
      </c>
      <c r="H2276" t="s">
        <v>8245</v>
      </c>
      <c r="I2276" s="19">
        <f t="shared" si="105"/>
        <v>42814.755173611105</v>
      </c>
      <c r="J2276">
        <v>1490033247</v>
      </c>
      <c r="K2276" s="19">
        <f t="shared" si="106"/>
        <v>42807.755173611105</v>
      </c>
      <c r="L2276">
        <v>1489428447</v>
      </c>
      <c r="M2276" t="b">
        <v>0</v>
      </c>
      <c r="N2276">
        <v>4</v>
      </c>
      <c r="O2276" t="b">
        <v>0</v>
      </c>
      <c r="P2276" t="s">
        <v>8296</v>
      </c>
      <c r="Q2276" s="15" t="s">
        <v>8325</v>
      </c>
      <c r="R2276" s="12" t="s">
        <v>8326</v>
      </c>
      <c r="S2276">
        <f t="shared" si="107"/>
        <v>30</v>
      </c>
    </row>
    <row r="2277" spans="1:19" ht="45" x14ac:dyDescent="0.25">
      <c r="A2277" s="10">
        <v>1019</v>
      </c>
      <c r="B2277" s="3" t="s">
        <v>1020</v>
      </c>
      <c r="C2277" s="3" t="s">
        <v>5129</v>
      </c>
      <c r="D2277" s="6">
        <v>45000</v>
      </c>
      <c r="E2277" s="8">
        <v>21300</v>
      </c>
      <c r="F2277" t="s">
        <v>8219</v>
      </c>
      <c r="G2277" t="s">
        <v>8223</v>
      </c>
      <c r="H2277" t="s">
        <v>8245</v>
      </c>
      <c r="I2277" s="19">
        <f t="shared" si="105"/>
        <v>42039.973946759259</v>
      </c>
      <c r="J2277">
        <v>1423092149</v>
      </c>
      <c r="K2277" s="19">
        <f t="shared" si="106"/>
        <v>42009.973946759259</v>
      </c>
      <c r="L2277">
        <v>1420500149</v>
      </c>
      <c r="M2277" t="b">
        <v>0</v>
      </c>
      <c r="N2277">
        <v>400</v>
      </c>
      <c r="O2277" t="b">
        <v>0</v>
      </c>
      <c r="P2277" t="s">
        <v>8271</v>
      </c>
      <c r="Q2277" s="15" t="s">
        <v>8307</v>
      </c>
      <c r="R2277" s="12" t="s">
        <v>8313</v>
      </c>
      <c r="S2277">
        <f t="shared" si="107"/>
        <v>53.25</v>
      </c>
    </row>
    <row r="2278" spans="1:19" ht="30" x14ac:dyDescent="0.25">
      <c r="A2278" s="10">
        <v>969</v>
      </c>
      <c r="B2278" s="3" t="s">
        <v>970</v>
      </c>
      <c r="C2278" s="3" t="s">
        <v>5079</v>
      </c>
      <c r="D2278" s="6">
        <v>30000</v>
      </c>
      <c r="E2278" s="8">
        <v>14000</v>
      </c>
      <c r="F2278" t="s">
        <v>8220</v>
      </c>
      <c r="G2278" t="s">
        <v>8237</v>
      </c>
      <c r="H2278" t="s">
        <v>8255</v>
      </c>
      <c r="I2278" s="19">
        <f t="shared" si="105"/>
        <v>42775.30332175926</v>
      </c>
      <c r="J2278">
        <v>1486624607</v>
      </c>
      <c r="K2278" s="19">
        <f t="shared" si="106"/>
        <v>42742.30332175926</v>
      </c>
      <c r="L2278">
        <v>1483773407</v>
      </c>
      <c r="M2278" t="b">
        <v>0</v>
      </c>
      <c r="N2278">
        <v>11</v>
      </c>
      <c r="O2278" t="b">
        <v>0</v>
      </c>
      <c r="P2278" t="s">
        <v>8271</v>
      </c>
      <c r="Q2278" s="15" t="s">
        <v>8307</v>
      </c>
      <c r="R2278" s="12" t="s">
        <v>8313</v>
      </c>
      <c r="S2278">
        <f t="shared" si="107"/>
        <v>1272.73</v>
      </c>
    </row>
    <row r="2279" spans="1:19" ht="45" x14ac:dyDescent="0.25">
      <c r="A2279" s="10">
        <v>4036</v>
      </c>
      <c r="B2279" s="3" t="s">
        <v>4032</v>
      </c>
      <c r="C2279" s="3" t="s">
        <v>7438</v>
      </c>
      <c r="D2279" s="6">
        <v>6000</v>
      </c>
      <c r="E2279" s="8">
        <v>2823</v>
      </c>
      <c r="F2279" t="s">
        <v>8220</v>
      </c>
      <c r="G2279" t="s">
        <v>8223</v>
      </c>
      <c r="H2279" t="s">
        <v>8245</v>
      </c>
      <c r="I2279" s="19">
        <f t="shared" si="105"/>
        <v>41821.9375</v>
      </c>
      <c r="J2279">
        <v>1404253800</v>
      </c>
      <c r="K2279" s="19">
        <f t="shared" si="106"/>
        <v>41804.937083333331</v>
      </c>
      <c r="L2279">
        <v>1402784964</v>
      </c>
      <c r="M2279" t="b">
        <v>0</v>
      </c>
      <c r="N2279">
        <v>17</v>
      </c>
      <c r="O2279" t="b">
        <v>0</v>
      </c>
      <c r="P2279" t="s">
        <v>8269</v>
      </c>
      <c r="Q2279" s="15" t="s">
        <v>8314</v>
      </c>
      <c r="R2279" s="12" t="s">
        <v>8315</v>
      </c>
      <c r="S2279">
        <f t="shared" si="107"/>
        <v>166.06</v>
      </c>
    </row>
    <row r="2280" spans="1:19" ht="60" x14ac:dyDescent="0.25">
      <c r="A2280" s="10">
        <v>1903</v>
      </c>
      <c r="B2280" s="3" t="s">
        <v>1904</v>
      </c>
      <c r="C2280" s="3" t="s">
        <v>6013</v>
      </c>
      <c r="D2280" s="6">
        <v>3000</v>
      </c>
      <c r="E2280" s="8">
        <v>1398</v>
      </c>
      <c r="F2280" t="s">
        <v>8220</v>
      </c>
      <c r="G2280" t="s">
        <v>8223</v>
      </c>
      <c r="H2280" t="s">
        <v>8245</v>
      </c>
      <c r="I2280" s="19">
        <f t="shared" si="105"/>
        <v>42762.770729166667</v>
      </c>
      <c r="J2280">
        <v>1485541791</v>
      </c>
      <c r="K2280" s="19">
        <f t="shared" si="106"/>
        <v>42702.770729166667</v>
      </c>
      <c r="L2280">
        <v>1480357791</v>
      </c>
      <c r="M2280" t="b">
        <v>0</v>
      </c>
      <c r="N2280">
        <v>41</v>
      </c>
      <c r="O2280" t="b">
        <v>0</v>
      </c>
      <c r="P2280" t="s">
        <v>8292</v>
      </c>
      <c r="Q2280" s="15" t="s">
        <v>8307</v>
      </c>
      <c r="R2280" s="12" t="s">
        <v>8347</v>
      </c>
      <c r="S2280">
        <f t="shared" si="107"/>
        <v>34.1</v>
      </c>
    </row>
    <row r="2281" spans="1:19" ht="60" x14ac:dyDescent="0.25">
      <c r="A2281" s="10">
        <v>1919</v>
      </c>
      <c r="B2281" s="3" t="s">
        <v>1920</v>
      </c>
      <c r="C2281" s="3" t="s">
        <v>6029</v>
      </c>
      <c r="D2281" s="6">
        <v>500</v>
      </c>
      <c r="E2281" s="8">
        <v>237</v>
      </c>
      <c r="F2281" t="s">
        <v>8220</v>
      </c>
      <c r="G2281" t="s">
        <v>8223</v>
      </c>
      <c r="H2281" t="s">
        <v>8245</v>
      </c>
      <c r="I2281" s="19">
        <f t="shared" si="105"/>
        <v>42143.875567129624</v>
      </c>
      <c r="J2281">
        <v>1432069249</v>
      </c>
      <c r="K2281" s="19">
        <f t="shared" si="106"/>
        <v>42113.875567129624</v>
      </c>
      <c r="L2281">
        <v>1429477249</v>
      </c>
      <c r="M2281" t="b">
        <v>0</v>
      </c>
      <c r="N2281">
        <v>8</v>
      </c>
      <c r="O2281" t="b">
        <v>0</v>
      </c>
      <c r="P2281" t="s">
        <v>8292</v>
      </c>
      <c r="Q2281" s="15" t="s">
        <v>8307</v>
      </c>
      <c r="R2281" s="12" t="s">
        <v>8347</v>
      </c>
      <c r="S2281">
        <f t="shared" si="107"/>
        <v>29.63</v>
      </c>
    </row>
    <row r="2282" spans="1:19" ht="45" x14ac:dyDescent="0.25">
      <c r="A2282" s="10">
        <v>960</v>
      </c>
      <c r="B2282" s="3" t="s">
        <v>961</v>
      </c>
      <c r="C2282" s="3" t="s">
        <v>5070</v>
      </c>
      <c r="D2282" s="6">
        <v>55650</v>
      </c>
      <c r="E2282" s="8">
        <v>25655</v>
      </c>
      <c r="F2282" t="s">
        <v>8220</v>
      </c>
      <c r="G2282" t="s">
        <v>8223</v>
      </c>
      <c r="H2282" t="s">
        <v>8245</v>
      </c>
      <c r="I2282" s="19">
        <f t="shared" si="105"/>
        <v>42808.585127314815</v>
      </c>
      <c r="J2282">
        <v>1489500155</v>
      </c>
      <c r="K2282" s="19">
        <f t="shared" si="106"/>
        <v>42766.626793981486</v>
      </c>
      <c r="L2282">
        <v>1485874955</v>
      </c>
      <c r="M2282" t="b">
        <v>0</v>
      </c>
      <c r="N2282">
        <v>188</v>
      </c>
      <c r="O2282" t="b">
        <v>0</v>
      </c>
      <c r="P2282" t="s">
        <v>8271</v>
      </c>
      <c r="Q2282" s="15" t="s">
        <v>8307</v>
      </c>
      <c r="R2282" s="12" t="s">
        <v>8313</v>
      </c>
      <c r="S2282">
        <f t="shared" si="107"/>
        <v>136.46</v>
      </c>
    </row>
    <row r="2283" spans="1:19" ht="60" x14ac:dyDescent="0.25">
      <c r="A2283" s="10">
        <v>3207</v>
      </c>
      <c r="B2283" s="3" t="s">
        <v>3207</v>
      </c>
      <c r="C2283" s="3" t="s">
        <v>7317</v>
      </c>
      <c r="D2283" s="6">
        <v>5500</v>
      </c>
      <c r="E2283" s="8">
        <v>2550</v>
      </c>
      <c r="F2283" t="s">
        <v>8220</v>
      </c>
      <c r="G2283" t="s">
        <v>8223</v>
      </c>
      <c r="H2283" t="s">
        <v>8245</v>
      </c>
      <c r="I2283" s="19">
        <f t="shared" si="105"/>
        <v>42117.236192129625</v>
      </c>
      <c r="J2283">
        <v>1429767607</v>
      </c>
      <c r="K2283" s="19">
        <f t="shared" si="106"/>
        <v>42057.277858796297</v>
      </c>
      <c r="L2283">
        <v>1424587207</v>
      </c>
      <c r="M2283" t="b">
        <v>0</v>
      </c>
      <c r="N2283">
        <v>36</v>
      </c>
      <c r="O2283" t="b">
        <v>0</v>
      </c>
      <c r="P2283" t="s">
        <v>8303</v>
      </c>
      <c r="Q2283" s="15" t="s">
        <v>8314</v>
      </c>
      <c r="R2283" s="12" t="s">
        <v>8335</v>
      </c>
      <c r="S2283">
        <f t="shared" si="107"/>
        <v>70.83</v>
      </c>
    </row>
    <row r="2284" spans="1:19" ht="60" x14ac:dyDescent="0.25">
      <c r="A2284" s="10">
        <v>697</v>
      </c>
      <c r="B2284" s="3" t="s">
        <v>698</v>
      </c>
      <c r="C2284" s="3" t="s">
        <v>4807</v>
      </c>
      <c r="D2284" s="6">
        <v>5000</v>
      </c>
      <c r="E2284" s="8">
        <v>2319</v>
      </c>
      <c r="F2284" t="s">
        <v>8220</v>
      </c>
      <c r="G2284" t="s">
        <v>8235</v>
      </c>
      <c r="H2284" t="s">
        <v>8248</v>
      </c>
      <c r="I2284" s="19">
        <f t="shared" si="105"/>
        <v>42403.523020833338</v>
      </c>
      <c r="J2284">
        <v>1454502789</v>
      </c>
      <c r="K2284" s="19">
        <f t="shared" si="106"/>
        <v>42388.523020833338</v>
      </c>
      <c r="L2284">
        <v>1453206789</v>
      </c>
      <c r="M2284" t="b">
        <v>0</v>
      </c>
      <c r="N2284">
        <v>114</v>
      </c>
      <c r="O2284" t="b">
        <v>0</v>
      </c>
      <c r="P2284" t="s">
        <v>8271</v>
      </c>
      <c r="Q2284" s="15" t="s">
        <v>8307</v>
      </c>
      <c r="R2284" s="12" t="s">
        <v>8313</v>
      </c>
      <c r="S2284">
        <f t="shared" si="107"/>
        <v>20.34</v>
      </c>
    </row>
    <row r="2285" spans="1:19" ht="60" x14ac:dyDescent="0.25">
      <c r="A2285" s="10">
        <v>970</v>
      </c>
      <c r="B2285" s="3" t="s">
        <v>971</v>
      </c>
      <c r="C2285" s="3" t="s">
        <v>5080</v>
      </c>
      <c r="D2285" s="6">
        <v>5000</v>
      </c>
      <c r="E2285" s="8">
        <v>2296</v>
      </c>
      <c r="F2285" t="s">
        <v>8220</v>
      </c>
      <c r="G2285" t="s">
        <v>8228</v>
      </c>
      <c r="H2285" t="s">
        <v>8250</v>
      </c>
      <c r="I2285" s="19">
        <f t="shared" si="105"/>
        <v>42758.207638888889</v>
      </c>
      <c r="J2285">
        <v>1485147540</v>
      </c>
      <c r="K2285" s="19">
        <f t="shared" si="106"/>
        <v>42721.220520833333</v>
      </c>
      <c r="L2285">
        <v>1481951853</v>
      </c>
      <c r="M2285" t="b">
        <v>0</v>
      </c>
      <c r="N2285">
        <v>14</v>
      </c>
      <c r="O2285" t="b">
        <v>0</v>
      </c>
      <c r="P2285" t="s">
        <v>8271</v>
      </c>
      <c r="Q2285" s="15" t="s">
        <v>8307</v>
      </c>
      <c r="R2285" s="12" t="s">
        <v>8313</v>
      </c>
      <c r="S2285">
        <f t="shared" si="107"/>
        <v>164</v>
      </c>
    </row>
    <row r="2286" spans="1:19" ht="45" x14ac:dyDescent="0.25">
      <c r="A2286" s="10">
        <v>1767</v>
      </c>
      <c r="B2286" s="3" t="s">
        <v>1768</v>
      </c>
      <c r="C2286" s="3" t="s">
        <v>5877</v>
      </c>
      <c r="D2286" s="6">
        <v>5000</v>
      </c>
      <c r="E2286" s="8">
        <v>2286</v>
      </c>
      <c r="F2286" t="s">
        <v>8220</v>
      </c>
      <c r="G2286" t="s">
        <v>8223</v>
      </c>
      <c r="H2286" t="s">
        <v>8245</v>
      </c>
      <c r="I2286" s="19">
        <f t="shared" si="105"/>
        <v>41854.658379629633</v>
      </c>
      <c r="J2286">
        <v>1407080884</v>
      </c>
      <c r="K2286" s="19">
        <f t="shared" si="106"/>
        <v>41824.658379629633</v>
      </c>
      <c r="L2286">
        <v>1404488884</v>
      </c>
      <c r="M2286" t="b">
        <v>1</v>
      </c>
      <c r="N2286">
        <v>39</v>
      </c>
      <c r="O2286" t="b">
        <v>0</v>
      </c>
      <c r="P2286" t="s">
        <v>8283</v>
      </c>
      <c r="Q2286" s="15" t="s">
        <v>8322</v>
      </c>
      <c r="R2286" s="12" t="s">
        <v>8323</v>
      </c>
      <c r="S2286">
        <f t="shared" si="107"/>
        <v>58.62</v>
      </c>
    </row>
    <row r="2287" spans="1:19" ht="60" x14ac:dyDescent="0.25">
      <c r="A2287" s="10">
        <v>2701</v>
      </c>
      <c r="B2287" s="3" t="s">
        <v>2701</v>
      </c>
      <c r="C2287" s="3" t="s">
        <v>6811</v>
      </c>
      <c r="D2287" s="6">
        <v>3400</v>
      </c>
      <c r="E2287" s="8">
        <v>1570</v>
      </c>
      <c r="F2287" t="s">
        <v>8221</v>
      </c>
      <c r="G2287" t="s">
        <v>8240</v>
      </c>
      <c r="H2287" t="s">
        <v>8248</v>
      </c>
      <c r="I2287" s="19">
        <f t="shared" si="105"/>
        <v>42832.733032407406</v>
      </c>
      <c r="J2287">
        <v>1491586534</v>
      </c>
      <c r="K2287" s="19">
        <f t="shared" si="106"/>
        <v>42801.774699074071</v>
      </c>
      <c r="L2287">
        <v>1488911734</v>
      </c>
      <c r="M2287" t="b">
        <v>0</v>
      </c>
      <c r="N2287">
        <v>46</v>
      </c>
      <c r="O2287" t="b">
        <v>0</v>
      </c>
      <c r="P2287" t="s">
        <v>8301</v>
      </c>
      <c r="Q2287" s="15" t="s">
        <v>8314</v>
      </c>
      <c r="R2287" s="12" t="s">
        <v>8327</v>
      </c>
      <c r="S2287">
        <f t="shared" si="107"/>
        <v>34.130000000000003</v>
      </c>
    </row>
    <row r="2288" spans="1:19" ht="60" x14ac:dyDescent="0.25">
      <c r="A2288" s="10">
        <v>1774</v>
      </c>
      <c r="B2288" s="3" t="s">
        <v>1775</v>
      </c>
      <c r="C2288" s="3" t="s">
        <v>5884</v>
      </c>
      <c r="D2288" s="6">
        <v>2500</v>
      </c>
      <c r="E2288" s="8">
        <v>1148</v>
      </c>
      <c r="F2288" t="s">
        <v>8220</v>
      </c>
      <c r="G2288" t="s">
        <v>8223</v>
      </c>
      <c r="H2288" t="s">
        <v>8245</v>
      </c>
      <c r="I2288" s="19">
        <f t="shared" si="105"/>
        <v>41972.624305555553</v>
      </c>
      <c r="J2288">
        <v>1417273140</v>
      </c>
      <c r="K2288" s="19">
        <f t="shared" si="106"/>
        <v>41930.218657407408</v>
      </c>
      <c r="L2288">
        <v>1413609292</v>
      </c>
      <c r="M2288" t="b">
        <v>1</v>
      </c>
      <c r="N2288">
        <v>13</v>
      </c>
      <c r="O2288" t="b">
        <v>0</v>
      </c>
      <c r="P2288" t="s">
        <v>8283</v>
      </c>
      <c r="Q2288" s="15" t="s">
        <v>8322</v>
      </c>
      <c r="R2288" s="12" t="s">
        <v>8323</v>
      </c>
      <c r="S2288">
        <f t="shared" si="107"/>
        <v>88.31</v>
      </c>
    </row>
    <row r="2289" spans="1:19" ht="60" x14ac:dyDescent="0.25">
      <c r="A2289" s="10">
        <v>211</v>
      </c>
      <c r="B2289" s="3" t="s">
        <v>213</v>
      </c>
      <c r="C2289" s="3" t="s">
        <v>4321</v>
      </c>
      <c r="D2289" s="6">
        <v>5000</v>
      </c>
      <c r="E2289" s="8">
        <v>2230</v>
      </c>
      <c r="F2289" t="s">
        <v>8220</v>
      </c>
      <c r="G2289" t="s">
        <v>8223</v>
      </c>
      <c r="H2289" t="s">
        <v>8245</v>
      </c>
      <c r="I2289" s="19">
        <f t="shared" si="105"/>
        <v>42266.159918981488</v>
      </c>
      <c r="J2289">
        <v>1442634617</v>
      </c>
      <c r="K2289" s="19">
        <f t="shared" si="106"/>
        <v>42236.159918981488</v>
      </c>
      <c r="L2289">
        <v>1440042617</v>
      </c>
      <c r="M2289" t="b">
        <v>0</v>
      </c>
      <c r="N2289">
        <v>12</v>
      </c>
      <c r="O2289" t="b">
        <v>0</v>
      </c>
      <c r="P2289" t="s">
        <v>8266</v>
      </c>
      <c r="Q2289" s="15" t="s">
        <v>8317</v>
      </c>
      <c r="R2289" s="12" t="s">
        <v>8346</v>
      </c>
      <c r="S2289">
        <f t="shared" si="107"/>
        <v>185.83</v>
      </c>
    </row>
    <row r="2290" spans="1:19" ht="45" x14ac:dyDescent="0.25">
      <c r="A2290" s="10">
        <v>1556</v>
      </c>
      <c r="B2290" s="3" t="s">
        <v>1557</v>
      </c>
      <c r="C2290" s="3" t="s">
        <v>5666</v>
      </c>
      <c r="D2290" s="6">
        <v>1500</v>
      </c>
      <c r="E2290" s="8">
        <v>677</v>
      </c>
      <c r="F2290" t="s">
        <v>8220</v>
      </c>
      <c r="G2290" t="s">
        <v>8228</v>
      </c>
      <c r="H2290" t="s">
        <v>8250</v>
      </c>
      <c r="I2290" s="19">
        <f t="shared" si="105"/>
        <v>42555.153055555551</v>
      </c>
      <c r="J2290">
        <v>1467603624</v>
      </c>
      <c r="K2290" s="19">
        <f t="shared" si="106"/>
        <v>42525.153055555551</v>
      </c>
      <c r="L2290">
        <v>1465011624</v>
      </c>
      <c r="M2290" t="b">
        <v>0</v>
      </c>
      <c r="N2290">
        <v>12</v>
      </c>
      <c r="O2290" t="b">
        <v>0</v>
      </c>
      <c r="P2290" t="s">
        <v>8287</v>
      </c>
      <c r="Q2290" s="15" t="s">
        <v>8322</v>
      </c>
      <c r="R2290" s="12" t="s">
        <v>8350</v>
      </c>
      <c r="S2290">
        <f t="shared" si="107"/>
        <v>56.42</v>
      </c>
    </row>
    <row r="2291" spans="1:19" ht="45" x14ac:dyDescent="0.25">
      <c r="A2291" s="10">
        <v>1007</v>
      </c>
      <c r="B2291" s="3" t="s">
        <v>1008</v>
      </c>
      <c r="C2291" s="3" t="s">
        <v>5117</v>
      </c>
      <c r="D2291" s="6">
        <v>30000</v>
      </c>
      <c r="E2291" s="8">
        <v>13296</v>
      </c>
      <c r="F2291" t="s">
        <v>8219</v>
      </c>
      <c r="G2291" t="s">
        <v>8223</v>
      </c>
      <c r="H2291" t="s">
        <v>8245</v>
      </c>
      <c r="I2291" s="19">
        <f t="shared" si="105"/>
        <v>42718.6252662037</v>
      </c>
      <c r="J2291">
        <v>1481727623</v>
      </c>
      <c r="K2291" s="19">
        <f t="shared" si="106"/>
        <v>42676.583599537036</v>
      </c>
      <c r="L2291">
        <v>1478095223</v>
      </c>
      <c r="M2291" t="b">
        <v>0</v>
      </c>
      <c r="N2291">
        <v>76</v>
      </c>
      <c r="O2291" t="b">
        <v>0</v>
      </c>
      <c r="P2291" t="s">
        <v>8271</v>
      </c>
      <c r="Q2291" s="15" t="s">
        <v>8307</v>
      </c>
      <c r="R2291" s="12" t="s">
        <v>8313</v>
      </c>
      <c r="S2291">
        <f t="shared" si="107"/>
        <v>174.95</v>
      </c>
    </row>
    <row r="2292" spans="1:19" ht="60" x14ac:dyDescent="0.25">
      <c r="A2292" s="10">
        <v>1688</v>
      </c>
      <c r="B2292" s="3" t="s">
        <v>1689</v>
      </c>
      <c r="C2292" s="3" t="s">
        <v>5798</v>
      </c>
      <c r="D2292" s="6">
        <v>4000</v>
      </c>
      <c r="E2292" s="8">
        <v>1772</v>
      </c>
      <c r="F2292" t="s">
        <v>8221</v>
      </c>
      <c r="G2292" t="s">
        <v>8223</v>
      </c>
      <c r="H2292" t="s">
        <v>8245</v>
      </c>
      <c r="I2292" s="19">
        <f t="shared" si="105"/>
        <v>42834.492986111116</v>
      </c>
      <c r="J2292">
        <v>1491738594</v>
      </c>
      <c r="K2292" s="19">
        <f t="shared" si="106"/>
        <v>42804.534652777773</v>
      </c>
      <c r="L2292">
        <v>1489150194</v>
      </c>
      <c r="M2292" t="b">
        <v>0</v>
      </c>
      <c r="N2292">
        <v>7</v>
      </c>
      <c r="O2292" t="b">
        <v>0</v>
      </c>
      <c r="P2292" t="s">
        <v>8291</v>
      </c>
      <c r="Q2292" s="15" t="s">
        <v>8311</v>
      </c>
      <c r="R2292" s="12" t="s">
        <v>8336</v>
      </c>
      <c r="S2292">
        <f t="shared" si="107"/>
        <v>253.14</v>
      </c>
    </row>
    <row r="2293" spans="1:19" ht="60" x14ac:dyDescent="0.25">
      <c r="A2293" s="10">
        <v>3935</v>
      </c>
      <c r="B2293" s="3" t="s">
        <v>3932</v>
      </c>
      <c r="C2293" s="3" t="s">
        <v>8043</v>
      </c>
      <c r="D2293" s="6">
        <v>3000</v>
      </c>
      <c r="E2293" s="8">
        <v>1315</v>
      </c>
      <c r="F2293" t="s">
        <v>8220</v>
      </c>
      <c r="G2293" t="s">
        <v>8224</v>
      </c>
      <c r="H2293" t="s">
        <v>8246</v>
      </c>
      <c r="I2293" s="19">
        <f t="shared" si="105"/>
        <v>42281.656782407401</v>
      </c>
      <c r="J2293">
        <v>1443973546</v>
      </c>
      <c r="K2293" s="19">
        <f t="shared" si="106"/>
        <v>42221.656782407401</v>
      </c>
      <c r="L2293">
        <v>1438789546</v>
      </c>
      <c r="M2293" t="b">
        <v>0</v>
      </c>
      <c r="N2293">
        <v>23</v>
      </c>
      <c r="O2293" t="b">
        <v>0</v>
      </c>
      <c r="P2293" t="s">
        <v>8269</v>
      </c>
      <c r="Q2293" s="15" t="s">
        <v>8314</v>
      </c>
      <c r="R2293" s="12" t="s">
        <v>8315</v>
      </c>
      <c r="S2293">
        <f t="shared" si="107"/>
        <v>57.17</v>
      </c>
    </row>
    <row r="2294" spans="1:19" ht="45" x14ac:dyDescent="0.25">
      <c r="A2294" s="10">
        <v>1906</v>
      </c>
      <c r="B2294" s="3" t="s">
        <v>1907</v>
      </c>
      <c r="C2294" s="3" t="s">
        <v>6016</v>
      </c>
      <c r="D2294" s="6">
        <v>50000</v>
      </c>
      <c r="E2294" s="8">
        <v>21380</v>
      </c>
      <c r="F2294" t="s">
        <v>8220</v>
      </c>
      <c r="G2294" t="s">
        <v>8223</v>
      </c>
      <c r="H2294" t="s">
        <v>8245</v>
      </c>
      <c r="I2294" s="19">
        <f t="shared" si="105"/>
        <v>42544.671099537038</v>
      </c>
      <c r="J2294">
        <v>1466697983</v>
      </c>
      <c r="K2294" s="19">
        <f t="shared" si="106"/>
        <v>42514.671099537038</v>
      </c>
      <c r="L2294">
        <v>1464105983</v>
      </c>
      <c r="M2294" t="b">
        <v>0</v>
      </c>
      <c r="N2294">
        <v>99</v>
      </c>
      <c r="O2294" t="b">
        <v>0</v>
      </c>
      <c r="P2294" t="s">
        <v>8292</v>
      </c>
      <c r="Q2294" s="15" t="s">
        <v>8307</v>
      </c>
      <c r="R2294" s="12" t="s">
        <v>8347</v>
      </c>
      <c r="S2294">
        <f t="shared" si="107"/>
        <v>215.96</v>
      </c>
    </row>
    <row r="2295" spans="1:19" ht="45" x14ac:dyDescent="0.25">
      <c r="A2295" s="10">
        <v>954</v>
      </c>
      <c r="B2295" s="3" t="s">
        <v>955</v>
      </c>
      <c r="C2295" s="3" t="s">
        <v>5064</v>
      </c>
      <c r="D2295" s="6">
        <v>15000</v>
      </c>
      <c r="E2295" s="8">
        <v>6511</v>
      </c>
      <c r="F2295" t="s">
        <v>8220</v>
      </c>
      <c r="G2295" t="s">
        <v>8223</v>
      </c>
      <c r="H2295" t="s">
        <v>8245</v>
      </c>
      <c r="I2295" s="19">
        <f t="shared" si="105"/>
        <v>42236.833784722221</v>
      </c>
      <c r="J2295">
        <v>1440100839</v>
      </c>
      <c r="K2295" s="19">
        <f t="shared" si="106"/>
        <v>42194.833784722221</v>
      </c>
      <c r="L2295">
        <v>1436472039</v>
      </c>
      <c r="M2295" t="b">
        <v>0</v>
      </c>
      <c r="N2295">
        <v>73</v>
      </c>
      <c r="O2295" t="b">
        <v>0</v>
      </c>
      <c r="P2295" t="s">
        <v>8271</v>
      </c>
      <c r="Q2295" s="15" t="s">
        <v>8307</v>
      </c>
      <c r="R2295" s="12" t="s">
        <v>8313</v>
      </c>
      <c r="S2295">
        <f t="shared" si="107"/>
        <v>89.19</v>
      </c>
    </row>
    <row r="2296" spans="1:19" ht="45" x14ac:dyDescent="0.25">
      <c r="A2296" s="10">
        <v>1920</v>
      </c>
      <c r="B2296" s="3" t="s">
        <v>1921</v>
      </c>
      <c r="C2296" s="3" t="s">
        <v>6030</v>
      </c>
      <c r="D2296" s="6">
        <v>10000</v>
      </c>
      <c r="E2296" s="8">
        <v>4303</v>
      </c>
      <c r="F2296" t="s">
        <v>8220</v>
      </c>
      <c r="G2296" t="s">
        <v>8224</v>
      </c>
      <c r="H2296" t="s">
        <v>8246</v>
      </c>
      <c r="I2296" s="19">
        <f t="shared" si="105"/>
        <v>42298.958333333328</v>
      </c>
      <c r="J2296">
        <v>1445468400</v>
      </c>
      <c r="K2296" s="19">
        <f t="shared" si="106"/>
        <v>42270.875706018516</v>
      </c>
      <c r="L2296">
        <v>1443042061</v>
      </c>
      <c r="M2296" t="b">
        <v>0</v>
      </c>
      <c r="N2296">
        <v>105</v>
      </c>
      <c r="O2296" t="b">
        <v>0</v>
      </c>
      <c r="P2296" t="s">
        <v>8292</v>
      </c>
      <c r="Q2296" s="15" t="s">
        <v>8307</v>
      </c>
      <c r="R2296" s="12" t="s">
        <v>8347</v>
      </c>
      <c r="S2296">
        <f t="shared" si="107"/>
        <v>40.98</v>
      </c>
    </row>
    <row r="2297" spans="1:19" ht="60" x14ac:dyDescent="0.25">
      <c r="A2297" s="10">
        <v>1864</v>
      </c>
      <c r="B2297" s="3" t="s">
        <v>1865</v>
      </c>
      <c r="C2297" s="3" t="s">
        <v>5974</v>
      </c>
      <c r="D2297" s="6">
        <v>6500</v>
      </c>
      <c r="E2297" s="8">
        <v>2788</v>
      </c>
      <c r="F2297" t="s">
        <v>8220</v>
      </c>
      <c r="G2297" t="s">
        <v>8223</v>
      </c>
      <c r="H2297" t="s">
        <v>8245</v>
      </c>
      <c r="I2297" s="19">
        <f t="shared" si="105"/>
        <v>41763.716435185182</v>
      </c>
      <c r="J2297">
        <v>1399223500</v>
      </c>
      <c r="K2297" s="19">
        <f t="shared" si="106"/>
        <v>41733.716435185182</v>
      </c>
      <c r="L2297">
        <v>1396631500</v>
      </c>
      <c r="M2297" t="b">
        <v>0</v>
      </c>
      <c r="N2297">
        <v>48</v>
      </c>
      <c r="O2297" t="b">
        <v>0</v>
      </c>
      <c r="P2297" t="s">
        <v>8281</v>
      </c>
      <c r="Q2297" s="15" t="s">
        <v>8309</v>
      </c>
      <c r="R2297" s="12" t="s">
        <v>8341</v>
      </c>
      <c r="S2297">
        <f t="shared" si="107"/>
        <v>58.08</v>
      </c>
    </row>
    <row r="2298" spans="1:19" ht="45" x14ac:dyDescent="0.25">
      <c r="A2298" s="10">
        <v>1717</v>
      </c>
      <c r="B2298" s="3" t="s">
        <v>1718</v>
      </c>
      <c r="C2298" s="3" t="s">
        <v>5827</v>
      </c>
      <c r="D2298" s="6">
        <v>3265</v>
      </c>
      <c r="E2298" s="8">
        <v>1395</v>
      </c>
      <c r="F2298" t="s">
        <v>8220</v>
      </c>
      <c r="G2298" t="s">
        <v>8223</v>
      </c>
      <c r="H2298" t="s">
        <v>8245</v>
      </c>
      <c r="I2298" s="19">
        <f t="shared" si="105"/>
        <v>42481.166666666672</v>
      </c>
      <c r="J2298">
        <v>1461211200</v>
      </c>
      <c r="K2298" s="19">
        <f t="shared" si="106"/>
        <v>42460.98192129629</v>
      </c>
      <c r="L2298">
        <v>1459467238</v>
      </c>
      <c r="M2298" t="b">
        <v>0</v>
      </c>
      <c r="N2298">
        <v>41</v>
      </c>
      <c r="O2298" t="b">
        <v>0</v>
      </c>
      <c r="P2298" t="s">
        <v>8291</v>
      </c>
      <c r="Q2298" s="15" t="s">
        <v>8311</v>
      </c>
      <c r="R2298" s="12" t="s">
        <v>8336</v>
      </c>
      <c r="S2298">
        <f t="shared" si="107"/>
        <v>34.020000000000003</v>
      </c>
    </row>
    <row r="2299" spans="1:19" ht="45" x14ac:dyDescent="0.25">
      <c r="A2299" s="10">
        <v>961</v>
      </c>
      <c r="B2299" s="3" t="s">
        <v>962</v>
      </c>
      <c r="C2299" s="3" t="s">
        <v>5071</v>
      </c>
      <c r="D2299" s="6">
        <v>95000</v>
      </c>
      <c r="E2299" s="8">
        <v>40079</v>
      </c>
      <c r="F2299" t="s">
        <v>8220</v>
      </c>
      <c r="G2299" t="s">
        <v>8223</v>
      </c>
      <c r="H2299" t="s">
        <v>8245</v>
      </c>
      <c r="I2299" s="19">
        <f t="shared" si="105"/>
        <v>42786.791666666672</v>
      </c>
      <c r="J2299">
        <v>1487617200</v>
      </c>
      <c r="K2299" s="19">
        <f t="shared" si="106"/>
        <v>42740.693692129629</v>
      </c>
      <c r="L2299">
        <v>1483634335</v>
      </c>
      <c r="M2299" t="b">
        <v>0</v>
      </c>
      <c r="N2299">
        <v>110</v>
      </c>
      <c r="O2299" t="b">
        <v>0</v>
      </c>
      <c r="P2299" t="s">
        <v>8271</v>
      </c>
      <c r="Q2299" s="15" t="s">
        <v>8307</v>
      </c>
      <c r="R2299" s="12" t="s">
        <v>8313</v>
      </c>
      <c r="S2299">
        <f t="shared" si="107"/>
        <v>364.35</v>
      </c>
    </row>
    <row r="2300" spans="1:19" ht="60" x14ac:dyDescent="0.25">
      <c r="A2300" s="10">
        <v>2868</v>
      </c>
      <c r="B2300" s="3" t="s">
        <v>2868</v>
      </c>
      <c r="C2300" s="3" t="s">
        <v>6978</v>
      </c>
      <c r="D2300" s="6">
        <v>15000</v>
      </c>
      <c r="E2300" s="8">
        <v>6301.76</v>
      </c>
      <c r="F2300" t="s">
        <v>8220</v>
      </c>
      <c r="G2300" t="s">
        <v>8223</v>
      </c>
      <c r="H2300" t="s">
        <v>8245</v>
      </c>
      <c r="I2300" s="19">
        <f t="shared" si="105"/>
        <v>42648.827013888891</v>
      </c>
      <c r="J2300">
        <v>1475697054</v>
      </c>
      <c r="K2300" s="19">
        <f t="shared" si="106"/>
        <v>42618.827013888891</v>
      </c>
      <c r="L2300">
        <v>1473105054</v>
      </c>
      <c r="M2300" t="b">
        <v>0</v>
      </c>
      <c r="N2300">
        <v>60</v>
      </c>
      <c r="O2300" t="b">
        <v>0</v>
      </c>
      <c r="P2300" t="s">
        <v>8269</v>
      </c>
      <c r="Q2300" s="15" t="s">
        <v>8314</v>
      </c>
      <c r="R2300" s="12" t="s">
        <v>8315</v>
      </c>
      <c r="S2300">
        <f t="shared" si="107"/>
        <v>105.03</v>
      </c>
    </row>
    <row r="2301" spans="1:19" ht="45" x14ac:dyDescent="0.25">
      <c r="A2301" s="10">
        <v>864</v>
      </c>
      <c r="B2301" s="3" t="s">
        <v>865</v>
      </c>
      <c r="C2301" s="3" t="s">
        <v>4974</v>
      </c>
      <c r="D2301" s="6">
        <v>6500</v>
      </c>
      <c r="E2301" s="8">
        <v>2700</v>
      </c>
      <c r="F2301" t="s">
        <v>8220</v>
      </c>
      <c r="G2301" t="s">
        <v>8223</v>
      </c>
      <c r="H2301" t="s">
        <v>8245</v>
      </c>
      <c r="I2301" s="19">
        <f t="shared" si="105"/>
        <v>41563.415972222225</v>
      </c>
      <c r="J2301">
        <v>1381917540</v>
      </c>
      <c r="K2301" s="19">
        <f t="shared" si="106"/>
        <v>41541.106921296298</v>
      </c>
      <c r="L2301">
        <v>1379990038</v>
      </c>
      <c r="M2301" t="b">
        <v>0</v>
      </c>
      <c r="N2301">
        <v>79</v>
      </c>
      <c r="O2301" t="b">
        <v>0</v>
      </c>
      <c r="P2301" t="s">
        <v>8276</v>
      </c>
      <c r="Q2301" s="15" t="s">
        <v>8311</v>
      </c>
      <c r="R2301" s="12" t="s">
        <v>8343</v>
      </c>
      <c r="S2301">
        <f t="shared" si="107"/>
        <v>34.18</v>
      </c>
    </row>
    <row r="2302" spans="1:19" ht="45" x14ac:dyDescent="0.25">
      <c r="A2302" s="10">
        <v>3105</v>
      </c>
      <c r="B2302" s="3" t="s">
        <v>3105</v>
      </c>
      <c r="C2302" s="3" t="s">
        <v>7215</v>
      </c>
      <c r="D2302" s="6">
        <v>5845</v>
      </c>
      <c r="E2302" s="8">
        <v>2476</v>
      </c>
      <c r="F2302" t="s">
        <v>8220</v>
      </c>
      <c r="G2302" t="s">
        <v>8223</v>
      </c>
      <c r="H2302" t="s">
        <v>8245</v>
      </c>
      <c r="I2302" s="19">
        <f t="shared" si="105"/>
        <v>41931.208333333336</v>
      </c>
      <c r="J2302">
        <v>1413694800</v>
      </c>
      <c r="K2302" s="19">
        <f t="shared" si="106"/>
        <v>41876.718935185185</v>
      </c>
      <c r="L2302">
        <v>1408986916</v>
      </c>
      <c r="M2302" t="b">
        <v>0</v>
      </c>
      <c r="N2302">
        <v>31</v>
      </c>
      <c r="O2302" t="b">
        <v>0</v>
      </c>
      <c r="P2302" t="s">
        <v>8301</v>
      </c>
      <c r="Q2302" s="15" t="s">
        <v>8314</v>
      </c>
      <c r="R2302" s="12" t="s">
        <v>8327</v>
      </c>
      <c r="S2302">
        <f t="shared" si="107"/>
        <v>79.87</v>
      </c>
    </row>
    <row r="2303" spans="1:19" ht="30" x14ac:dyDescent="0.25">
      <c r="A2303" s="10">
        <v>1987</v>
      </c>
      <c r="B2303" s="3" t="s">
        <v>1988</v>
      </c>
      <c r="C2303" s="3" t="s">
        <v>6097</v>
      </c>
      <c r="D2303" s="6">
        <v>5500</v>
      </c>
      <c r="E2303" s="8">
        <v>2336</v>
      </c>
      <c r="F2303" t="s">
        <v>8220</v>
      </c>
      <c r="G2303" t="s">
        <v>8224</v>
      </c>
      <c r="H2303" t="s">
        <v>8246</v>
      </c>
      <c r="I2303" s="19">
        <f t="shared" si="105"/>
        <v>42064.639768518522</v>
      </c>
      <c r="J2303">
        <v>1425223276</v>
      </c>
      <c r="K2303" s="19">
        <f t="shared" si="106"/>
        <v>42034.639768518522</v>
      </c>
      <c r="L2303">
        <v>1422631276</v>
      </c>
      <c r="M2303" t="b">
        <v>0</v>
      </c>
      <c r="N2303">
        <v>28</v>
      </c>
      <c r="O2303" t="b">
        <v>0</v>
      </c>
      <c r="P2303" t="s">
        <v>8294</v>
      </c>
      <c r="Q2303" s="15" t="s">
        <v>8322</v>
      </c>
      <c r="R2303" s="12" t="s">
        <v>8351</v>
      </c>
      <c r="S2303">
        <f t="shared" si="107"/>
        <v>83.43</v>
      </c>
    </row>
    <row r="2304" spans="1:19" ht="45" x14ac:dyDescent="0.25">
      <c r="A2304" s="10">
        <v>196</v>
      </c>
      <c r="B2304" s="3" t="s">
        <v>198</v>
      </c>
      <c r="C2304" s="3" t="s">
        <v>4306</v>
      </c>
      <c r="D2304" s="6">
        <v>3500</v>
      </c>
      <c r="E2304" s="8">
        <v>1465</v>
      </c>
      <c r="F2304" t="s">
        <v>8220</v>
      </c>
      <c r="G2304" t="s">
        <v>8224</v>
      </c>
      <c r="H2304" t="s">
        <v>8246</v>
      </c>
      <c r="I2304" s="19">
        <f t="shared" si="105"/>
        <v>42287.875</v>
      </c>
      <c r="J2304">
        <v>1444510800</v>
      </c>
      <c r="K2304" s="19">
        <f t="shared" si="106"/>
        <v>42259.542800925927</v>
      </c>
      <c r="L2304">
        <v>1442062898</v>
      </c>
      <c r="M2304" t="b">
        <v>0</v>
      </c>
      <c r="N2304">
        <v>19</v>
      </c>
      <c r="O2304" t="b">
        <v>0</v>
      </c>
      <c r="P2304" t="s">
        <v>8266</v>
      </c>
      <c r="Q2304" s="15" t="s">
        <v>8317</v>
      </c>
      <c r="R2304" s="12" t="s">
        <v>8346</v>
      </c>
      <c r="S2304">
        <f t="shared" si="107"/>
        <v>77.11</v>
      </c>
    </row>
    <row r="2305" spans="1:19" ht="45" x14ac:dyDescent="0.25">
      <c r="A2305" s="10">
        <v>2854</v>
      </c>
      <c r="B2305" s="3" t="s">
        <v>2854</v>
      </c>
      <c r="C2305" s="3" t="s">
        <v>6964</v>
      </c>
      <c r="D2305" s="6">
        <v>1000</v>
      </c>
      <c r="E2305" s="8">
        <v>417</v>
      </c>
      <c r="F2305" t="s">
        <v>8220</v>
      </c>
      <c r="G2305" t="s">
        <v>8224</v>
      </c>
      <c r="H2305" t="s">
        <v>8246</v>
      </c>
      <c r="I2305" s="19">
        <f t="shared" si="105"/>
        <v>42131.71665509259</v>
      </c>
      <c r="J2305">
        <v>1431018719</v>
      </c>
      <c r="K2305" s="19">
        <f t="shared" si="106"/>
        <v>42111.71665509259</v>
      </c>
      <c r="L2305">
        <v>1429290719</v>
      </c>
      <c r="M2305" t="b">
        <v>0</v>
      </c>
      <c r="N2305">
        <v>14</v>
      </c>
      <c r="O2305" t="b">
        <v>0</v>
      </c>
      <c r="P2305" t="s">
        <v>8269</v>
      </c>
      <c r="Q2305" s="15" t="s">
        <v>8314</v>
      </c>
      <c r="R2305" s="12" t="s">
        <v>8315</v>
      </c>
      <c r="S2305">
        <f t="shared" si="107"/>
        <v>29.79</v>
      </c>
    </row>
    <row r="2306" spans="1:19" ht="60" x14ac:dyDescent="0.25">
      <c r="A2306" s="10">
        <v>1808</v>
      </c>
      <c r="B2306" s="3" t="s">
        <v>1809</v>
      </c>
      <c r="C2306" s="3" t="s">
        <v>5918</v>
      </c>
      <c r="D2306" s="6">
        <v>28000</v>
      </c>
      <c r="E2306" s="8">
        <v>11594</v>
      </c>
      <c r="F2306" t="s">
        <v>8220</v>
      </c>
      <c r="G2306" t="s">
        <v>8223</v>
      </c>
      <c r="H2306" t="s">
        <v>8245</v>
      </c>
      <c r="I2306" s="19">
        <f t="shared" si="105"/>
        <v>42777.680902777778</v>
      </c>
      <c r="J2306">
        <v>1486830030</v>
      </c>
      <c r="K2306" s="19">
        <f t="shared" si="106"/>
        <v>42742.680902777778</v>
      </c>
      <c r="L2306">
        <v>1483806030</v>
      </c>
      <c r="M2306" t="b">
        <v>1</v>
      </c>
      <c r="N2306">
        <v>96</v>
      </c>
      <c r="O2306" t="b">
        <v>0</v>
      </c>
      <c r="P2306" t="s">
        <v>8283</v>
      </c>
      <c r="Q2306" s="15" t="s">
        <v>8322</v>
      </c>
      <c r="R2306" s="12" t="s">
        <v>8323</v>
      </c>
      <c r="S2306">
        <f t="shared" si="107"/>
        <v>120.77</v>
      </c>
    </row>
    <row r="2307" spans="1:19" ht="60" x14ac:dyDescent="0.25">
      <c r="A2307" s="10">
        <v>3844</v>
      </c>
      <c r="B2307" s="3" t="s">
        <v>3841</v>
      </c>
      <c r="C2307" s="3" t="s">
        <v>7953</v>
      </c>
      <c r="D2307" s="6">
        <v>9800</v>
      </c>
      <c r="E2307" s="8">
        <v>4066</v>
      </c>
      <c r="F2307" t="s">
        <v>8220</v>
      </c>
      <c r="G2307" t="s">
        <v>8223</v>
      </c>
      <c r="H2307" t="s">
        <v>8245</v>
      </c>
      <c r="I2307" s="19">
        <f t="shared" ref="I2307:I2370" si="108">(((J2307/60)/60)/24)+DATE(1970,1,1)</f>
        <v>41793.290972222225</v>
      </c>
      <c r="J2307">
        <v>1401778740</v>
      </c>
      <c r="K2307" s="19">
        <f t="shared" ref="K2307:K2370" si="109">(((L2307/60)/60)/24)+DATE(1970,1,1)</f>
        <v>41766.617291666669</v>
      </c>
      <c r="L2307">
        <v>1399474134</v>
      </c>
      <c r="M2307" t="b">
        <v>1</v>
      </c>
      <c r="N2307">
        <v>50</v>
      </c>
      <c r="O2307" t="b">
        <v>0</v>
      </c>
      <c r="P2307" t="s">
        <v>8269</v>
      </c>
      <c r="Q2307" s="15" t="s">
        <v>8314</v>
      </c>
      <c r="R2307" s="12" t="s">
        <v>8315</v>
      </c>
      <c r="S2307">
        <f t="shared" ref="S2307:S2370" si="110">IFERROR(ROUND(E2307/N2307,2),0)</f>
        <v>81.319999999999993</v>
      </c>
    </row>
    <row r="2308" spans="1:19" ht="30" x14ac:dyDescent="0.25">
      <c r="A2308" s="10">
        <v>1570</v>
      </c>
      <c r="B2308" s="3" t="s">
        <v>1571</v>
      </c>
      <c r="C2308" s="3" t="s">
        <v>5680</v>
      </c>
      <c r="D2308" s="6">
        <v>6000</v>
      </c>
      <c r="E2308" s="8">
        <v>2484</v>
      </c>
      <c r="F2308" t="s">
        <v>8219</v>
      </c>
      <c r="G2308" t="s">
        <v>8223</v>
      </c>
      <c r="H2308" t="s">
        <v>8245</v>
      </c>
      <c r="I2308" s="19">
        <f t="shared" si="108"/>
        <v>42468.771782407406</v>
      </c>
      <c r="J2308">
        <v>1460140282</v>
      </c>
      <c r="K2308" s="19">
        <f t="shared" si="109"/>
        <v>42438.813449074078</v>
      </c>
      <c r="L2308">
        <v>1457551882</v>
      </c>
      <c r="M2308" t="b">
        <v>0</v>
      </c>
      <c r="N2308">
        <v>52</v>
      </c>
      <c r="O2308" t="b">
        <v>0</v>
      </c>
      <c r="P2308" t="s">
        <v>8288</v>
      </c>
      <c r="Q2308" s="15" t="s">
        <v>8320</v>
      </c>
      <c r="R2308" s="12" t="s">
        <v>8352</v>
      </c>
      <c r="S2308">
        <f t="shared" si="110"/>
        <v>47.77</v>
      </c>
    </row>
    <row r="2309" spans="1:19" ht="60" x14ac:dyDescent="0.25">
      <c r="A2309" s="10">
        <v>892</v>
      </c>
      <c r="B2309" s="3" t="s">
        <v>893</v>
      </c>
      <c r="C2309" s="3" t="s">
        <v>5002</v>
      </c>
      <c r="D2309" s="6">
        <v>6000</v>
      </c>
      <c r="E2309" s="8">
        <v>2445</v>
      </c>
      <c r="F2309" t="s">
        <v>8220</v>
      </c>
      <c r="G2309" t="s">
        <v>8223</v>
      </c>
      <c r="H2309" t="s">
        <v>8245</v>
      </c>
      <c r="I2309" s="19">
        <f t="shared" si="108"/>
        <v>40391.166666666664</v>
      </c>
      <c r="J2309">
        <v>1280635200</v>
      </c>
      <c r="K2309" s="19">
        <f t="shared" si="109"/>
        <v>40304.20003472222</v>
      </c>
      <c r="L2309">
        <v>1273121283</v>
      </c>
      <c r="M2309" t="b">
        <v>0</v>
      </c>
      <c r="N2309">
        <v>17</v>
      </c>
      <c r="O2309" t="b">
        <v>0</v>
      </c>
      <c r="P2309" t="s">
        <v>8277</v>
      </c>
      <c r="Q2309" s="15" t="s">
        <v>8311</v>
      </c>
      <c r="R2309" s="12" t="s">
        <v>8328</v>
      </c>
      <c r="S2309">
        <f t="shared" si="110"/>
        <v>143.82</v>
      </c>
    </row>
    <row r="2310" spans="1:19" ht="60" x14ac:dyDescent="0.25">
      <c r="A2310" s="10">
        <v>769</v>
      </c>
      <c r="B2310" s="3" t="s">
        <v>770</v>
      </c>
      <c r="C2310" s="3" t="s">
        <v>4879</v>
      </c>
      <c r="D2310" s="6">
        <v>4000</v>
      </c>
      <c r="E2310" s="8">
        <v>1656</v>
      </c>
      <c r="F2310" t="s">
        <v>8220</v>
      </c>
      <c r="G2310" t="s">
        <v>8223</v>
      </c>
      <c r="H2310" t="s">
        <v>8245</v>
      </c>
      <c r="I2310" s="19">
        <f t="shared" si="108"/>
        <v>41634.996458333335</v>
      </c>
      <c r="J2310">
        <v>1388102094</v>
      </c>
      <c r="K2310" s="19">
        <f t="shared" si="109"/>
        <v>41604.996458333335</v>
      </c>
      <c r="L2310">
        <v>1385510094</v>
      </c>
      <c r="M2310" t="b">
        <v>0</v>
      </c>
      <c r="N2310">
        <v>52</v>
      </c>
      <c r="O2310" t="b">
        <v>0</v>
      </c>
      <c r="P2310" t="s">
        <v>8273</v>
      </c>
      <c r="Q2310" s="15" t="s">
        <v>8320</v>
      </c>
      <c r="R2310" s="12" t="s">
        <v>8342</v>
      </c>
      <c r="S2310">
        <f t="shared" si="110"/>
        <v>31.85</v>
      </c>
    </row>
    <row r="2311" spans="1:19" ht="45" x14ac:dyDescent="0.25">
      <c r="A2311" s="10">
        <v>2406</v>
      </c>
      <c r="B2311" s="3" t="s">
        <v>2407</v>
      </c>
      <c r="C2311" s="3" t="s">
        <v>6516</v>
      </c>
      <c r="D2311" s="6">
        <v>3250</v>
      </c>
      <c r="E2311" s="8">
        <v>1345</v>
      </c>
      <c r="F2311" t="s">
        <v>8220</v>
      </c>
      <c r="G2311" t="s">
        <v>8223</v>
      </c>
      <c r="H2311" t="s">
        <v>8245</v>
      </c>
      <c r="I2311" s="19">
        <f t="shared" si="108"/>
        <v>42023.110995370371</v>
      </c>
      <c r="J2311">
        <v>1421635190</v>
      </c>
      <c r="K2311" s="19">
        <f t="shared" si="109"/>
        <v>41983.110995370371</v>
      </c>
      <c r="L2311">
        <v>1418179190</v>
      </c>
      <c r="M2311" t="b">
        <v>0</v>
      </c>
      <c r="N2311">
        <v>16</v>
      </c>
      <c r="O2311" t="b">
        <v>0</v>
      </c>
      <c r="P2311" t="s">
        <v>8282</v>
      </c>
      <c r="Q2311" s="15" t="s">
        <v>8325</v>
      </c>
      <c r="R2311" s="12" t="s">
        <v>8353</v>
      </c>
      <c r="S2311">
        <f t="shared" si="110"/>
        <v>84.06</v>
      </c>
    </row>
    <row r="2312" spans="1:19" ht="30" x14ac:dyDescent="0.25">
      <c r="A2312" s="10">
        <v>876</v>
      </c>
      <c r="B2312" s="3" t="s">
        <v>877</v>
      </c>
      <c r="C2312" s="3" t="s">
        <v>4986</v>
      </c>
      <c r="D2312" s="6">
        <v>3152</v>
      </c>
      <c r="E2312" s="8">
        <v>1286</v>
      </c>
      <c r="F2312" t="s">
        <v>8220</v>
      </c>
      <c r="G2312" t="s">
        <v>8224</v>
      </c>
      <c r="H2312" t="s">
        <v>8246</v>
      </c>
      <c r="I2312" s="19">
        <f t="shared" si="108"/>
        <v>41309.496840277774</v>
      </c>
      <c r="J2312">
        <v>1359978927</v>
      </c>
      <c r="K2312" s="19">
        <f t="shared" si="109"/>
        <v>41276.496840277774</v>
      </c>
      <c r="L2312">
        <v>1357127727</v>
      </c>
      <c r="M2312" t="b">
        <v>0</v>
      </c>
      <c r="N2312">
        <v>45</v>
      </c>
      <c r="O2312" t="b">
        <v>0</v>
      </c>
      <c r="P2312" t="s">
        <v>8276</v>
      </c>
      <c r="Q2312" s="15" t="s">
        <v>8311</v>
      </c>
      <c r="R2312" s="12" t="s">
        <v>8343</v>
      </c>
      <c r="S2312">
        <f t="shared" si="110"/>
        <v>28.58</v>
      </c>
    </row>
    <row r="2313" spans="1:19" ht="60" x14ac:dyDescent="0.25">
      <c r="A2313" s="10">
        <v>886</v>
      </c>
      <c r="B2313" s="3" t="s">
        <v>887</v>
      </c>
      <c r="C2313" s="3" t="s">
        <v>4996</v>
      </c>
      <c r="D2313" s="6">
        <v>500</v>
      </c>
      <c r="E2313" s="8">
        <v>205</v>
      </c>
      <c r="F2313" t="s">
        <v>8220</v>
      </c>
      <c r="G2313" t="s">
        <v>8223</v>
      </c>
      <c r="H2313" t="s">
        <v>8245</v>
      </c>
      <c r="I2313" s="19">
        <f t="shared" si="108"/>
        <v>42628.870520833334</v>
      </c>
      <c r="J2313">
        <v>1473972813</v>
      </c>
      <c r="K2313" s="19">
        <f t="shared" si="109"/>
        <v>42603.870520833334</v>
      </c>
      <c r="L2313">
        <v>1471812813</v>
      </c>
      <c r="M2313" t="b">
        <v>0</v>
      </c>
      <c r="N2313">
        <v>7</v>
      </c>
      <c r="O2313" t="b">
        <v>0</v>
      </c>
      <c r="P2313" t="s">
        <v>8277</v>
      </c>
      <c r="Q2313" s="15" t="s">
        <v>8311</v>
      </c>
      <c r="R2313" s="12" t="s">
        <v>8328</v>
      </c>
      <c r="S2313">
        <f t="shared" si="110"/>
        <v>29.29</v>
      </c>
    </row>
    <row r="2314" spans="1:19" ht="45" x14ac:dyDescent="0.25">
      <c r="A2314" s="10">
        <v>1106</v>
      </c>
      <c r="B2314" s="3" t="s">
        <v>1107</v>
      </c>
      <c r="C2314" s="3" t="s">
        <v>5216</v>
      </c>
      <c r="D2314" s="6">
        <v>400</v>
      </c>
      <c r="E2314" s="8">
        <v>165</v>
      </c>
      <c r="F2314" t="s">
        <v>8220</v>
      </c>
      <c r="G2314" t="s">
        <v>8223</v>
      </c>
      <c r="H2314" t="s">
        <v>8245</v>
      </c>
      <c r="I2314" s="19">
        <f t="shared" si="108"/>
        <v>41003.698784722219</v>
      </c>
      <c r="J2314">
        <v>1333557975</v>
      </c>
      <c r="K2314" s="19">
        <f t="shared" si="109"/>
        <v>40973.740451388891</v>
      </c>
      <c r="L2314">
        <v>1330969575</v>
      </c>
      <c r="M2314" t="b">
        <v>0</v>
      </c>
      <c r="N2314">
        <v>7</v>
      </c>
      <c r="O2314" t="b">
        <v>0</v>
      </c>
      <c r="P2314" t="s">
        <v>8280</v>
      </c>
      <c r="Q2314" s="15" t="s">
        <v>8309</v>
      </c>
      <c r="R2314" s="12" t="s">
        <v>8345</v>
      </c>
      <c r="S2314">
        <f t="shared" si="110"/>
        <v>23.57</v>
      </c>
    </row>
    <row r="2315" spans="1:19" ht="30" x14ac:dyDescent="0.25">
      <c r="A2315" s="10">
        <v>1315</v>
      </c>
      <c r="B2315" s="3" t="s">
        <v>1316</v>
      </c>
      <c r="C2315" s="3" t="s">
        <v>5425</v>
      </c>
      <c r="D2315" s="6">
        <v>100000</v>
      </c>
      <c r="E2315" s="8">
        <v>40404</v>
      </c>
      <c r="F2315" t="s">
        <v>8219</v>
      </c>
      <c r="G2315" t="s">
        <v>8223</v>
      </c>
      <c r="H2315" t="s">
        <v>8245</v>
      </c>
      <c r="I2315" s="19">
        <f t="shared" si="108"/>
        <v>42314.041666666672</v>
      </c>
      <c r="J2315">
        <v>1446771600</v>
      </c>
      <c r="K2315" s="19">
        <f t="shared" si="109"/>
        <v>42278.498240740737</v>
      </c>
      <c r="L2315">
        <v>1443700648</v>
      </c>
      <c r="M2315" t="b">
        <v>0</v>
      </c>
      <c r="N2315">
        <v>248</v>
      </c>
      <c r="O2315" t="b">
        <v>0</v>
      </c>
      <c r="P2315" t="s">
        <v>8271</v>
      </c>
      <c r="Q2315" s="15" t="s">
        <v>8307</v>
      </c>
      <c r="R2315" s="12" t="s">
        <v>8313</v>
      </c>
      <c r="S2315">
        <f t="shared" si="110"/>
        <v>162.91999999999999</v>
      </c>
    </row>
    <row r="2316" spans="1:19" ht="30" x14ac:dyDescent="0.25">
      <c r="A2316" s="10">
        <v>952</v>
      </c>
      <c r="B2316" s="3" t="s">
        <v>953</v>
      </c>
      <c r="C2316" s="3" t="s">
        <v>5062</v>
      </c>
      <c r="D2316" s="6">
        <v>49000</v>
      </c>
      <c r="E2316" s="8">
        <v>19572</v>
      </c>
      <c r="F2316" t="s">
        <v>8220</v>
      </c>
      <c r="G2316" t="s">
        <v>8223</v>
      </c>
      <c r="H2316" t="s">
        <v>8245</v>
      </c>
      <c r="I2316" s="19">
        <f t="shared" si="108"/>
        <v>42692.655231481483</v>
      </c>
      <c r="J2316">
        <v>1479483812</v>
      </c>
      <c r="K2316" s="19">
        <f t="shared" si="109"/>
        <v>42662.613564814819</v>
      </c>
      <c r="L2316">
        <v>1476888212</v>
      </c>
      <c r="M2316" t="b">
        <v>0</v>
      </c>
      <c r="N2316">
        <v>196</v>
      </c>
      <c r="O2316" t="b">
        <v>0</v>
      </c>
      <c r="P2316" t="s">
        <v>8271</v>
      </c>
      <c r="Q2316" s="15" t="s">
        <v>8307</v>
      </c>
      <c r="R2316" s="12" t="s">
        <v>8313</v>
      </c>
      <c r="S2316">
        <f t="shared" si="110"/>
        <v>99.86</v>
      </c>
    </row>
    <row r="2317" spans="1:19" ht="45" x14ac:dyDescent="0.25">
      <c r="A2317" s="10">
        <v>1304</v>
      </c>
      <c r="B2317" s="3" t="s">
        <v>1305</v>
      </c>
      <c r="C2317" s="3" t="s">
        <v>5414</v>
      </c>
      <c r="D2317" s="6">
        <v>40000</v>
      </c>
      <c r="E2317" s="8">
        <v>15851</v>
      </c>
      <c r="F2317" t="s">
        <v>8219</v>
      </c>
      <c r="G2317" t="s">
        <v>8224</v>
      </c>
      <c r="H2317" t="s">
        <v>8246</v>
      </c>
      <c r="I2317" s="19">
        <f t="shared" si="108"/>
        <v>42807.152835648143</v>
      </c>
      <c r="J2317">
        <v>1489376405</v>
      </c>
      <c r="K2317" s="19">
        <f t="shared" si="109"/>
        <v>42747.194502314815</v>
      </c>
      <c r="L2317">
        <v>1484196005</v>
      </c>
      <c r="M2317" t="b">
        <v>0</v>
      </c>
      <c r="N2317">
        <v>104</v>
      </c>
      <c r="O2317" t="b">
        <v>0</v>
      </c>
      <c r="P2317" t="s">
        <v>8271</v>
      </c>
      <c r="Q2317" s="15" t="s">
        <v>8307</v>
      </c>
      <c r="R2317" s="12" t="s">
        <v>8313</v>
      </c>
      <c r="S2317">
        <f t="shared" si="110"/>
        <v>152.41</v>
      </c>
    </row>
    <row r="2318" spans="1:19" ht="60" x14ac:dyDescent="0.25">
      <c r="A2318" s="10">
        <v>1780</v>
      </c>
      <c r="B2318" s="3" t="s">
        <v>1781</v>
      </c>
      <c r="C2318" s="3" t="s">
        <v>5890</v>
      </c>
      <c r="D2318" s="6">
        <v>30000</v>
      </c>
      <c r="E2318" s="8">
        <v>11923</v>
      </c>
      <c r="F2318" t="s">
        <v>8220</v>
      </c>
      <c r="G2318" t="s">
        <v>8223</v>
      </c>
      <c r="H2318" t="s">
        <v>8245</v>
      </c>
      <c r="I2318" s="19">
        <f t="shared" si="108"/>
        <v>42553.600810185191</v>
      </c>
      <c r="J2318">
        <v>1467469510</v>
      </c>
      <c r="K2318" s="19">
        <f t="shared" si="109"/>
        <v>42493.600810185191</v>
      </c>
      <c r="L2318">
        <v>1462285510</v>
      </c>
      <c r="M2318" t="b">
        <v>1</v>
      </c>
      <c r="N2318">
        <v>152</v>
      </c>
      <c r="O2318" t="b">
        <v>0</v>
      </c>
      <c r="P2318" t="s">
        <v>8283</v>
      </c>
      <c r="Q2318" s="15" t="s">
        <v>8322</v>
      </c>
      <c r="R2318" s="12" t="s">
        <v>8323</v>
      </c>
      <c r="S2318">
        <f t="shared" si="110"/>
        <v>78.44</v>
      </c>
    </row>
    <row r="2319" spans="1:19" ht="60" x14ac:dyDescent="0.25">
      <c r="A2319" s="10">
        <v>1137</v>
      </c>
      <c r="B2319" s="3" t="s">
        <v>1138</v>
      </c>
      <c r="C2319" s="3" t="s">
        <v>5247</v>
      </c>
      <c r="D2319" s="6">
        <v>25000</v>
      </c>
      <c r="E2319" s="8">
        <v>9875</v>
      </c>
      <c r="F2319" t="s">
        <v>8220</v>
      </c>
      <c r="G2319" t="s">
        <v>8223</v>
      </c>
      <c r="H2319" t="s">
        <v>8245</v>
      </c>
      <c r="I2319" s="19">
        <f t="shared" si="108"/>
        <v>42483.819687499999</v>
      </c>
      <c r="J2319">
        <v>1461440421</v>
      </c>
      <c r="K2319" s="19">
        <f t="shared" si="109"/>
        <v>42453.819687499999</v>
      </c>
      <c r="L2319">
        <v>1458848421</v>
      </c>
      <c r="M2319" t="b">
        <v>0</v>
      </c>
      <c r="N2319">
        <v>39</v>
      </c>
      <c r="O2319" t="b">
        <v>0</v>
      </c>
      <c r="P2319" t="s">
        <v>8281</v>
      </c>
      <c r="Q2319" s="15" t="s">
        <v>8309</v>
      </c>
      <c r="R2319" s="12" t="s">
        <v>8341</v>
      </c>
      <c r="S2319">
        <f t="shared" si="110"/>
        <v>253.21</v>
      </c>
    </row>
    <row r="2320" spans="1:19" ht="60" x14ac:dyDescent="0.25">
      <c r="A2320" s="10">
        <v>896</v>
      </c>
      <c r="B2320" s="3" t="s">
        <v>897</v>
      </c>
      <c r="C2320" s="3" t="s">
        <v>5006</v>
      </c>
      <c r="D2320" s="6">
        <v>8000</v>
      </c>
      <c r="E2320" s="8">
        <v>3200</v>
      </c>
      <c r="F2320" t="s">
        <v>8220</v>
      </c>
      <c r="G2320" t="s">
        <v>8223</v>
      </c>
      <c r="H2320" t="s">
        <v>8245</v>
      </c>
      <c r="I2320" s="19">
        <f t="shared" si="108"/>
        <v>42244.166666666672</v>
      </c>
      <c r="J2320">
        <v>1440734400</v>
      </c>
      <c r="K2320" s="19">
        <f t="shared" si="109"/>
        <v>42218.872986111113</v>
      </c>
      <c r="L2320">
        <v>1438549026</v>
      </c>
      <c r="M2320" t="b">
        <v>0</v>
      </c>
      <c r="N2320">
        <v>72</v>
      </c>
      <c r="O2320" t="b">
        <v>0</v>
      </c>
      <c r="P2320" t="s">
        <v>8277</v>
      </c>
      <c r="Q2320" s="15" t="s">
        <v>8311</v>
      </c>
      <c r="R2320" s="12" t="s">
        <v>8328</v>
      </c>
      <c r="S2320">
        <f t="shared" si="110"/>
        <v>44.44</v>
      </c>
    </row>
    <row r="2321" spans="1:19" ht="60" x14ac:dyDescent="0.25">
      <c r="A2321" s="10">
        <v>883</v>
      </c>
      <c r="B2321" s="3" t="s">
        <v>884</v>
      </c>
      <c r="C2321" s="3" t="s">
        <v>4993</v>
      </c>
      <c r="D2321" s="6">
        <v>5000</v>
      </c>
      <c r="E2321" s="8">
        <v>2001</v>
      </c>
      <c r="F2321" t="s">
        <v>8220</v>
      </c>
      <c r="G2321" t="s">
        <v>8223</v>
      </c>
      <c r="H2321" t="s">
        <v>8245</v>
      </c>
      <c r="I2321" s="19">
        <f t="shared" si="108"/>
        <v>42431.935590277775</v>
      </c>
      <c r="J2321">
        <v>1456957635</v>
      </c>
      <c r="K2321" s="19">
        <f t="shared" si="109"/>
        <v>42371.935590277775</v>
      </c>
      <c r="L2321">
        <v>1451773635</v>
      </c>
      <c r="M2321" t="b">
        <v>0</v>
      </c>
      <c r="N2321">
        <v>24</v>
      </c>
      <c r="O2321" t="b">
        <v>0</v>
      </c>
      <c r="P2321" t="s">
        <v>8277</v>
      </c>
      <c r="Q2321" s="15" t="s">
        <v>8311</v>
      </c>
      <c r="R2321" s="12" t="s">
        <v>8328</v>
      </c>
      <c r="S2321">
        <f t="shared" si="110"/>
        <v>83.38</v>
      </c>
    </row>
    <row r="2322" spans="1:19" ht="60" x14ac:dyDescent="0.25">
      <c r="A2322" s="10">
        <v>1784</v>
      </c>
      <c r="B2322" s="3" t="s">
        <v>1785</v>
      </c>
      <c r="C2322" s="3" t="s">
        <v>5894</v>
      </c>
      <c r="D2322" s="6">
        <v>5000</v>
      </c>
      <c r="E2322" s="8">
        <v>1988</v>
      </c>
      <c r="F2322" t="s">
        <v>8220</v>
      </c>
      <c r="G2322" t="s">
        <v>8223</v>
      </c>
      <c r="H2322" t="s">
        <v>8245</v>
      </c>
      <c r="I2322" s="19">
        <f t="shared" si="108"/>
        <v>42035.142361111109</v>
      </c>
      <c r="J2322">
        <v>1422674700</v>
      </c>
      <c r="K2322" s="19">
        <f t="shared" si="109"/>
        <v>42003.655555555553</v>
      </c>
      <c r="L2322">
        <v>1419954240</v>
      </c>
      <c r="M2322" t="b">
        <v>1</v>
      </c>
      <c r="N2322">
        <v>33</v>
      </c>
      <c r="O2322" t="b">
        <v>0</v>
      </c>
      <c r="P2322" t="s">
        <v>8283</v>
      </c>
      <c r="Q2322" s="15" t="s">
        <v>8322</v>
      </c>
      <c r="R2322" s="12" t="s">
        <v>8323</v>
      </c>
      <c r="S2322">
        <f t="shared" si="110"/>
        <v>60.24</v>
      </c>
    </row>
    <row r="2323" spans="1:19" ht="60" x14ac:dyDescent="0.25">
      <c r="A2323" s="10">
        <v>234</v>
      </c>
      <c r="B2323" s="3" t="s">
        <v>236</v>
      </c>
      <c r="C2323" s="3" t="s">
        <v>4344</v>
      </c>
      <c r="D2323" s="6">
        <v>1000</v>
      </c>
      <c r="E2323" s="8">
        <v>401</v>
      </c>
      <c r="F2323" t="s">
        <v>8220</v>
      </c>
      <c r="G2323" t="s">
        <v>8223</v>
      </c>
      <c r="H2323" t="s">
        <v>8245</v>
      </c>
      <c r="I2323" s="19">
        <f t="shared" si="108"/>
        <v>42176.035405092596</v>
      </c>
      <c r="J2323">
        <v>1434847859</v>
      </c>
      <c r="K2323" s="19">
        <f t="shared" si="109"/>
        <v>42136.035405092596</v>
      </c>
      <c r="L2323">
        <v>1431391859</v>
      </c>
      <c r="M2323" t="b">
        <v>0</v>
      </c>
      <c r="N2323">
        <v>5</v>
      </c>
      <c r="O2323" t="b">
        <v>0</v>
      </c>
      <c r="P2323" t="s">
        <v>8266</v>
      </c>
      <c r="Q2323" s="15" t="s">
        <v>8317</v>
      </c>
      <c r="R2323" s="12" t="s">
        <v>8346</v>
      </c>
      <c r="S2323">
        <f t="shared" si="110"/>
        <v>80.2</v>
      </c>
    </row>
    <row r="2324" spans="1:19" ht="30" x14ac:dyDescent="0.25">
      <c r="A2324" s="10">
        <v>177</v>
      </c>
      <c r="B2324" s="3" t="s">
        <v>179</v>
      </c>
      <c r="C2324" s="3" t="s">
        <v>4287</v>
      </c>
      <c r="D2324" s="6">
        <v>450</v>
      </c>
      <c r="E2324" s="8">
        <v>180</v>
      </c>
      <c r="F2324" t="s">
        <v>8220</v>
      </c>
      <c r="G2324" t="s">
        <v>8223</v>
      </c>
      <c r="H2324" t="s">
        <v>8245</v>
      </c>
      <c r="I2324" s="19">
        <f t="shared" si="108"/>
        <v>42087.00608796296</v>
      </c>
      <c r="J2324">
        <v>1427155726</v>
      </c>
      <c r="K2324" s="19">
        <f t="shared" si="109"/>
        <v>42070.047754629632</v>
      </c>
      <c r="L2324">
        <v>1425690526</v>
      </c>
      <c r="M2324" t="b">
        <v>0</v>
      </c>
      <c r="N2324">
        <v>7</v>
      </c>
      <c r="O2324" t="b">
        <v>0</v>
      </c>
      <c r="P2324" t="s">
        <v>8266</v>
      </c>
      <c r="Q2324" s="15" t="s">
        <v>8317</v>
      </c>
      <c r="R2324" s="12" t="s">
        <v>8346</v>
      </c>
      <c r="S2324">
        <f t="shared" si="110"/>
        <v>25.71</v>
      </c>
    </row>
    <row r="2325" spans="1:19" ht="45" x14ac:dyDescent="0.25">
      <c r="A2325" s="10">
        <v>1910</v>
      </c>
      <c r="B2325" s="3" t="s">
        <v>1911</v>
      </c>
      <c r="C2325" s="3" t="s">
        <v>6020</v>
      </c>
      <c r="D2325" s="6">
        <v>85000</v>
      </c>
      <c r="E2325" s="8">
        <v>33486</v>
      </c>
      <c r="F2325" t="s">
        <v>8220</v>
      </c>
      <c r="G2325" t="s">
        <v>8232</v>
      </c>
      <c r="H2325" t="s">
        <v>8248</v>
      </c>
      <c r="I2325" s="19">
        <f t="shared" si="108"/>
        <v>42308.947916666672</v>
      </c>
      <c r="J2325">
        <v>1446331500</v>
      </c>
      <c r="K2325" s="19">
        <f t="shared" si="109"/>
        <v>42264.963159722218</v>
      </c>
      <c r="L2325">
        <v>1442531217</v>
      </c>
      <c r="M2325" t="b">
        <v>0</v>
      </c>
      <c r="N2325">
        <v>285</v>
      </c>
      <c r="O2325" t="b">
        <v>0</v>
      </c>
      <c r="P2325" t="s">
        <v>8292</v>
      </c>
      <c r="Q2325" s="15" t="s">
        <v>8307</v>
      </c>
      <c r="R2325" s="12" t="s">
        <v>8347</v>
      </c>
      <c r="S2325">
        <f t="shared" si="110"/>
        <v>117.49</v>
      </c>
    </row>
    <row r="2326" spans="1:19" ht="60" x14ac:dyDescent="0.25">
      <c r="A2326" s="10">
        <v>959</v>
      </c>
      <c r="B2326" s="3" t="s">
        <v>960</v>
      </c>
      <c r="C2326" s="3" t="s">
        <v>5069</v>
      </c>
      <c r="D2326" s="6">
        <v>50000</v>
      </c>
      <c r="E2326" s="8">
        <v>19430</v>
      </c>
      <c r="F2326" t="s">
        <v>8220</v>
      </c>
      <c r="G2326" t="s">
        <v>8223</v>
      </c>
      <c r="H2326" t="s">
        <v>8245</v>
      </c>
      <c r="I2326" s="19">
        <f t="shared" si="108"/>
        <v>42023.174363425926</v>
      </c>
      <c r="J2326">
        <v>1421640665</v>
      </c>
      <c r="K2326" s="19">
        <f t="shared" si="109"/>
        <v>41993.174363425926</v>
      </c>
      <c r="L2326">
        <v>1419048665</v>
      </c>
      <c r="M2326" t="b">
        <v>0</v>
      </c>
      <c r="N2326">
        <v>171</v>
      </c>
      <c r="O2326" t="b">
        <v>0</v>
      </c>
      <c r="P2326" t="s">
        <v>8271</v>
      </c>
      <c r="Q2326" s="15" t="s">
        <v>8307</v>
      </c>
      <c r="R2326" s="12" t="s">
        <v>8313</v>
      </c>
      <c r="S2326">
        <f t="shared" si="110"/>
        <v>113.63</v>
      </c>
    </row>
    <row r="2327" spans="1:19" ht="60" x14ac:dyDescent="0.25">
      <c r="A2327" s="10">
        <v>671</v>
      </c>
      <c r="B2327" s="3" t="s">
        <v>672</v>
      </c>
      <c r="C2327" s="3" t="s">
        <v>4781</v>
      </c>
      <c r="D2327" s="6">
        <v>30000</v>
      </c>
      <c r="E2327" s="8">
        <v>11828</v>
      </c>
      <c r="F2327" t="s">
        <v>8220</v>
      </c>
      <c r="G2327" t="s">
        <v>8223</v>
      </c>
      <c r="H2327" t="s">
        <v>8245</v>
      </c>
      <c r="I2327" s="19">
        <f t="shared" si="108"/>
        <v>42018.166666666672</v>
      </c>
      <c r="J2327">
        <v>1421208000</v>
      </c>
      <c r="K2327" s="19">
        <f t="shared" si="109"/>
        <v>41984.692731481482</v>
      </c>
      <c r="L2327">
        <v>1418315852</v>
      </c>
      <c r="M2327" t="b">
        <v>0</v>
      </c>
      <c r="N2327">
        <v>15</v>
      </c>
      <c r="O2327" t="b">
        <v>0</v>
      </c>
      <c r="P2327" t="s">
        <v>8271</v>
      </c>
      <c r="Q2327" s="15" t="s">
        <v>8307</v>
      </c>
      <c r="R2327" s="12" t="s">
        <v>8313</v>
      </c>
      <c r="S2327">
        <f t="shared" si="110"/>
        <v>788.53</v>
      </c>
    </row>
    <row r="2328" spans="1:19" ht="45" x14ac:dyDescent="0.25">
      <c r="A2328" s="10">
        <v>1795</v>
      </c>
      <c r="B2328" s="3" t="s">
        <v>1796</v>
      </c>
      <c r="C2328" s="3" t="s">
        <v>5905</v>
      </c>
      <c r="D2328" s="6">
        <v>28000</v>
      </c>
      <c r="E2328" s="8">
        <v>10846</v>
      </c>
      <c r="F2328" t="s">
        <v>8220</v>
      </c>
      <c r="G2328" t="s">
        <v>8235</v>
      </c>
      <c r="H2328" t="s">
        <v>8248</v>
      </c>
      <c r="I2328" s="19">
        <f t="shared" si="108"/>
        <v>42657.666666666672</v>
      </c>
      <c r="J2328">
        <v>1476460800</v>
      </c>
      <c r="K2328" s="19">
        <f t="shared" si="109"/>
        <v>42628.288668981477</v>
      </c>
      <c r="L2328">
        <v>1473922541</v>
      </c>
      <c r="M2328" t="b">
        <v>1</v>
      </c>
      <c r="N2328">
        <v>81</v>
      </c>
      <c r="O2328" t="b">
        <v>0</v>
      </c>
      <c r="P2328" t="s">
        <v>8283</v>
      </c>
      <c r="Q2328" s="15" t="s">
        <v>8322</v>
      </c>
      <c r="R2328" s="12" t="s">
        <v>8323</v>
      </c>
      <c r="S2328">
        <f t="shared" si="110"/>
        <v>133.9</v>
      </c>
    </row>
    <row r="2329" spans="1:19" ht="60" x14ac:dyDescent="0.25">
      <c r="A2329" s="10">
        <v>894</v>
      </c>
      <c r="B2329" s="3" t="s">
        <v>895</v>
      </c>
      <c r="C2329" s="3" t="s">
        <v>5004</v>
      </c>
      <c r="D2329" s="6">
        <v>20000</v>
      </c>
      <c r="E2329" s="8">
        <v>7834</v>
      </c>
      <c r="F2329" t="s">
        <v>8220</v>
      </c>
      <c r="G2329" t="s">
        <v>8223</v>
      </c>
      <c r="H2329" t="s">
        <v>8245</v>
      </c>
      <c r="I2329" s="19">
        <f t="shared" si="108"/>
        <v>42526.981597222228</v>
      </c>
      <c r="J2329">
        <v>1465169610</v>
      </c>
      <c r="K2329" s="19">
        <f t="shared" si="109"/>
        <v>42496.981597222228</v>
      </c>
      <c r="L2329">
        <v>1462577610</v>
      </c>
      <c r="M2329" t="b">
        <v>0</v>
      </c>
      <c r="N2329">
        <v>53</v>
      </c>
      <c r="O2329" t="b">
        <v>0</v>
      </c>
      <c r="P2329" t="s">
        <v>8277</v>
      </c>
      <c r="Q2329" s="15" t="s">
        <v>8311</v>
      </c>
      <c r="R2329" s="12" t="s">
        <v>8328</v>
      </c>
      <c r="S2329">
        <f t="shared" si="110"/>
        <v>147.81</v>
      </c>
    </row>
    <row r="2330" spans="1:19" x14ac:dyDescent="0.25">
      <c r="A2330" s="10">
        <v>442</v>
      </c>
      <c r="B2330" s="3" t="s">
        <v>443</v>
      </c>
      <c r="C2330" s="3" t="s">
        <v>4552</v>
      </c>
      <c r="D2330" s="6">
        <v>17000</v>
      </c>
      <c r="E2330" s="8">
        <v>6691</v>
      </c>
      <c r="F2330" t="s">
        <v>8220</v>
      </c>
      <c r="G2330" t="s">
        <v>8223</v>
      </c>
      <c r="H2330" t="s">
        <v>8245</v>
      </c>
      <c r="I2330" s="19">
        <f t="shared" si="108"/>
        <v>42054.888692129629</v>
      </c>
      <c r="J2330">
        <v>1424380783</v>
      </c>
      <c r="K2330" s="19">
        <f t="shared" si="109"/>
        <v>42024.888692129629</v>
      </c>
      <c r="L2330">
        <v>1421788783</v>
      </c>
      <c r="M2330" t="b">
        <v>0</v>
      </c>
      <c r="N2330">
        <v>17</v>
      </c>
      <c r="O2330" t="b">
        <v>0</v>
      </c>
      <c r="P2330" t="s">
        <v>8268</v>
      </c>
      <c r="Q2330" s="15" t="s">
        <v>8317</v>
      </c>
      <c r="R2330" s="12" t="s">
        <v>8344</v>
      </c>
      <c r="S2330">
        <f t="shared" si="110"/>
        <v>393.59</v>
      </c>
    </row>
    <row r="2331" spans="1:19" ht="60" x14ac:dyDescent="0.25">
      <c r="A2331" s="10">
        <v>3102</v>
      </c>
      <c r="B2331" s="3" t="s">
        <v>3102</v>
      </c>
      <c r="C2331" s="3" t="s">
        <v>7212</v>
      </c>
      <c r="D2331" s="6">
        <v>16000</v>
      </c>
      <c r="E2331" s="8">
        <v>6258</v>
      </c>
      <c r="F2331" t="s">
        <v>8220</v>
      </c>
      <c r="G2331" t="s">
        <v>8224</v>
      </c>
      <c r="H2331" t="s">
        <v>8246</v>
      </c>
      <c r="I2331" s="19">
        <f t="shared" si="108"/>
        <v>42605.340486111112</v>
      </c>
      <c r="J2331">
        <v>1471939818</v>
      </c>
      <c r="K2331" s="19">
        <f t="shared" si="109"/>
        <v>42555.340486111112</v>
      </c>
      <c r="L2331">
        <v>1467619818</v>
      </c>
      <c r="M2331" t="b">
        <v>0</v>
      </c>
      <c r="N2331">
        <v>90</v>
      </c>
      <c r="O2331" t="b">
        <v>0</v>
      </c>
      <c r="P2331" t="s">
        <v>8301</v>
      </c>
      <c r="Q2331" s="15" t="s">
        <v>8314</v>
      </c>
      <c r="R2331" s="12" t="s">
        <v>8327</v>
      </c>
      <c r="S2331">
        <f t="shared" si="110"/>
        <v>69.53</v>
      </c>
    </row>
    <row r="2332" spans="1:19" ht="45" x14ac:dyDescent="0.25">
      <c r="A2332" s="10">
        <v>2321</v>
      </c>
      <c r="B2332" s="3" t="s">
        <v>2322</v>
      </c>
      <c r="C2332" s="3" t="s">
        <v>6431</v>
      </c>
      <c r="D2332" s="6">
        <v>10557</v>
      </c>
      <c r="E2332" s="8">
        <v>4130</v>
      </c>
      <c r="F2332" t="s">
        <v>8221</v>
      </c>
      <c r="G2332" t="s">
        <v>8238</v>
      </c>
      <c r="H2332" t="s">
        <v>8248</v>
      </c>
      <c r="I2332" s="19">
        <f t="shared" si="108"/>
        <v>42829.21876157407</v>
      </c>
      <c r="J2332">
        <v>1491282901</v>
      </c>
      <c r="K2332" s="19">
        <f t="shared" si="109"/>
        <v>42799.260428240741</v>
      </c>
      <c r="L2332">
        <v>1488694501</v>
      </c>
      <c r="M2332" t="b">
        <v>0</v>
      </c>
      <c r="N2332">
        <v>64</v>
      </c>
      <c r="O2332" t="b">
        <v>0</v>
      </c>
      <c r="P2332" t="s">
        <v>8296</v>
      </c>
      <c r="Q2332" s="15" t="s">
        <v>8325</v>
      </c>
      <c r="R2332" s="12" t="s">
        <v>8326</v>
      </c>
      <c r="S2332">
        <f t="shared" si="110"/>
        <v>64.53</v>
      </c>
    </row>
    <row r="2333" spans="1:19" ht="45" x14ac:dyDescent="0.25">
      <c r="A2333" s="10">
        <v>2598</v>
      </c>
      <c r="B2333" s="3" t="s">
        <v>2598</v>
      </c>
      <c r="C2333" s="3" t="s">
        <v>6708</v>
      </c>
      <c r="D2333" s="6">
        <v>3000</v>
      </c>
      <c r="E2333" s="8">
        <v>1170</v>
      </c>
      <c r="F2333" t="s">
        <v>8220</v>
      </c>
      <c r="G2333" t="s">
        <v>8223</v>
      </c>
      <c r="H2333" t="s">
        <v>8245</v>
      </c>
      <c r="I2333" s="19">
        <f t="shared" si="108"/>
        <v>42270.840289351851</v>
      </c>
      <c r="J2333">
        <v>1443039001</v>
      </c>
      <c r="K2333" s="19">
        <f t="shared" si="109"/>
        <v>42240.840289351851</v>
      </c>
      <c r="L2333">
        <v>1440447001</v>
      </c>
      <c r="M2333" t="b">
        <v>0</v>
      </c>
      <c r="N2333">
        <v>14</v>
      </c>
      <c r="O2333" t="b">
        <v>0</v>
      </c>
      <c r="P2333" t="s">
        <v>8282</v>
      </c>
      <c r="Q2333" s="15" t="s">
        <v>8325</v>
      </c>
      <c r="R2333" s="12" t="s">
        <v>8353</v>
      </c>
      <c r="S2333">
        <f t="shared" si="110"/>
        <v>83.57</v>
      </c>
    </row>
    <row r="2334" spans="1:19" ht="45" x14ac:dyDescent="0.25">
      <c r="A2334" s="10">
        <v>1069</v>
      </c>
      <c r="B2334" s="3" t="s">
        <v>1070</v>
      </c>
      <c r="C2334" s="3" t="s">
        <v>5179</v>
      </c>
      <c r="D2334" s="6">
        <v>2200</v>
      </c>
      <c r="E2334" s="8">
        <v>850</v>
      </c>
      <c r="F2334" t="s">
        <v>8220</v>
      </c>
      <c r="G2334" t="s">
        <v>8223</v>
      </c>
      <c r="H2334" t="s">
        <v>8245</v>
      </c>
      <c r="I2334" s="19">
        <f t="shared" si="108"/>
        <v>41604.271516203706</v>
      </c>
      <c r="J2334">
        <v>1385447459</v>
      </c>
      <c r="K2334" s="19">
        <f t="shared" si="109"/>
        <v>41572.229849537034</v>
      </c>
      <c r="L2334">
        <v>1382679059</v>
      </c>
      <c r="M2334" t="b">
        <v>0</v>
      </c>
      <c r="N2334">
        <v>21</v>
      </c>
      <c r="O2334" t="b">
        <v>0</v>
      </c>
      <c r="P2334" t="s">
        <v>8280</v>
      </c>
      <c r="Q2334" s="15" t="s">
        <v>8309</v>
      </c>
      <c r="R2334" s="12" t="s">
        <v>8345</v>
      </c>
      <c r="S2334">
        <f t="shared" si="110"/>
        <v>40.479999999999997</v>
      </c>
    </row>
    <row r="2335" spans="1:19" x14ac:dyDescent="0.25">
      <c r="A2335" s="10">
        <v>951</v>
      </c>
      <c r="B2335" s="3" t="s">
        <v>952</v>
      </c>
      <c r="C2335" s="3" t="s">
        <v>5061</v>
      </c>
      <c r="D2335" s="6">
        <v>50000</v>
      </c>
      <c r="E2335" s="8">
        <v>19195</v>
      </c>
      <c r="F2335" t="s">
        <v>8220</v>
      </c>
      <c r="G2335" t="s">
        <v>8223</v>
      </c>
      <c r="H2335" t="s">
        <v>8245</v>
      </c>
      <c r="I2335" s="19">
        <f t="shared" si="108"/>
        <v>42525.653611111105</v>
      </c>
      <c r="J2335">
        <v>1465054872</v>
      </c>
      <c r="K2335" s="19">
        <f t="shared" si="109"/>
        <v>42480.653611111105</v>
      </c>
      <c r="L2335">
        <v>1461166872</v>
      </c>
      <c r="M2335" t="b">
        <v>0</v>
      </c>
      <c r="N2335">
        <v>121</v>
      </c>
      <c r="O2335" t="b">
        <v>0</v>
      </c>
      <c r="P2335" t="s">
        <v>8271</v>
      </c>
      <c r="Q2335" s="15" t="s">
        <v>8307</v>
      </c>
      <c r="R2335" s="12" t="s">
        <v>8313</v>
      </c>
      <c r="S2335">
        <f t="shared" si="110"/>
        <v>158.63999999999999</v>
      </c>
    </row>
    <row r="2336" spans="1:19" ht="45" x14ac:dyDescent="0.25">
      <c r="A2336" s="10">
        <v>2889</v>
      </c>
      <c r="B2336" s="3" t="s">
        <v>2889</v>
      </c>
      <c r="C2336" s="3" t="s">
        <v>6999</v>
      </c>
      <c r="D2336" s="6">
        <v>3000</v>
      </c>
      <c r="E2336" s="8">
        <v>1142</v>
      </c>
      <c r="F2336" t="s">
        <v>8220</v>
      </c>
      <c r="G2336" t="s">
        <v>8223</v>
      </c>
      <c r="H2336" t="s">
        <v>8245</v>
      </c>
      <c r="I2336" s="19">
        <f t="shared" si="108"/>
        <v>41880.863252314812</v>
      </c>
      <c r="J2336">
        <v>1409344985</v>
      </c>
      <c r="K2336" s="19">
        <f t="shared" si="109"/>
        <v>41850.863252314812</v>
      </c>
      <c r="L2336">
        <v>1406752985</v>
      </c>
      <c r="M2336" t="b">
        <v>0</v>
      </c>
      <c r="N2336">
        <v>14</v>
      </c>
      <c r="O2336" t="b">
        <v>0</v>
      </c>
      <c r="P2336" t="s">
        <v>8269</v>
      </c>
      <c r="Q2336" s="15" t="s">
        <v>8314</v>
      </c>
      <c r="R2336" s="12" t="s">
        <v>8315</v>
      </c>
      <c r="S2336">
        <f t="shared" si="110"/>
        <v>81.569999999999993</v>
      </c>
    </row>
    <row r="2337" spans="1:19" ht="60" x14ac:dyDescent="0.25">
      <c r="A2337" s="10">
        <v>4052</v>
      </c>
      <c r="B2337" s="3" t="s">
        <v>4048</v>
      </c>
      <c r="C2337" s="3" t="s">
        <v>8156</v>
      </c>
      <c r="D2337" s="6">
        <v>3000</v>
      </c>
      <c r="E2337" s="8">
        <v>1126</v>
      </c>
      <c r="F2337" t="s">
        <v>8220</v>
      </c>
      <c r="G2337" t="s">
        <v>8223</v>
      </c>
      <c r="H2337" t="s">
        <v>8245</v>
      </c>
      <c r="I2337" s="19">
        <f t="shared" si="108"/>
        <v>41925.878657407404</v>
      </c>
      <c r="J2337">
        <v>1413234316</v>
      </c>
      <c r="K2337" s="19">
        <f t="shared" si="109"/>
        <v>41865.878657407404</v>
      </c>
      <c r="L2337">
        <v>1408050316</v>
      </c>
      <c r="M2337" t="b">
        <v>0</v>
      </c>
      <c r="N2337">
        <v>13</v>
      </c>
      <c r="O2337" t="b">
        <v>0</v>
      </c>
      <c r="P2337" t="s">
        <v>8269</v>
      </c>
      <c r="Q2337" s="15" t="s">
        <v>8314</v>
      </c>
      <c r="R2337" s="12" t="s">
        <v>8315</v>
      </c>
      <c r="S2337">
        <f t="shared" si="110"/>
        <v>86.62</v>
      </c>
    </row>
    <row r="2338" spans="1:19" ht="60" x14ac:dyDescent="0.25">
      <c r="A2338" s="10">
        <v>2873</v>
      </c>
      <c r="B2338" s="3" t="s">
        <v>2873</v>
      </c>
      <c r="C2338" s="3" t="s">
        <v>6983</v>
      </c>
      <c r="D2338" s="6">
        <v>2500</v>
      </c>
      <c r="E2338" s="8">
        <v>953</v>
      </c>
      <c r="F2338" t="s">
        <v>8220</v>
      </c>
      <c r="G2338" t="s">
        <v>8223</v>
      </c>
      <c r="H2338" t="s">
        <v>8245</v>
      </c>
      <c r="I2338" s="19">
        <f t="shared" si="108"/>
        <v>42032.817488425921</v>
      </c>
      <c r="J2338">
        <v>1422473831</v>
      </c>
      <c r="K2338" s="19">
        <f t="shared" si="109"/>
        <v>42002.817488425921</v>
      </c>
      <c r="L2338">
        <v>1419881831</v>
      </c>
      <c r="M2338" t="b">
        <v>0</v>
      </c>
      <c r="N2338">
        <v>8</v>
      </c>
      <c r="O2338" t="b">
        <v>0</v>
      </c>
      <c r="P2338" t="s">
        <v>8269</v>
      </c>
      <c r="Q2338" s="15" t="s">
        <v>8314</v>
      </c>
      <c r="R2338" s="12" t="s">
        <v>8315</v>
      </c>
      <c r="S2338">
        <f t="shared" si="110"/>
        <v>119.13</v>
      </c>
    </row>
    <row r="2339" spans="1:19" ht="60" x14ac:dyDescent="0.25">
      <c r="A2339" s="10">
        <v>4001</v>
      </c>
      <c r="B2339" s="3" t="s">
        <v>3997</v>
      </c>
      <c r="C2339" s="3" t="s">
        <v>8107</v>
      </c>
      <c r="D2339" s="6">
        <v>1200</v>
      </c>
      <c r="E2339" s="8">
        <v>453</v>
      </c>
      <c r="F2339" t="s">
        <v>8220</v>
      </c>
      <c r="G2339" t="s">
        <v>8224</v>
      </c>
      <c r="H2339" t="s">
        <v>8246</v>
      </c>
      <c r="I2339" s="19">
        <f t="shared" si="108"/>
        <v>42795.791666666672</v>
      </c>
      <c r="J2339">
        <v>1488394800</v>
      </c>
      <c r="K2339" s="19">
        <f t="shared" si="109"/>
        <v>42775.964212962965</v>
      </c>
      <c r="L2339">
        <v>1486681708</v>
      </c>
      <c r="M2339" t="b">
        <v>0</v>
      </c>
      <c r="N2339">
        <v>14</v>
      </c>
      <c r="O2339" t="b">
        <v>0</v>
      </c>
      <c r="P2339" t="s">
        <v>8269</v>
      </c>
      <c r="Q2339" s="15" t="s">
        <v>8314</v>
      </c>
      <c r="R2339" s="12" t="s">
        <v>8315</v>
      </c>
      <c r="S2339">
        <f t="shared" si="110"/>
        <v>32.36</v>
      </c>
    </row>
    <row r="2340" spans="1:19" ht="60" x14ac:dyDescent="0.25">
      <c r="A2340" s="10">
        <v>930</v>
      </c>
      <c r="B2340" s="3" t="s">
        <v>931</v>
      </c>
      <c r="C2340" s="3" t="s">
        <v>5040</v>
      </c>
      <c r="D2340" s="6">
        <v>900</v>
      </c>
      <c r="E2340" s="8">
        <v>345</v>
      </c>
      <c r="F2340" t="s">
        <v>8220</v>
      </c>
      <c r="G2340" t="s">
        <v>8223</v>
      </c>
      <c r="H2340" t="s">
        <v>8245</v>
      </c>
      <c r="I2340" s="19">
        <f t="shared" si="108"/>
        <v>40354.897222222222</v>
      </c>
      <c r="J2340">
        <v>1277501520</v>
      </c>
      <c r="K2340" s="19">
        <f t="shared" si="109"/>
        <v>40312.915578703702</v>
      </c>
      <c r="L2340">
        <v>1273874306</v>
      </c>
      <c r="M2340" t="b">
        <v>0</v>
      </c>
      <c r="N2340">
        <v>5</v>
      </c>
      <c r="O2340" t="b">
        <v>0</v>
      </c>
      <c r="P2340" t="s">
        <v>8276</v>
      </c>
      <c r="Q2340" s="15" t="s">
        <v>8311</v>
      </c>
      <c r="R2340" s="12" t="s">
        <v>8343</v>
      </c>
      <c r="S2340">
        <f t="shared" si="110"/>
        <v>69</v>
      </c>
    </row>
    <row r="2341" spans="1:19" ht="60" x14ac:dyDescent="0.25">
      <c r="A2341" s="10">
        <v>4044</v>
      </c>
      <c r="B2341" s="3" t="s">
        <v>4040</v>
      </c>
      <c r="C2341" s="3" t="s">
        <v>8148</v>
      </c>
      <c r="D2341" s="6">
        <v>600</v>
      </c>
      <c r="E2341" s="8">
        <v>225</v>
      </c>
      <c r="F2341" t="s">
        <v>8220</v>
      </c>
      <c r="G2341" t="s">
        <v>8223</v>
      </c>
      <c r="H2341" t="s">
        <v>8245</v>
      </c>
      <c r="I2341" s="19">
        <f t="shared" si="108"/>
        <v>42104.208333333328</v>
      </c>
      <c r="J2341">
        <v>1428642000</v>
      </c>
      <c r="K2341" s="19">
        <f t="shared" si="109"/>
        <v>42074.219699074078</v>
      </c>
      <c r="L2341">
        <v>1426050982</v>
      </c>
      <c r="M2341" t="b">
        <v>0</v>
      </c>
      <c r="N2341">
        <v>4</v>
      </c>
      <c r="O2341" t="b">
        <v>0</v>
      </c>
      <c r="P2341" t="s">
        <v>8269</v>
      </c>
      <c r="Q2341" s="15" t="s">
        <v>8314</v>
      </c>
      <c r="R2341" s="12" t="s">
        <v>8315</v>
      </c>
      <c r="S2341">
        <f t="shared" si="110"/>
        <v>56.25</v>
      </c>
    </row>
    <row r="2342" spans="1:19" ht="45" x14ac:dyDescent="0.25">
      <c r="A2342" s="10">
        <v>3987</v>
      </c>
      <c r="B2342" s="3" t="s">
        <v>3983</v>
      </c>
      <c r="C2342" s="3" t="s">
        <v>8093</v>
      </c>
      <c r="D2342" s="6">
        <v>400</v>
      </c>
      <c r="E2342" s="8">
        <v>151</v>
      </c>
      <c r="F2342" t="s">
        <v>8220</v>
      </c>
      <c r="G2342" t="s">
        <v>8224</v>
      </c>
      <c r="H2342" t="s">
        <v>8246</v>
      </c>
      <c r="I2342" s="19">
        <f t="shared" si="108"/>
        <v>41775.92465277778</v>
      </c>
      <c r="J2342">
        <v>1400278290</v>
      </c>
      <c r="K2342" s="19">
        <f t="shared" si="109"/>
        <v>41765.92465277778</v>
      </c>
      <c r="L2342">
        <v>1399414290</v>
      </c>
      <c r="M2342" t="b">
        <v>0</v>
      </c>
      <c r="N2342">
        <v>13</v>
      </c>
      <c r="O2342" t="b">
        <v>0</v>
      </c>
      <c r="P2342" t="s">
        <v>8269</v>
      </c>
      <c r="Q2342" s="15" t="s">
        <v>8314</v>
      </c>
      <c r="R2342" s="12" t="s">
        <v>8315</v>
      </c>
      <c r="S2342">
        <f t="shared" si="110"/>
        <v>11.62</v>
      </c>
    </row>
    <row r="2343" spans="1:19" ht="30" x14ac:dyDescent="0.25">
      <c r="A2343" s="10">
        <v>4035</v>
      </c>
      <c r="B2343" s="3" t="s">
        <v>4031</v>
      </c>
      <c r="C2343" s="3" t="s">
        <v>8140</v>
      </c>
      <c r="D2343" s="6">
        <v>10000</v>
      </c>
      <c r="E2343" s="8">
        <v>3685</v>
      </c>
      <c r="F2343" t="s">
        <v>8220</v>
      </c>
      <c r="G2343" t="s">
        <v>8223</v>
      </c>
      <c r="H2343" t="s">
        <v>8245</v>
      </c>
      <c r="I2343" s="19">
        <f t="shared" si="108"/>
        <v>41933.882951388885</v>
      </c>
      <c r="J2343">
        <v>1413925887</v>
      </c>
      <c r="K2343" s="19">
        <f t="shared" si="109"/>
        <v>41903.882951388885</v>
      </c>
      <c r="L2343">
        <v>1411333887</v>
      </c>
      <c r="M2343" t="b">
        <v>0</v>
      </c>
      <c r="N2343">
        <v>25</v>
      </c>
      <c r="O2343" t="b">
        <v>0</v>
      </c>
      <c r="P2343" t="s">
        <v>8269</v>
      </c>
      <c r="Q2343" s="15" t="s">
        <v>8314</v>
      </c>
      <c r="R2343" s="12" t="s">
        <v>8315</v>
      </c>
      <c r="S2343">
        <f t="shared" si="110"/>
        <v>147.4</v>
      </c>
    </row>
    <row r="2344" spans="1:19" ht="45" x14ac:dyDescent="0.25">
      <c r="A2344" s="10">
        <v>3911</v>
      </c>
      <c r="B2344" s="3" t="s">
        <v>3908</v>
      </c>
      <c r="C2344" s="3" t="s">
        <v>8019</v>
      </c>
      <c r="D2344" s="6">
        <v>8000</v>
      </c>
      <c r="E2344" s="8">
        <v>2993</v>
      </c>
      <c r="F2344" t="s">
        <v>8220</v>
      </c>
      <c r="G2344" t="s">
        <v>8223</v>
      </c>
      <c r="H2344" t="s">
        <v>8245</v>
      </c>
      <c r="I2344" s="19">
        <f t="shared" si="108"/>
        <v>41969.853900462964</v>
      </c>
      <c r="J2344">
        <v>1417033777</v>
      </c>
      <c r="K2344" s="19">
        <f t="shared" si="109"/>
        <v>41939.8122337963</v>
      </c>
      <c r="L2344">
        <v>1414438177</v>
      </c>
      <c r="M2344" t="b">
        <v>0</v>
      </c>
      <c r="N2344">
        <v>36</v>
      </c>
      <c r="O2344" t="b">
        <v>0</v>
      </c>
      <c r="P2344" t="s">
        <v>8269</v>
      </c>
      <c r="Q2344" s="15" t="s">
        <v>8314</v>
      </c>
      <c r="R2344" s="12" t="s">
        <v>8315</v>
      </c>
      <c r="S2344">
        <f t="shared" si="110"/>
        <v>83.14</v>
      </c>
    </row>
    <row r="2345" spans="1:19" ht="60" x14ac:dyDescent="0.25">
      <c r="A2345" s="10">
        <v>554</v>
      </c>
      <c r="B2345" s="3" t="s">
        <v>555</v>
      </c>
      <c r="C2345" s="3" t="s">
        <v>4664</v>
      </c>
      <c r="D2345" s="6">
        <v>3870</v>
      </c>
      <c r="E2345" s="8">
        <v>1416</v>
      </c>
      <c r="F2345" t="s">
        <v>8220</v>
      </c>
      <c r="G2345" t="s">
        <v>8223</v>
      </c>
      <c r="H2345" t="s">
        <v>8245</v>
      </c>
      <c r="I2345" s="19">
        <f t="shared" si="108"/>
        <v>41931.684861111113</v>
      </c>
      <c r="J2345">
        <v>1413735972</v>
      </c>
      <c r="K2345" s="19">
        <f t="shared" si="109"/>
        <v>41901.684861111113</v>
      </c>
      <c r="L2345">
        <v>1411143972</v>
      </c>
      <c r="M2345" t="b">
        <v>0</v>
      </c>
      <c r="N2345">
        <v>22</v>
      </c>
      <c r="O2345" t="b">
        <v>0</v>
      </c>
      <c r="P2345" t="s">
        <v>8270</v>
      </c>
      <c r="Q2345" s="15" t="s">
        <v>8307</v>
      </c>
      <c r="R2345" s="12" t="s">
        <v>8354</v>
      </c>
      <c r="S2345">
        <f t="shared" si="110"/>
        <v>64.36</v>
      </c>
    </row>
    <row r="2346" spans="1:19" ht="45" x14ac:dyDescent="0.25">
      <c r="A2346" s="10">
        <v>4094</v>
      </c>
      <c r="B2346" s="3" t="s">
        <v>4090</v>
      </c>
      <c r="C2346" s="3" t="s">
        <v>8197</v>
      </c>
      <c r="D2346" s="6">
        <v>2000</v>
      </c>
      <c r="E2346" s="8">
        <v>730</v>
      </c>
      <c r="F2346" t="s">
        <v>8220</v>
      </c>
      <c r="G2346" t="s">
        <v>8223</v>
      </c>
      <c r="H2346" t="s">
        <v>8245</v>
      </c>
      <c r="I2346" s="19">
        <f t="shared" si="108"/>
        <v>41934.207638888889</v>
      </c>
      <c r="J2346">
        <v>1413953940</v>
      </c>
      <c r="K2346" s="19">
        <f t="shared" si="109"/>
        <v>41890.086805555555</v>
      </c>
      <c r="L2346">
        <v>1410141900</v>
      </c>
      <c r="M2346" t="b">
        <v>0</v>
      </c>
      <c r="N2346">
        <v>8</v>
      </c>
      <c r="O2346" t="b">
        <v>0</v>
      </c>
      <c r="P2346" t="s">
        <v>8269</v>
      </c>
      <c r="Q2346" s="15" t="s">
        <v>8314</v>
      </c>
      <c r="R2346" s="12" t="s">
        <v>8315</v>
      </c>
      <c r="S2346">
        <f t="shared" si="110"/>
        <v>91.25</v>
      </c>
    </row>
    <row r="2347" spans="1:19" ht="60" x14ac:dyDescent="0.25">
      <c r="A2347" s="10">
        <v>2911</v>
      </c>
      <c r="B2347" s="3" t="s">
        <v>2911</v>
      </c>
      <c r="C2347" s="3" t="s">
        <v>7021</v>
      </c>
      <c r="D2347" s="6">
        <v>1800</v>
      </c>
      <c r="E2347" s="8">
        <v>657</v>
      </c>
      <c r="F2347" t="s">
        <v>8220</v>
      </c>
      <c r="G2347" t="s">
        <v>8223</v>
      </c>
      <c r="H2347" t="s">
        <v>8245</v>
      </c>
      <c r="I2347" s="19">
        <f t="shared" si="108"/>
        <v>42182.768819444449</v>
      </c>
      <c r="J2347">
        <v>1435429626</v>
      </c>
      <c r="K2347" s="19">
        <f t="shared" si="109"/>
        <v>42142.768819444449</v>
      </c>
      <c r="L2347">
        <v>1431973626</v>
      </c>
      <c r="M2347" t="b">
        <v>0</v>
      </c>
      <c r="N2347">
        <v>14</v>
      </c>
      <c r="O2347" t="b">
        <v>0</v>
      </c>
      <c r="P2347" t="s">
        <v>8269</v>
      </c>
      <c r="Q2347" s="15" t="s">
        <v>8314</v>
      </c>
      <c r="R2347" s="12" t="s">
        <v>8315</v>
      </c>
      <c r="S2347">
        <f t="shared" si="110"/>
        <v>46.93</v>
      </c>
    </row>
    <row r="2348" spans="1:19" ht="45" x14ac:dyDescent="0.25">
      <c r="A2348" s="10">
        <v>899</v>
      </c>
      <c r="B2348" s="3" t="s">
        <v>900</v>
      </c>
      <c r="C2348" s="3" t="s">
        <v>5009</v>
      </c>
      <c r="D2348" s="6">
        <v>750</v>
      </c>
      <c r="E2348" s="8">
        <v>280</v>
      </c>
      <c r="F2348" t="s">
        <v>8220</v>
      </c>
      <c r="G2348" t="s">
        <v>8223</v>
      </c>
      <c r="H2348" t="s">
        <v>8245</v>
      </c>
      <c r="I2348" s="19">
        <f t="shared" si="108"/>
        <v>40691.099097222221</v>
      </c>
      <c r="J2348">
        <v>1306549362</v>
      </c>
      <c r="K2348" s="19">
        <f t="shared" si="109"/>
        <v>40646.099097222221</v>
      </c>
      <c r="L2348">
        <v>1302661362</v>
      </c>
      <c r="M2348" t="b">
        <v>0</v>
      </c>
      <c r="N2348">
        <v>8</v>
      </c>
      <c r="O2348" t="b">
        <v>0</v>
      </c>
      <c r="P2348" t="s">
        <v>8277</v>
      </c>
      <c r="Q2348" s="15" t="s">
        <v>8311</v>
      </c>
      <c r="R2348" s="12" t="s">
        <v>8328</v>
      </c>
      <c r="S2348">
        <f t="shared" si="110"/>
        <v>35</v>
      </c>
    </row>
    <row r="2349" spans="1:19" ht="45" x14ac:dyDescent="0.25">
      <c r="A2349" s="10">
        <v>1112</v>
      </c>
      <c r="B2349" s="3" t="s">
        <v>1113</v>
      </c>
      <c r="C2349" s="3" t="s">
        <v>5222</v>
      </c>
      <c r="D2349" s="6">
        <v>88000</v>
      </c>
      <c r="E2349" s="8">
        <v>31272.92</v>
      </c>
      <c r="F2349" t="s">
        <v>8220</v>
      </c>
      <c r="G2349" t="s">
        <v>8223</v>
      </c>
      <c r="H2349" t="s">
        <v>8245</v>
      </c>
      <c r="I2349" s="19">
        <f t="shared" si="108"/>
        <v>42023.354166666672</v>
      </c>
      <c r="J2349">
        <v>1421656200</v>
      </c>
      <c r="K2349" s="19">
        <f t="shared" si="109"/>
        <v>41963.759386574078</v>
      </c>
      <c r="L2349">
        <v>1416507211</v>
      </c>
      <c r="M2349" t="b">
        <v>0</v>
      </c>
      <c r="N2349">
        <v>312</v>
      </c>
      <c r="O2349" t="b">
        <v>0</v>
      </c>
      <c r="P2349" t="s">
        <v>8280</v>
      </c>
      <c r="Q2349" s="15" t="s">
        <v>8309</v>
      </c>
      <c r="R2349" s="12" t="s">
        <v>8345</v>
      </c>
      <c r="S2349">
        <f t="shared" si="110"/>
        <v>100.23</v>
      </c>
    </row>
    <row r="2350" spans="1:19" ht="60" x14ac:dyDescent="0.25">
      <c r="A2350" s="10">
        <v>1805</v>
      </c>
      <c r="B2350" s="3" t="s">
        <v>1806</v>
      </c>
      <c r="C2350" s="3" t="s">
        <v>5915</v>
      </c>
      <c r="D2350" s="6">
        <v>22500</v>
      </c>
      <c r="E2350" s="8">
        <v>8191</v>
      </c>
      <c r="F2350" t="s">
        <v>8220</v>
      </c>
      <c r="G2350" t="s">
        <v>8235</v>
      </c>
      <c r="H2350" t="s">
        <v>8248</v>
      </c>
      <c r="I2350" s="19">
        <f t="shared" si="108"/>
        <v>42279.75</v>
      </c>
      <c r="J2350">
        <v>1443808800</v>
      </c>
      <c r="K2350" s="19">
        <f t="shared" si="109"/>
        <v>42247.803912037038</v>
      </c>
      <c r="L2350">
        <v>1441048658</v>
      </c>
      <c r="M2350" t="b">
        <v>1</v>
      </c>
      <c r="N2350">
        <v>122</v>
      </c>
      <c r="O2350" t="b">
        <v>0</v>
      </c>
      <c r="P2350" t="s">
        <v>8283</v>
      </c>
      <c r="Q2350" s="15" t="s">
        <v>8322</v>
      </c>
      <c r="R2350" s="12" t="s">
        <v>8323</v>
      </c>
      <c r="S2350">
        <f t="shared" si="110"/>
        <v>67.14</v>
      </c>
    </row>
    <row r="2351" spans="1:19" x14ac:dyDescent="0.25">
      <c r="A2351" s="10">
        <v>183</v>
      </c>
      <c r="B2351" s="3" t="s">
        <v>185</v>
      </c>
      <c r="C2351" s="3" t="s">
        <v>4293</v>
      </c>
      <c r="D2351" s="6">
        <v>12500</v>
      </c>
      <c r="E2351" s="8">
        <v>4482</v>
      </c>
      <c r="F2351" t="s">
        <v>8220</v>
      </c>
      <c r="G2351" t="s">
        <v>8224</v>
      </c>
      <c r="H2351" t="s">
        <v>8246</v>
      </c>
      <c r="I2351" s="19">
        <f t="shared" si="108"/>
        <v>41969.851967592593</v>
      </c>
      <c r="J2351">
        <v>1417033610</v>
      </c>
      <c r="K2351" s="19">
        <f t="shared" si="109"/>
        <v>41939.810300925928</v>
      </c>
      <c r="L2351">
        <v>1414438010</v>
      </c>
      <c r="M2351" t="b">
        <v>0</v>
      </c>
      <c r="N2351">
        <v>12</v>
      </c>
      <c r="O2351" t="b">
        <v>0</v>
      </c>
      <c r="P2351" t="s">
        <v>8266</v>
      </c>
      <c r="Q2351" s="15" t="s">
        <v>8317</v>
      </c>
      <c r="R2351" s="12" t="s">
        <v>8346</v>
      </c>
      <c r="S2351">
        <f t="shared" si="110"/>
        <v>373.5</v>
      </c>
    </row>
    <row r="2352" spans="1:19" ht="60" x14ac:dyDescent="0.25">
      <c r="A2352" s="10">
        <v>1779</v>
      </c>
      <c r="B2352" s="3" t="s">
        <v>1780</v>
      </c>
      <c r="C2352" s="3" t="s">
        <v>5889</v>
      </c>
      <c r="D2352" s="6">
        <v>11000</v>
      </c>
      <c r="E2352" s="8">
        <v>3986</v>
      </c>
      <c r="F2352" t="s">
        <v>8220</v>
      </c>
      <c r="G2352" t="s">
        <v>8223</v>
      </c>
      <c r="H2352" t="s">
        <v>8245</v>
      </c>
      <c r="I2352" s="19">
        <f t="shared" si="108"/>
        <v>42615.691898148143</v>
      </c>
      <c r="J2352">
        <v>1472834180</v>
      </c>
      <c r="K2352" s="19">
        <f t="shared" si="109"/>
        <v>42585.691898148143</v>
      </c>
      <c r="L2352">
        <v>1470242180</v>
      </c>
      <c r="M2352" t="b">
        <v>1</v>
      </c>
      <c r="N2352">
        <v>38</v>
      </c>
      <c r="O2352" t="b">
        <v>0</v>
      </c>
      <c r="P2352" t="s">
        <v>8283</v>
      </c>
      <c r="Q2352" s="15" t="s">
        <v>8322</v>
      </c>
      <c r="R2352" s="12" t="s">
        <v>8323</v>
      </c>
      <c r="S2352">
        <f t="shared" si="110"/>
        <v>104.89</v>
      </c>
    </row>
    <row r="2353" spans="1:19" ht="60" x14ac:dyDescent="0.25">
      <c r="A2353" s="10">
        <v>765</v>
      </c>
      <c r="B2353" s="3" t="s">
        <v>766</v>
      </c>
      <c r="C2353" s="3" t="s">
        <v>4875</v>
      </c>
      <c r="D2353" s="6">
        <v>7000</v>
      </c>
      <c r="E2353" s="8">
        <v>2521</v>
      </c>
      <c r="F2353" t="s">
        <v>8220</v>
      </c>
      <c r="G2353" t="s">
        <v>8223</v>
      </c>
      <c r="H2353" t="s">
        <v>8245</v>
      </c>
      <c r="I2353" s="19">
        <f t="shared" si="108"/>
        <v>41931.542638888888</v>
      </c>
      <c r="J2353">
        <v>1413723684</v>
      </c>
      <c r="K2353" s="19">
        <f t="shared" si="109"/>
        <v>41901.542638888888</v>
      </c>
      <c r="L2353">
        <v>1411131684</v>
      </c>
      <c r="M2353" t="b">
        <v>0</v>
      </c>
      <c r="N2353">
        <v>44</v>
      </c>
      <c r="O2353" t="b">
        <v>0</v>
      </c>
      <c r="P2353" t="s">
        <v>8273</v>
      </c>
      <c r="Q2353" s="15" t="s">
        <v>8320</v>
      </c>
      <c r="R2353" s="12" t="s">
        <v>8342</v>
      </c>
      <c r="S2353">
        <f t="shared" si="110"/>
        <v>57.3</v>
      </c>
    </row>
    <row r="2354" spans="1:19" ht="45" x14ac:dyDescent="0.25">
      <c r="A2354" s="10">
        <v>3943</v>
      </c>
      <c r="B2354" s="3" t="s">
        <v>3940</v>
      </c>
      <c r="C2354" s="3" t="s">
        <v>8051</v>
      </c>
      <c r="D2354" s="6">
        <v>5000</v>
      </c>
      <c r="E2354" s="8">
        <v>1782</v>
      </c>
      <c r="F2354" t="s">
        <v>8220</v>
      </c>
      <c r="G2354" t="s">
        <v>8223</v>
      </c>
      <c r="H2354" t="s">
        <v>8245</v>
      </c>
      <c r="I2354" s="19">
        <f t="shared" si="108"/>
        <v>42310.701388888891</v>
      </c>
      <c r="J2354">
        <v>1446483000</v>
      </c>
      <c r="K2354" s="19">
        <f t="shared" si="109"/>
        <v>42279.778564814813</v>
      </c>
      <c r="L2354">
        <v>1443811268</v>
      </c>
      <c r="M2354" t="b">
        <v>0</v>
      </c>
      <c r="N2354">
        <v>13</v>
      </c>
      <c r="O2354" t="b">
        <v>0</v>
      </c>
      <c r="P2354" t="s">
        <v>8269</v>
      </c>
      <c r="Q2354" s="15" t="s">
        <v>8314</v>
      </c>
      <c r="R2354" s="12" t="s">
        <v>8315</v>
      </c>
      <c r="S2354">
        <f t="shared" si="110"/>
        <v>137.08000000000001</v>
      </c>
    </row>
    <row r="2355" spans="1:19" ht="30" x14ac:dyDescent="0.25">
      <c r="A2355" s="10">
        <v>3635</v>
      </c>
      <c r="B2355" s="3" t="s">
        <v>3633</v>
      </c>
      <c r="C2355" s="3" t="s">
        <v>7745</v>
      </c>
      <c r="D2355" s="6">
        <v>3500</v>
      </c>
      <c r="E2355" s="8">
        <v>1276</v>
      </c>
      <c r="F2355" t="s">
        <v>8220</v>
      </c>
      <c r="G2355" t="s">
        <v>8223</v>
      </c>
      <c r="H2355" t="s">
        <v>8245</v>
      </c>
      <c r="I2355" s="19">
        <f t="shared" si="108"/>
        <v>42480.88282407407</v>
      </c>
      <c r="J2355">
        <v>1461186676</v>
      </c>
      <c r="K2355" s="19">
        <f t="shared" si="109"/>
        <v>42450.88282407407</v>
      </c>
      <c r="L2355">
        <v>1458594676</v>
      </c>
      <c r="M2355" t="b">
        <v>0</v>
      </c>
      <c r="N2355">
        <v>10</v>
      </c>
      <c r="O2355" t="b">
        <v>0</v>
      </c>
      <c r="P2355" t="s">
        <v>8303</v>
      </c>
      <c r="Q2355" s="15" t="s">
        <v>8314</v>
      </c>
      <c r="R2355" s="12" t="s">
        <v>8335</v>
      </c>
      <c r="S2355">
        <f t="shared" si="110"/>
        <v>127.6</v>
      </c>
    </row>
    <row r="2356" spans="1:19" ht="60" x14ac:dyDescent="0.25">
      <c r="A2356" s="10">
        <v>3914</v>
      </c>
      <c r="B2356" s="3" t="s">
        <v>3911</v>
      </c>
      <c r="C2356" s="3" t="s">
        <v>8022</v>
      </c>
      <c r="D2356" s="6">
        <v>2500</v>
      </c>
      <c r="E2356" s="8">
        <v>909</v>
      </c>
      <c r="F2356" t="s">
        <v>8220</v>
      </c>
      <c r="G2356" t="s">
        <v>8224</v>
      </c>
      <c r="H2356" t="s">
        <v>8246</v>
      </c>
      <c r="I2356" s="19">
        <f t="shared" si="108"/>
        <v>42134.957638888889</v>
      </c>
      <c r="J2356">
        <v>1431298740</v>
      </c>
      <c r="K2356" s="19">
        <f t="shared" si="109"/>
        <v>42114.818935185183</v>
      </c>
      <c r="L2356">
        <v>1429558756</v>
      </c>
      <c r="M2356" t="b">
        <v>0</v>
      </c>
      <c r="N2356">
        <v>27</v>
      </c>
      <c r="O2356" t="b">
        <v>0</v>
      </c>
      <c r="P2356" t="s">
        <v>8269</v>
      </c>
      <c r="Q2356" s="15" t="s">
        <v>8314</v>
      </c>
      <c r="R2356" s="12" t="s">
        <v>8315</v>
      </c>
      <c r="S2356">
        <f t="shared" si="110"/>
        <v>33.67</v>
      </c>
    </row>
    <row r="2357" spans="1:19" ht="45" x14ac:dyDescent="0.25">
      <c r="A2357" s="10">
        <v>693</v>
      </c>
      <c r="B2357" s="3" t="s">
        <v>694</v>
      </c>
      <c r="C2357" s="3" t="s">
        <v>4803</v>
      </c>
      <c r="D2357" s="6">
        <v>100000</v>
      </c>
      <c r="E2357" s="8">
        <v>35338</v>
      </c>
      <c r="F2357" t="s">
        <v>8220</v>
      </c>
      <c r="G2357" t="s">
        <v>8223</v>
      </c>
      <c r="H2357" t="s">
        <v>8245</v>
      </c>
      <c r="I2357" s="19">
        <f t="shared" si="108"/>
        <v>42124.808182870373</v>
      </c>
      <c r="J2357">
        <v>1430421827</v>
      </c>
      <c r="K2357" s="19">
        <f t="shared" si="109"/>
        <v>42094.808182870373</v>
      </c>
      <c r="L2357">
        <v>1427829827</v>
      </c>
      <c r="M2357" t="b">
        <v>0</v>
      </c>
      <c r="N2357">
        <v>296</v>
      </c>
      <c r="O2357" t="b">
        <v>0</v>
      </c>
      <c r="P2357" t="s">
        <v>8271</v>
      </c>
      <c r="Q2357" s="15" t="s">
        <v>8307</v>
      </c>
      <c r="R2357" s="12" t="s">
        <v>8313</v>
      </c>
      <c r="S2357">
        <f t="shared" si="110"/>
        <v>119.39</v>
      </c>
    </row>
    <row r="2358" spans="1:19" ht="60" x14ac:dyDescent="0.25">
      <c r="A2358" s="10">
        <v>1013</v>
      </c>
      <c r="B2358" s="3" t="s">
        <v>1014</v>
      </c>
      <c r="C2358" s="3" t="s">
        <v>5123</v>
      </c>
      <c r="D2358" s="6">
        <v>25000</v>
      </c>
      <c r="E2358" s="8">
        <v>8632</v>
      </c>
      <c r="F2358" t="s">
        <v>8219</v>
      </c>
      <c r="G2358" t="s">
        <v>8223</v>
      </c>
      <c r="H2358" t="s">
        <v>8245</v>
      </c>
      <c r="I2358" s="19">
        <f t="shared" si="108"/>
        <v>42367.833333333328</v>
      </c>
      <c r="J2358">
        <v>1451419200</v>
      </c>
      <c r="K2358" s="19">
        <f t="shared" si="109"/>
        <v>42339.833981481483</v>
      </c>
      <c r="L2358">
        <v>1449000056</v>
      </c>
      <c r="M2358" t="b">
        <v>0</v>
      </c>
      <c r="N2358">
        <v>90</v>
      </c>
      <c r="O2358" t="b">
        <v>0</v>
      </c>
      <c r="P2358" t="s">
        <v>8271</v>
      </c>
      <c r="Q2358" s="15" t="s">
        <v>8307</v>
      </c>
      <c r="R2358" s="12" t="s">
        <v>8313</v>
      </c>
      <c r="S2358">
        <f t="shared" si="110"/>
        <v>95.91</v>
      </c>
    </row>
    <row r="2359" spans="1:19" ht="45" x14ac:dyDescent="0.25">
      <c r="A2359" s="10">
        <v>972</v>
      </c>
      <c r="B2359" s="3" t="s">
        <v>973</v>
      </c>
      <c r="C2359" s="3" t="s">
        <v>5082</v>
      </c>
      <c r="D2359" s="6">
        <v>20000</v>
      </c>
      <c r="E2359" s="8">
        <v>6925</v>
      </c>
      <c r="F2359" t="s">
        <v>8220</v>
      </c>
      <c r="G2359" t="s">
        <v>8223</v>
      </c>
      <c r="H2359" t="s">
        <v>8245</v>
      </c>
      <c r="I2359" s="19">
        <f t="shared" si="108"/>
        <v>41886.290972222225</v>
      </c>
      <c r="J2359">
        <v>1409813940</v>
      </c>
      <c r="K2359" s="19">
        <f t="shared" si="109"/>
        <v>41856.865717592591</v>
      </c>
      <c r="L2359">
        <v>1407271598</v>
      </c>
      <c r="M2359" t="b">
        <v>0</v>
      </c>
      <c r="N2359">
        <v>45</v>
      </c>
      <c r="O2359" t="b">
        <v>0</v>
      </c>
      <c r="P2359" t="s">
        <v>8271</v>
      </c>
      <c r="Q2359" s="15" t="s">
        <v>8307</v>
      </c>
      <c r="R2359" s="12" t="s">
        <v>8313</v>
      </c>
      <c r="S2359">
        <f t="shared" si="110"/>
        <v>153.88999999999999</v>
      </c>
    </row>
    <row r="2360" spans="1:19" ht="45" x14ac:dyDescent="0.25">
      <c r="A2360" s="10">
        <v>1804</v>
      </c>
      <c r="B2360" s="3" t="s">
        <v>1805</v>
      </c>
      <c r="C2360" s="3" t="s">
        <v>5914</v>
      </c>
      <c r="D2360" s="6">
        <v>15500</v>
      </c>
      <c r="E2360" s="8">
        <v>5452</v>
      </c>
      <c r="F2360" t="s">
        <v>8220</v>
      </c>
      <c r="G2360" t="s">
        <v>8223</v>
      </c>
      <c r="H2360" t="s">
        <v>8245</v>
      </c>
      <c r="I2360" s="19">
        <f t="shared" si="108"/>
        <v>42322.719953703709</v>
      </c>
      <c r="J2360">
        <v>1447521404</v>
      </c>
      <c r="K2360" s="19">
        <f t="shared" si="109"/>
        <v>42282.678287037037</v>
      </c>
      <c r="L2360">
        <v>1444061804</v>
      </c>
      <c r="M2360" t="b">
        <v>1</v>
      </c>
      <c r="N2360">
        <v>52</v>
      </c>
      <c r="O2360" t="b">
        <v>0</v>
      </c>
      <c r="P2360" t="s">
        <v>8283</v>
      </c>
      <c r="Q2360" s="15" t="s">
        <v>8322</v>
      </c>
      <c r="R2360" s="12" t="s">
        <v>8323</v>
      </c>
      <c r="S2360">
        <f t="shared" si="110"/>
        <v>104.85</v>
      </c>
    </row>
    <row r="2361" spans="1:19" ht="60" x14ac:dyDescent="0.25">
      <c r="A2361" s="10">
        <v>3983</v>
      </c>
      <c r="B2361" s="3" t="s">
        <v>3979</v>
      </c>
      <c r="C2361" s="3" t="s">
        <v>8089</v>
      </c>
      <c r="D2361" s="6">
        <v>11140</v>
      </c>
      <c r="E2361" s="8">
        <v>3877</v>
      </c>
      <c r="F2361" t="s">
        <v>8220</v>
      </c>
      <c r="G2361" t="s">
        <v>8223</v>
      </c>
      <c r="H2361" t="s">
        <v>8245</v>
      </c>
      <c r="I2361" s="19">
        <f t="shared" si="108"/>
        <v>41779.290972222225</v>
      </c>
      <c r="J2361">
        <v>1400569140</v>
      </c>
      <c r="K2361" s="19">
        <f t="shared" si="109"/>
        <v>41747.86986111111</v>
      </c>
      <c r="L2361">
        <v>1397854356</v>
      </c>
      <c r="M2361" t="b">
        <v>0</v>
      </c>
      <c r="N2361">
        <v>46</v>
      </c>
      <c r="O2361" t="b">
        <v>0</v>
      </c>
      <c r="P2361" t="s">
        <v>8269</v>
      </c>
      <c r="Q2361" s="15" t="s">
        <v>8314</v>
      </c>
      <c r="R2361" s="12" t="s">
        <v>8315</v>
      </c>
      <c r="S2361">
        <f t="shared" si="110"/>
        <v>84.28</v>
      </c>
    </row>
    <row r="2362" spans="1:19" ht="45" x14ac:dyDescent="0.25">
      <c r="A2362" s="10">
        <v>3633</v>
      </c>
      <c r="B2362" s="3" t="s">
        <v>3631</v>
      </c>
      <c r="C2362" s="3" t="s">
        <v>7743</v>
      </c>
      <c r="D2362" s="6">
        <v>5000</v>
      </c>
      <c r="E2362" s="8">
        <v>1762</v>
      </c>
      <c r="F2362" t="s">
        <v>8220</v>
      </c>
      <c r="G2362" t="s">
        <v>8223</v>
      </c>
      <c r="H2362" t="s">
        <v>8245</v>
      </c>
      <c r="I2362" s="19">
        <f t="shared" si="108"/>
        <v>42693.041666666672</v>
      </c>
      <c r="J2362">
        <v>1479517200</v>
      </c>
      <c r="K2362" s="19">
        <f t="shared" si="109"/>
        <v>42649.623460648145</v>
      </c>
      <c r="L2362">
        <v>1475765867</v>
      </c>
      <c r="M2362" t="b">
        <v>0</v>
      </c>
      <c r="N2362">
        <v>31</v>
      </c>
      <c r="O2362" t="b">
        <v>0</v>
      </c>
      <c r="P2362" t="s">
        <v>8303</v>
      </c>
      <c r="Q2362" s="15" t="s">
        <v>8314</v>
      </c>
      <c r="R2362" s="12" t="s">
        <v>8335</v>
      </c>
      <c r="S2362">
        <f t="shared" si="110"/>
        <v>56.84</v>
      </c>
    </row>
    <row r="2363" spans="1:19" ht="60" x14ac:dyDescent="0.25">
      <c r="A2363" s="10">
        <v>3995</v>
      </c>
      <c r="B2363" s="3" t="s">
        <v>3991</v>
      </c>
      <c r="C2363" s="3" t="s">
        <v>8101</v>
      </c>
      <c r="D2363" s="6">
        <v>200</v>
      </c>
      <c r="E2363" s="8">
        <v>70</v>
      </c>
      <c r="F2363" t="s">
        <v>8220</v>
      </c>
      <c r="G2363" t="s">
        <v>8224</v>
      </c>
      <c r="H2363" t="s">
        <v>8246</v>
      </c>
      <c r="I2363" s="19">
        <f t="shared" si="108"/>
        <v>42049.477083333331</v>
      </c>
      <c r="J2363">
        <v>1423913220</v>
      </c>
      <c r="K2363" s="19">
        <f t="shared" si="109"/>
        <v>42019.683761574073</v>
      </c>
      <c r="L2363">
        <v>1421339077</v>
      </c>
      <c r="M2363" t="b">
        <v>0</v>
      </c>
      <c r="N2363">
        <v>4</v>
      </c>
      <c r="O2363" t="b">
        <v>0</v>
      </c>
      <c r="P2363" t="s">
        <v>8269</v>
      </c>
      <c r="Q2363" s="15" t="s">
        <v>8314</v>
      </c>
      <c r="R2363" s="12" t="s">
        <v>8315</v>
      </c>
      <c r="S2363">
        <f t="shared" si="110"/>
        <v>17.5</v>
      </c>
    </row>
    <row r="2364" spans="1:19" ht="60" x14ac:dyDescent="0.25">
      <c r="A2364" s="10">
        <v>2643</v>
      </c>
      <c r="B2364" s="3" t="s">
        <v>2643</v>
      </c>
      <c r="C2364" s="3" t="s">
        <v>6753</v>
      </c>
      <c r="D2364" s="6">
        <v>1000000</v>
      </c>
      <c r="E2364" s="8">
        <v>335597.31</v>
      </c>
      <c r="F2364" t="s">
        <v>8219</v>
      </c>
      <c r="G2364" t="s">
        <v>8223</v>
      </c>
      <c r="H2364" t="s">
        <v>8245</v>
      </c>
      <c r="I2364" s="19">
        <f t="shared" si="108"/>
        <v>42725.332638888889</v>
      </c>
      <c r="J2364">
        <v>1482307140</v>
      </c>
      <c r="K2364" s="19">
        <f t="shared" si="109"/>
        <v>42689.582349537035</v>
      </c>
      <c r="L2364">
        <v>1479218315</v>
      </c>
      <c r="M2364" t="b">
        <v>1</v>
      </c>
      <c r="N2364">
        <v>1501</v>
      </c>
      <c r="O2364" t="b">
        <v>0</v>
      </c>
      <c r="P2364" t="s">
        <v>8299</v>
      </c>
      <c r="Q2364" s="15" t="s">
        <v>8307</v>
      </c>
      <c r="R2364" s="12" t="s">
        <v>8316</v>
      </c>
      <c r="S2364">
        <f t="shared" si="110"/>
        <v>223.58</v>
      </c>
    </row>
    <row r="2365" spans="1:19" ht="60" x14ac:dyDescent="0.25">
      <c r="A2365" s="10">
        <v>711</v>
      </c>
      <c r="B2365" s="3" t="s">
        <v>712</v>
      </c>
      <c r="C2365" s="3" t="s">
        <v>4821</v>
      </c>
      <c r="D2365" s="6">
        <v>100000</v>
      </c>
      <c r="E2365" s="8">
        <v>33791</v>
      </c>
      <c r="F2365" t="s">
        <v>8220</v>
      </c>
      <c r="G2365" t="s">
        <v>8232</v>
      </c>
      <c r="H2365" t="s">
        <v>8248</v>
      </c>
      <c r="I2365" s="19">
        <f t="shared" si="108"/>
        <v>42718.500787037032</v>
      </c>
      <c r="J2365">
        <v>1481716868</v>
      </c>
      <c r="K2365" s="19">
        <f t="shared" si="109"/>
        <v>42678.459120370375</v>
      </c>
      <c r="L2365">
        <v>1478257268</v>
      </c>
      <c r="M2365" t="b">
        <v>0</v>
      </c>
      <c r="N2365">
        <v>338</v>
      </c>
      <c r="O2365" t="b">
        <v>0</v>
      </c>
      <c r="P2365" t="s">
        <v>8271</v>
      </c>
      <c r="Q2365" s="15" t="s">
        <v>8307</v>
      </c>
      <c r="R2365" s="12" t="s">
        <v>8313</v>
      </c>
      <c r="S2365">
        <f t="shared" si="110"/>
        <v>99.97</v>
      </c>
    </row>
    <row r="2366" spans="1:19" ht="60" x14ac:dyDescent="0.25">
      <c r="A2366" s="10">
        <v>2702</v>
      </c>
      <c r="B2366" s="3" t="s">
        <v>2702</v>
      </c>
      <c r="C2366" s="3" t="s">
        <v>6812</v>
      </c>
      <c r="D2366" s="6">
        <v>10000</v>
      </c>
      <c r="E2366" s="8">
        <v>3441</v>
      </c>
      <c r="F2366" t="s">
        <v>8221</v>
      </c>
      <c r="G2366" t="s">
        <v>8223</v>
      </c>
      <c r="H2366" t="s">
        <v>8245</v>
      </c>
      <c r="I2366" s="19">
        <f t="shared" si="108"/>
        <v>42830.760150462964</v>
      </c>
      <c r="J2366">
        <v>1491416077</v>
      </c>
      <c r="K2366" s="19">
        <f t="shared" si="109"/>
        <v>42800.801817129628</v>
      </c>
      <c r="L2366">
        <v>1488827677</v>
      </c>
      <c r="M2366" t="b">
        <v>1</v>
      </c>
      <c r="N2366">
        <v>26</v>
      </c>
      <c r="O2366" t="b">
        <v>0</v>
      </c>
      <c r="P2366" t="s">
        <v>8301</v>
      </c>
      <c r="Q2366" s="15" t="s">
        <v>8314</v>
      </c>
      <c r="R2366" s="12" t="s">
        <v>8327</v>
      </c>
      <c r="S2366">
        <f t="shared" si="110"/>
        <v>132.35</v>
      </c>
    </row>
    <row r="2367" spans="1:19" ht="30" x14ac:dyDescent="0.25">
      <c r="A2367" s="10">
        <v>1726</v>
      </c>
      <c r="B2367" s="3" t="s">
        <v>1727</v>
      </c>
      <c r="C2367" s="3" t="s">
        <v>5836</v>
      </c>
      <c r="D2367" s="6">
        <v>6500</v>
      </c>
      <c r="E2367" s="8">
        <v>2196</v>
      </c>
      <c r="F2367" t="s">
        <v>8220</v>
      </c>
      <c r="G2367" t="s">
        <v>8223</v>
      </c>
      <c r="H2367" t="s">
        <v>8245</v>
      </c>
      <c r="I2367" s="19">
        <f t="shared" si="108"/>
        <v>41817.919722222221</v>
      </c>
      <c r="J2367">
        <v>1403906664</v>
      </c>
      <c r="K2367" s="19">
        <f t="shared" si="109"/>
        <v>41788.919722222221</v>
      </c>
      <c r="L2367">
        <v>1401401064</v>
      </c>
      <c r="M2367" t="b">
        <v>0</v>
      </c>
      <c r="N2367">
        <v>16</v>
      </c>
      <c r="O2367" t="b">
        <v>0</v>
      </c>
      <c r="P2367" t="s">
        <v>8291</v>
      </c>
      <c r="Q2367" s="15" t="s">
        <v>8311</v>
      </c>
      <c r="R2367" s="12" t="s">
        <v>8336</v>
      </c>
      <c r="S2367">
        <f t="shared" si="110"/>
        <v>137.25</v>
      </c>
    </row>
    <row r="2368" spans="1:19" ht="60" x14ac:dyDescent="0.25">
      <c r="A2368" s="10">
        <v>977</v>
      </c>
      <c r="B2368" s="3" t="s">
        <v>978</v>
      </c>
      <c r="C2368" s="3" t="s">
        <v>5087</v>
      </c>
      <c r="D2368" s="6">
        <v>2700</v>
      </c>
      <c r="E2368" s="8">
        <v>909</v>
      </c>
      <c r="F2368" t="s">
        <v>8220</v>
      </c>
      <c r="G2368" t="s">
        <v>8238</v>
      </c>
      <c r="H2368" t="s">
        <v>8248</v>
      </c>
      <c r="I2368" s="19">
        <f t="shared" si="108"/>
        <v>42421.942094907412</v>
      </c>
      <c r="J2368">
        <v>1456094197</v>
      </c>
      <c r="K2368" s="19">
        <f t="shared" si="109"/>
        <v>42391.942094907412</v>
      </c>
      <c r="L2368">
        <v>1453502197</v>
      </c>
      <c r="M2368" t="b">
        <v>0</v>
      </c>
      <c r="N2368">
        <v>12</v>
      </c>
      <c r="O2368" t="b">
        <v>0</v>
      </c>
      <c r="P2368" t="s">
        <v>8271</v>
      </c>
      <c r="Q2368" s="15" t="s">
        <v>8307</v>
      </c>
      <c r="R2368" s="12" t="s">
        <v>8313</v>
      </c>
      <c r="S2368">
        <f t="shared" si="110"/>
        <v>75.75</v>
      </c>
    </row>
    <row r="2369" spans="1:19" ht="45" x14ac:dyDescent="0.25">
      <c r="A2369" s="10">
        <v>3851</v>
      </c>
      <c r="B2369" s="3" t="s">
        <v>3848</v>
      </c>
      <c r="C2369" s="3" t="s">
        <v>7960</v>
      </c>
      <c r="D2369" s="6">
        <v>2500</v>
      </c>
      <c r="E2369" s="8">
        <v>852</v>
      </c>
      <c r="F2369" t="s">
        <v>8220</v>
      </c>
      <c r="G2369" t="s">
        <v>8224</v>
      </c>
      <c r="H2369" t="s">
        <v>8246</v>
      </c>
      <c r="I2369" s="19">
        <f t="shared" si="108"/>
        <v>42202.439571759256</v>
      </c>
      <c r="J2369">
        <v>1437129179</v>
      </c>
      <c r="K2369" s="19">
        <f t="shared" si="109"/>
        <v>42172.439571759256</v>
      </c>
      <c r="L2369">
        <v>1434537179</v>
      </c>
      <c r="M2369" t="b">
        <v>1</v>
      </c>
      <c r="N2369">
        <v>24</v>
      </c>
      <c r="O2369" t="b">
        <v>0</v>
      </c>
      <c r="P2369" t="s">
        <v>8269</v>
      </c>
      <c r="Q2369" s="15" t="s">
        <v>8314</v>
      </c>
      <c r="R2369" s="12" t="s">
        <v>8315</v>
      </c>
      <c r="S2369">
        <f t="shared" si="110"/>
        <v>35.5</v>
      </c>
    </row>
    <row r="2370" spans="1:19" ht="30" x14ac:dyDescent="0.25">
      <c r="A2370" s="10">
        <v>598</v>
      </c>
      <c r="B2370" s="3" t="s">
        <v>599</v>
      </c>
      <c r="C2370" s="3" t="s">
        <v>4708</v>
      </c>
      <c r="D2370" s="6">
        <v>2500</v>
      </c>
      <c r="E2370" s="8">
        <v>850</v>
      </c>
      <c r="F2370" t="s">
        <v>8220</v>
      </c>
      <c r="G2370" t="s">
        <v>8223</v>
      </c>
      <c r="H2370" t="s">
        <v>8245</v>
      </c>
      <c r="I2370" s="19">
        <f t="shared" si="108"/>
        <v>41978.00209490741</v>
      </c>
      <c r="J2370">
        <v>1417737781</v>
      </c>
      <c r="K2370" s="19">
        <f t="shared" si="109"/>
        <v>41948.00209490741</v>
      </c>
      <c r="L2370">
        <v>1415145781</v>
      </c>
      <c r="M2370" t="b">
        <v>0</v>
      </c>
      <c r="N2370">
        <v>7</v>
      </c>
      <c r="O2370" t="b">
        <v>0</v>
      </c>
      <c r="P2370" t="s">
        <v>8270</v>
      </c>
      <c r="Q2370" s="15" t="s">
        <v>8307</v>
      </c>
      <c r="R2370" s="12" t="s">
        <v>8354</v>
      </c>
      <c r="S2370">
        <f t="shared" si="110"/>
        <v>121.43</v>
      </c>
    </row>
    <row r="2371" spans="1:19" ht="45" x14ac:dyDescent="0.25">
      <c r="A2371" s="10">
        <v>4069</v>
      </c>
      <c r="B2371" s="3" t="s">
        <v>4065</v>
      </c>
      <c r="C2371" s="3" t="s">
        <v>8172</v>
      </c>
      <c r="D2371" s="6">
        <v>1250</v>
      </c>
      <c r="E2371" s="8">
        <v>430</v>
      </c>
      <c r="F2371" t="s">
        <v>8220</v>
      </c>
      <c r="G2371" t="s">
        <v>8224</v>
      </c>
      <c r="H2371" t="s">
        <v>8246</v>
      </c>
      <c r="I2371" s="19">
        <f t="shared" ref="I2371:I2434" si="111">(((J2371/60)/60)/24)+DATE(1970,1,1)</f>
        <v>42063.5</v>
      </c>
      <c r="J2371">
        <v>1425124800</v>
      </c>
      <c r="K2371" s="19">
        <f t="shared" ref="K2371:K2434" si="112">(((L2371/60)/60)/24)+DATE(1970,1,1)</f>
        <v>42022.661527777775</v>
      </c>
      <c r="L2371">
        <v>1421596356</v>
      </c>
      <c r="M2371" t="b">
        <v>0</v>
      </c>
      <c r="N2371">
        <v>13</v>
      </c>
      <c r="O2371" t="b">
        <v>0</v>
      </c>
      <c r="P2371" t="s">
        <v>8269</v>
      </c>
      <c r="Q2371" s="15" t="s">
        <v>8314</v>
      </c>
      <c r="R2371" s="12" t="s">
        <v>8315</v>
      </c>
      <c r="S2371">
        <f t="shared" ref="S2371:S2434" si="113">IFERROR(ROUND(E2371/N2371,2),0)</f>
        <v>33.08</v>
      </c>
    </row>
    <row r="2372" spans="1:19" ht="60" x14ac:dyDescent="0.25">
      <c r="A2372" s="10">
        <v>2882</v>
      </c>
      <c r="B2372" s="3" t="s">
        <v>2882</v>
      </c>
      <c r="C2372" s="3" t="s">
        <v>6992</v>
      </c>
      <c r="D2372" s="6">
        <v>750</v>
      </c>
      <c r="E2372" s="8">
        <v>252</v>
      </c>
      <c r="F2372" t="s">
        <v>8220</v>
      </c>
      <c r="G2372" t="s">
        <v>8223</v>
      </c>
      <c r="H2372" t="s">
        <v>8245</v>
      </c>
      <c r="I2372" s="19">
        <f t="shared" si="111"/>
        <v>42491.596273148149</v>
      </c>
      <c r="J2372">
        <v>1462112318</v>
      </c>
      <c r="K2372" s="19">
        <f t="shared" si="112"/>
        <v>42461.596273148149</v>
      </c>
      <c r="L2372">
        <v>1459520318</v>
      </c>
      <c r="M2372" t="b">
        <v>0</v>
      </c>
      <c r="N2372">
        <v>4</v>
      </c>
      <c r="O2372" t="b">
        <v>0</v>
      </c>
      <c r="P2372" t="s">
        <v>8269</v>
      </c>
      <c r="Q2372" s="15" t="s">
        <v>8314</v>
      </c>
      <c r="R2372" s="12" t="s">
        <v>8315</v>
      </c>
      <c r="S2372">
        <f t="shared" si="113"/>
        <v>63</v>
      </c>
    </row>
    <row r="2373" spans="1:19" ht="45" x14ac:dyDescent="0.25">
      <c r="A2373" s="10">
        <v>1549</v>
      </c>
      <c r="B2373" s="3" t="s">
        <v>1550</v>
      </c>
      <c r="C2373" s="3" t="s">
        <v>5659</v>
      </c>
      <c r="D2373" s="6">
        <v>500</v>
      </c>
      <c r="E2373" s="8">
        <v>170</v>
      </c>
      <c r="F2373" t="s">
        <v>8220</v>
      </c>
      <c r="G2373" t="s">
        <v>8223</v>
      </c>
      <c r="H2373" t="s">
        <v>8245</v>
      </c>
      <c r="I2373" s="19">
        <f t="shared" si="111"/>
        <v>42311.177766203706</v>
      </c>
      <c r="J2373">
        <v>1446524159</v>
      </c>
      <c r="K2373" s="19">
        <f t="shared" si="112"/>
        <v>42281.136099537034</v>
      </c>
      <c r="L2373">
        <v>1443928559</v>
      </c>
      <c r="M2373" t="b">
        <v>0</v>
      </c>
      <c r="N2373">
        <v>6</v>
      </c>
      <c r="O2373" t="b">
        <v>0</v>
      </c>
      <c r="P2373" t="s">
        <v>8287</v>
      </c>
      <c r="Q2373" s="15" t="s">
        <v>8322</v>
      </c>
      <c r="R2373" s="12" t="s">
        <v>8350</v>
      </c>
      <c r="S2373">
        <f t="shared" si="113"/>
        <v>28.33</v>
      </c>
    </row>
    <row r="2374" spans="1:19" ht="60" x14ac:dyDescent="0.25">
      <c r="A2374" s="10">
        <v>1691</v>
      </c>
      <c r="B2374" s="3" t="s">
        <v>1692</v>
      </c>
      <c r="C2374" s="3" t="s">
        <v>5801</v>
      </c>
      <c r="D2374" s="6">
        <v>30000</v>
      </c>
      <c r="E2374" s="8">
        <v>10042</v>
      </c>
      <c r="F2374" t="s">
        <v>8221</v>
      </c>
      <c r="G2374" t="s">
        <v>8223</v>
      </c>
      <c r="H2374" t="s">
        <v>8245</v>
      </c>
      <c r="I2374" s="19">
        <f t="shared" si="111"/>
        <v>42828.041666666672</v>
      </c>
      <c r="J2374">
        <v>1491181200</v>
      </c>
      <c r="K2374" s="19">
        <f t="shared" si="112"/>
        <v>42795.701481481476</v>
      </c>
      <c r="L2374">
        <v>1488387008</v>
      </c>
      <c r="M2374" t="b">
        <v>0</v>
      </c>
      <c r="N2374">
        <v>38</v>
      </c>
      <c r="O2374" t="b">
        <v>0</v>
      </c>
      <c r="P2374" t="s">
        <v>8291</v>
      </c>
      <c r="Q2374" s="15" t="s">
        <v>8311</v>
      </c>
      <c r="R2374" s="12" t="s">
        <v>8336</v>
      </c>
      <c r="S2374">
        <f t="shared" si="113"/>
        <v>264.26</v>
      </c>
    </row>
    <row r="2375" spans="1:19" ht="45" x14ac:dyDescent="0.25">
      <c r="A2375" s="10">
        <v>479</v>
      </c>
      <c r="B2375" s="3" t="s">
        <v>480</v>
      </c>
      <c r="C2375" s="3" t="s">
        <v>4589</v>
      </c>
      <c r="D2375" s="6">
        <v>15000</v>
      </c>
      <c r="E2375" s="8">
        <v>4884</v>
      </c>
      <c r="F2375" t="s">
        <v>8220</v>
      </c>
      <c r="G2375" t="s">
        <v>8223</v>
      </c>
      <c r="H2375" t="s">
        <v>8245</v>
      </c>
      <c r="I2375" s="19">
        <f t="shared" si="111"/>
        <v>41964.449479166666</v>
      </c>
      <c r="J2375">
        <v>1416566835</v>
      </c>
      <c r="K2375" s="19">
        <f t="shared" si="112"/>
        <v>41904.407812500001</v>
      </c>
      <c r="L2375">
        <v>1411379235</v>
      </c>
      <c r="M2375" t="b">
        <v>0</v>
      </c>
      <c r="N2375">
        <v>55</v>
      </c>
      <c r="O2375" t="b">
        <v>0</v>
      </c>
      <c r="P2375" t="s">
        <v>8268</v>
      </c>
      <c r="Q2375" s="15" t="s">
        <v>8317</v>
      </c>
      <c r="R2375" s="12" t="s">
        <v>8344</v>
      </c>
      <c r="S2375">
        <f t="shared" si="113"/>
        <v>88.8</v>
      </c>
    </row>
    <row r="2376" spans="1:19" ht="60" x14ac:dyDescent="0.25">
      <c r="A2376" s="10">
        <v>2672</v>
      </c>
      <c r="B2376" s="3" t="s">
        <v>2672</v>
      </c>
      <c r="C2376" s="3" t="s">
        <v>6782</v>
      </c>
      <c r="D2376" s="6">
        <v>10000</v>
      </c>
      <c r="E2376" s="8">
        <v>3319</v>
      </c>
      <c r="F2376" t="s">
        <v>8220</v>
      </c>
      <c r="G2376" t="s">
        <v>8223</v>
      </c>
      <c r="H2376" t="s">
        <v>8245</v>
      </c>
      <c r="I2376" s="19">
        <f t="shared" si="111"/>
        <v>42366.25</v>
      </c>
      <c r="J2376">
        <v>1451282400</v>
      </c>
      <c r="K2376" s="19">
        <f t="shared" si="112"/>
        <v>42344.884143518517</v>
      </c>
      <c r="L2376">
        <v>1449436390</v>
      </c>
      <c r="M2376" t="b">
        <v>1</v>
      </c>
      <c r="N2376">
        <v>47</v>
      </c>
      <c r="O2376" t="b">
        <v>0</v>
      </c>
      <c r="P2376" t="s">
        <v>8300</v>
      </c>
      <c r="Q2376" s="15" t="s">
        <v>8307</v>
      </c>
      <c r="R2376" s="12" t="s">
        <v>8334</v>
      </c>
      <c r="S2376">
        <f t="shared" si="113"/>
        <v>70.62</v>
      </c>
    </row>
    <row r="2377" spans="1:19" ht="60" x14ac:dyDescent="0.25">
      <c r="A2377" s="10">
        <v>3898</v>
      </c>
      <c r="B2377" s="3" t="s">
        <v>3895</v>
      </c>
      <c r="C2377" s="3" t="s">
        <v>8006</v>
      </c>
      <c r="D2377" s="6">
        <v>2500</v>
      </c>
      <c r="E2377" s="8">
        <v>814</v>
      </c>
      <c r="F2377" t="s">
        <v>8220</v>
      </c>
      <c r="G2377" t="s">
        <v>8224</v>
      </c>
      <c r="H2377" t="s">
        <v>8246</v>
      </c>
      <c r="I2377" s="19">
        <f t="shared" si="111"/>
        <v>42233.666666666672</v>
      </c>
      <c r="J2377">
        <v>1439827200</v>
      </c>
      <c r="K2377" s="19">
        <f t="shared" si="112"/>
        <v>42193.482291666667</v>
      </c>
      <c r="L2377">
        <v>1436355270</v>
      </c>
      <c r="M2377" t="b">
        <v>0</v>
      </c>
      <c r="N2377">
        <v>16</v>
      </c>
      <c r="O2377" t="b">
        <v>0</v>
      </c>
      <c r="P2377" t="s">
        <v>8269</v>
      </c>
      <c r="Q2377" s="15" t="s">
        <v>8314</v>
      </c>
      <c r="R2377" s="12" t="s">
        <v>8315</v>
      </c>
      <c r="S2377">
        <f t="shared" si="113"/>
        <v>50.88</v>
      </c>
    </row>
    <row r="2378" spans="1:19" ht="45" x14ac:dyDescent="0.25">
      <c r="A2378" s="10">
        <v>180</v>
      </c>
      <c r="B2378" s="3" t="s">
        <v>182</v>
      </c>
      <c r="C2378" s="3" t="s">
        <v>4290</v>
      </c>
      <c r="D2378" s="6">
        <v>1200</v>
      </c>
      <c r="E2378" s="8">
        <v>401</v>
      </c>
      <c r="F2378" t="s">
        <v>8220</v>
      </c>
      <c r="G2378" t="s">
        <v>8224</v>
      </c>
      <c r="H2378" t="s">
        <v>8246</v>
      </c>
      <c r="I2378" s="19">
        <f t="shared" si="111"/>
        <v>42107.791666666672</v>
      </c>
      <c r="J2378">
        <v>1428951600</v>
      </c>
      <c r="K2378" s="19">
        <f t="shared" si="112"/>
        <v>42067.991238425922</v>
      </c>
      <c r="L2378">
        <v>1425512843</v>
      </c>
      <c r="M2378" t="b">
        <v>0</v>
      </c>
      <c r="N2378">
        <v>13</v>
      </c>
      <c r="O2378" t="b">
        <v>0</v>
      </c>
      <c r="P2378" t="s">
        <v>8266</v>
      </c>
      <c r="Q2378" s="15" t="s">
        <v>8317</v>
      </c>
      <c r="R2378" s="12" t="s">
        <v>8346</v>
      </c>
      <c r="S2378">
        <f t="shared" si="113"/>
        <v>30.85</v>
      </c>
    </row>
    <row r="2379" spans="1:19" ht="30" x14ac:dyDescent="0.25">
      <c r="A2379" s="10">
        <v>3891</v>
      </c>
      <c r="B2379" s="3" t="s">
        <v>3888</v>
      </c>
      <c r="C2379" s="3" t="s">
        <v>7999</v>
      </c>
      <c r="D2379" s="6">
        <v>800</v>
      </c>
      <c r="E2379" s="8">
        <v>260</v>
      </c>
      <c r="F2379" t="s">
        <v>8220</v>
      </c>
      <c r="G2379" t="s">
        <v>8223</v>
      </c>
      <c r="H2379" t="s">
        <v>8245</v>
      </c>
      <c r="I2379" s="19">
        <f t="shared" si="111"/>
        <v>42086.207638888889</v>
      </c>
      <c r="J2379">
        <v>1427086740</v>
      </c>
      <c r="K2379" s="19">
        <f t="shared" si="112"/>
        <v>42056.1324537037</v>
      </c>
      <c r="L2379">
        <v>1424488244</v>
      </c>
      <c r="M2379" t="b">
        <v>0</v>
      </c>
      <c r="N2379">
        <v>7</v>
      </c>
      <c r="O2379" t="b">
        <v>0</v>
      </c>
      <c r="P2379" t="s">
        <v>8269</v>
      </c>
      <c r="Q2379" s="15" t="s">
        <v>8314</v>
      </c>
      <c r="R2379" s="12" t="s">
        <v>8315</v>
      </c>
      <c r="S2379">
        <f t="shared" si="113"/>
        <v>37.14</v>
      </c>
    </row>
    <row r="2380" spans="1:19" ht="30" x14ac:dyDescent="0.25">
      <c r="A2380" s="10">
        <v>2885</v>
      </c>
      <c r="B2380" s="3" t="s">
        <v>2885</v>
      </c>
      <c r="C2380" s="3" t="s">
        <v>6995</v>
      </c>
      <c r="D2380" s="6">
        <v>400</v>
      </c>
      <c r="E2380" s="8">
        <v>130</v>
      </c>
      <c r="F2380" t="s">
        <v>8220</v>
      </c>
      <c r="G2380" t="s">
        <v>8223</v>
      </c>
      <c r="H2380" t="s">
        <v>8245</v>
      </c>
      <c r="I2380" s="19">
        <f t="shared" si="111"/>
        <v>42077.034733796296</v>
      </c>
      <c r="J2380">
        <v>1426294201</v>
      </c>
      <c r="K2380" s="19">
        <f t="shared" si="112"/>
        <v>42047.07640046296</v>
      </c>
      <c r="L2380">
        <v>1423705801</v>
      </c>
      <c r="M2380" t="b">
        <v>0</v>
      </c>
      <c r="N2380">
        <v>5</v>
      </c>
      <c r="O2380" t="b">
        <v>0</v>
      </c>
      <c r="P2380" t="s">
        <v>8269</v>
      </c>
      <c r="Q2380" s="15" t="s">
        <v>8314</v>
      </c>
      <c r="R2380" s="12" t="s">
        <v>8315</v>
      </c>
      <c r="S2380">
        <f t="shared" si="113"/>
        <v>26</v>
      </c>
    </row>
    <row r="2381" spans="1:19" ht="60" x14ac:dyDescent="0.25">
      <c r="A2381" s="10">
        <v>1311</v>
      </c>
      <c r="B2381" s="3" t="s">
        <v>1312</v>
      </c>
      <c r="C2381" s="3" t="s">
        <v>5421</v>
      </c>
      <c r="D2381" s="6">
        <v>250000</v>
      </c>
      <c r="E2381" s="8">
        <v>80070</v>
      </c>
      <c r="F2381" t="s">
        <v>8219</v>
      </c>
      <c r="G2381" t="s">
        <v>8223</v>
      </c>
      <c r="H2381" t="s">
        <v>8245</v>
      </c>
      <c r="I2381" s="19">
        <f t="shared" si="111"/>
        <v>42704.843969907408</v>
      </c>
      <c r="J2381">
        <v>1480536919</v>
      </c>
      <c r="K2381" s="19">
        <f t="shared" si="112"/>
        <v>42669.802303240736</v>
      </c>
      <c r="L2381">
        <v>1477509319</v>
      </c>
      <c r="M2381" t="b">
        <v>0</v>
      </c>
      <c r="N2381">
        <v>100</v>
      </c>
      <c r="O2381" t="b">
        <v>0</v>
      </c>
      <c r="P2381" t="s">
        <v>8271</v>
      </c>
      <c r="Q2381" s="15" t="s">
        <v>8307</v>
      </c>
      <c r="R2381" s="12" t="s">
        <v>8313</v>
      </c>
      <c r="S2381">
        <f t="shared" si="113"/>
        <v>800.7</v>
      </c>
    </row>
    <row r="2382" spans="1:19" ht="60" x14ac:dyDescent="0.25">
      <c r="A2382" s="10">
        <v>1431</v>
      </c>
      <c r="B2382" s="3" t="s">
        <v>1432</v>
      </c>
      <c r="C2382" s="3" t="s">
        <v>5541</v>
      </c>
      <c r="D2382" s="6">
        <v>17000</v>
      </c>
      <c r="E2382" s="8">
        <v>5431</v>
      </c>
      <c r="F2382" t="s">
        <v>8220</v>
      </c>
      <c r="G2382" t="s">
        <v>8223</v>
      </c>
      <c r="H2382" t="s">
        <v>8245</v>
      </c>
      <c r="I2382" s="19">
        <f t="shared" si="111"/>
        <v>42334.252500000002</v>
      </c>
      <c r="J2382">
        <v>1448517816</v>
      </c>
      <c r="K2382" s="19">
        <f t="shared" si="112"/>
        <v>42304.210833333331</v>
      </c>
      <c r="L2382">
        <v>1445922216</v>
      </c>
      <c r="M2382" t="b">
        <v>0</v>
      </c>
      <c r="N2382">
        <v>47</v>
      </c>
      <c r="O2382" t="b">
        <v>0</v>
      </c>
      <c r="P2382" t="s">
        <v>8285</v>
      </c>
      <c r="Q2382" s="15" t="s">
        <v>8320</v>
      </c>
      <c r="R2382" s="12" t="s">
        <v>8355</v>
      </c>
      <c r="S2382">
        <f t="shared" si="113"/>
        <v>115.55</v>
      </c>
    </row>
    <row r="2383" spans="1:19" ht="45" x14ac:dyDescent="0.25">
      <c r="A2383" s="10">
        <v>2845</v>
      </c>
      <c r="B2383" s="3" t="s">
        <v>2845</v>
      </c>
      <c r="C2383" s="3" t="s">
        <v>6955</v>
      </c>
      <c r="D2383" s="6">
        <v>7500</v>
      </c>
      <c r="E2383" s="8">
        <v>2366</v>
      </c>
      <c r="F2383" t="s">
        <v>8220</v>
      </c>
      <c r="G2383" t="s">
        <v>8223</v>
      </c>
      <c r="H2383" t="s">
        <v>8245</v>
      </c>
      <c r="I2383" s="19">
        <f t="shared" si="111"/>
        <v>42163.016585648147</v>
      </c>
      <c r="J2383">
        <v>1433723033</v>
      </c>
      <c r="K2383" s="19">
        <f t="shared" si="112"/>
        <v>42103.016585648147</v>
      </c>
      <c r="L2383">
        <v>1428539033</v>
      </c>
      <c r="M2383" t="b">
        <v>0</v>
      </c>
      <c r="N2383">
        <v>39</v>
      </c>
      <c r="O2383" t="b">
        <v>0</v>
      </c>
      <c r="P2383" t="s">
        <v>8269</v>
      </c>
      <c r="Q2383" s="15" t="s">
        <v>8314</v>
      </c>
      <c r="R2383" s="12" t="s">
        <v>8315</v>
      </c>
      <c r="S2383">
        <f t="shared" si="113"/>
        <v>60.67</v>
      </c>
    </row>
    <row r="2384" spans="1:19" ht="60" x14ac:dyDescent="0.25">
      <c r="A2384" s="10">
        <v>3958</v>
      </c>
      <c r="B2384" s="3" t="s">
        <v>3955</v>
      </c>
      <c r="C2384" s="3" t="s">
        <v>8065</v>
      </c>
      <c r="D2384" s="6">
        <v>2000</v>
      </c>
      <c r="E2384" s="8">
        <v>641</v>
      </c>
      <c r="F2384" t="s">
        <v>8220</v>
      </c>
      <c r="G2384" t="s">
        <v>8223</v>
      </c>
      <c r="H2384" t="s">
        <v>8245</v>
      </c>
      <c r="I2384" s="19">
        <f t="shared" si="111"/>
        <v>41853.583333333336</v>
      </c>
      <c r="J2384">
        <v>1406988000</v>
      </c>
      <c r="K2384" s="19">
        <f t="shared" si="112"/>
        <v>41816.950370370374</v>
      </c>
      <c r="L2384">
        <v>1403822912</v>
      </c>
      <c r="M2384" t="b">
        <v>0</v>
      </c>
      <c r="N2384">
        <v>16</v>
      </c>
      <c r="O2384" t="b">
        <v>0</v>
      </c>
      <c r="P2384" t="s">
        <v>8269</v>
      </c>
      <c r="Q2384" s="15" t="s">
        <v>8314</v>
      </c>
      <c r="R2384" s="12" t="s">
        <v>8315</v>
      </c>
      <c r="S2384">
        <f t="shared" si="113"/>
        <v>40.06</v>
      </c>
    </row>
    <row r="2385" spans="1:19" ht="60" x14ac:dyDescent="0.25">
      <c r="A2385" s="10">
        <v>3985</v>
      </c>
      <c r="B2385" s="3" t="s">
        <v>3981</v>
      </c>
      <c r="C2385" s="3" t="s">
        <v>8091</v>
      </c>
      <c r="D2385" s="6">
        <v>2000</v>
      </c>
      <c r="E2385" s="8">
        <v>641</v>
      </c>
      <c r="F2385" t="s">
        <v>8220</v>
      </c>
      <c r="G2385" t="s">
        <v>8223</v>
      </c>
      <c r="H2385" t="s">
        <v>8245</v>
      </c>
      <c r="I2385" s="19">
        <f t="shared" si="111"/>
        <v>42420.878472222219</v>
      </c>
      <c r="J2385">
        <v>1456002300</v>
      </c>
      <c r="K2385" s="19">
        <f t="shared" si="112"/>
        <v>42399.707407407404</v>
      </c>
      <c r="L2385">
        <v>1454173120</v>
      </c>
      <c r="M2385" t="b">
        <v>0</v>
      </c>
      <c r="N2385">
        <v>19</v>
      </c>
      <c r="O2385" t="b">
        <v>0</v>
      </c>
      <c r="P2385" t="s">
        <v>8269</v>
      </c>
      <c r="Q2385" s="15" t="s">
        <v>8314</v>
      </c>
      <c r="R2385" s="12" t="s">
        <v>8315</v>
      </c>
      <c r="S2385">
        <f t="shared" si="113"/>
        <v>33.74</v>
      </c>
    </row>
    <row r="2386" spans="1:19" ht="60" x14ac:dyDescent="0.25">
      <c r="A2386" s="10">
        <v>3974</v>
      </c>
      <c r="B2386" s="3" t="s">
        <v>3971</v>
      </c>
      <c r="C2386" s="3" t="s">
        <v>8081</v>
      </c>
      <c r="D2386" s="6">
        <v>1000</v>
      </c>
      <c r="E2386" s="8">
        <v>320</v>
      </c>
      <c r="F2386" t="s">
        <v>8220</v>
      </c>
      <c r="G2386" t="s">
        <v>8224</v>
      </c>
      <c r="H2386" t="s">
        <v>8246</v>
      </c>
      <c r="I2386" s="19">
        <f t="shared" si="111"/>
        <v>42523.546851851846</v>
      </c>
      <c r="J2386">
        <v>1464872848</v>
      </c>
      <c r="K2386" s="19">
        <f t="shared" si="112"/>
        <v>42493.546851851846</v>
      </c>
      <c r="L2386">
        <v>1462280848</v>
      </c>
      <c r="M2386" t="b">
        <v>0</v>
      </c>
      <c r="N2386">
        <v>11</v>
      </c>
      <c r="O2386" t="b">
        <v>0</v>
      </c>
      <c r="P2386" t="s">
        <v>8269</v>
      </c>
      <c r="Q2386" s="15" t="s">
        <v>8314</v>
      </c>
      <c r="R2386" s="12" t="s">
        <v>8315</v>
      </c>
      <c r="S2386">
        <f t="shared" si="113"/>
        <v>29.09</v>
      </c>
    </row>
    <row r="2387" spans="1:19" ht="60" x14ac:dyDescent="0.25">
      <c r="A2387" s="10">
        <v>2861</v>
      </c>
      <c r="B2387" s="3" t="s">
        <v>2861</v>
      </c>
      <c r="C2387" s="3" t="s">
        <v>6971</v>
      </c>
      <c r="D2387" s="6">
        <v>250</v>
      </c>
      <c r="E2387" s="8">
        <v>80</v>
      </c>
      <c r="F2387" t="s">
        <v>8220</v>
      </c>
      <c r="G2387" t="s">
        <v>8225</v>
      </c>
      <c r="H2387" t="s">
        <v>8247</v>
      </c>
      <c r="I2387" s="19">
        <f t="shared" si="111"/>
        <v>42271.590833333335</v>
      </c>
      <c r="J2387">
        <v>1443103848</v>
      </c>
      <c r="K2387" s="19">
        <f t="shared" si="112"/>
        <v>42257.590833333335</v>
      </c>
      <c r="L2387">
        <v>1441894248</v>
      </c>
      <c r="M2387" t="b">
        <v>0</v>
      </c>
      <c r="N2387">
        <v>3</v>
      </c>
      <c r="O2387" t="b">
        <v>0</v>
      </c>
      <c r="P2387" t="s">
        <v>8269</v>
      </c>
      <c r="Q2387" s="15" t="s">
        <v>8314</v>
      </c>
      <c r="R2387" s="12" t="s">
        <v>8315</v>
      </c>
      <c r="S2387">
        <f t="shared" si="113"/>
        <v>26.67</v>
      </c>
    </row>
    <row r="2388" spans="1:19" ht="60" x14ac:dyDescent="0.25">
      <c r="A2388" s="10">
        <v>1313</v>
      </c>
      <c r="B2388" s="3" t="s">
        <v>1314</v>
      </c>
      <c r="C2388" s="3" t="s">
        <v>5423</v>
      </c>
      <c r="D2388" s="6">
        <v>40000</v>
      </c>
      <c r="E2388" s="8">
        <v>12446</v>
      </c>
      <c r="F2388" t="s">
        <v>8219</v>
      </c>
      <c r="G2388" t="s">
        <v>8223</v>
      </c>
      <c r="H2388" t="s">
        <v>8245</v>
      </c>
      <c r="I2388" s="19">
        <f t="shared" si="111"/>
        <v>42432.709652777776</v>
      </c>
      <c r="J2388">
        <v>1457024514</v>
      </c>
      <c r="K2388" s="19">
        <f t="shared" si="112"/>
        <v>42402.709652777776</v>
      </c>
      <c r="L2388">
        <v>1454432514</v>
      </c>
      <c r="M2388" t="b">
        <v>0</v>
      </c>
      <c r="N2388">
        <v>122</v>
      </c>
      <c r="O2388" t="b">
        <v>0</v>
      </c>
      <c r="P2388" t="s">
        <v>8271</v>
      </c>
      <c r="Q2388" s="15" t="s">
        <v>8307</v>
      </c>
      <c r="R2388" s="12" t="s">
        <v>8313</v>
      </c>
      <c r="S2388">
        <f t="shared" si="113"/>
        <v>102.02</v>
      </c>
    </row>
    <row r="2389" spans="1:19" ht="45" x14ac:dyDescent="0.25">
      <c r="A2389" s="10">
        <v>1803</v>
      </c>
      <c r="B2389" s="3" t="s">
        <v>1804</v>
      </c>
      <c r="C2389" s="3" t="s">
        <v>5913</v>
      </c>
      <c r="D2389" s="6">
        <v>17500</v>
      </c>
      <c r="E2389" s="8">
        <v>5390</v>
      </c>
      <c r="F2389" t="s">
        <v>8220</v>
      </c>
      <c r="G2389" t="s">
        <v>8223</v>
      </c>
      <c r="H2389" t="s">
        <v>8245</v>
      </c>
      <c r="I2389" s="19">
        <f t="shared" si="111"/>
        <v>42049.071550925932</v>
      </c>
      <c r="J2389">
        <v>1423878182</v>
      </c>
      <c r="K2389" s="19">
        <f t="shared" si="112"/>
        <v>42018.071550925932</v>
      </c>
      <c r="L2389">
        <v>1421199782</v>
      </c>
      <c r="M2389" t="b">
        <v>1</v>
      </c>
      <c r="N2389">
        <v>75</v>
      </c>
      <c r="O2389" t="b">
        <v>0</v>
      </c>
      <c r="P2389" t="s">
        <v>8283</v>
      </c>
      <c r="Q2389" s="15" t="s">
        <v>8322</v>
      </c>
      <c r="R2389" s="12" t="s">
        <v>8323</v>
      </c>
      <c r="S2389">
        <f t="shared" si="113"/>
        <v>71.87</v>
      </c>
    </row>
    <row r="2390" spans="1:19" ht="60" x14ac:dyDescent="0.25">
      <c r="A2390" s="10">
        <v>921</v>
      </c>
      <c r="B2390" s="3" t="s">
        <v>922</v>
      </c>
      <c r="C2390" s="3" t="s">
        <v>5031</v>
      </c>
      <c r="D2390" s="6">
        <v>15000</v>
      </c>
      <c r="E2390" s="8">
        <v>4635</v>
      </c>
      <c r="F2390" t="s">
        <v>8220</v>
      </c>
      <c r="G2390" t="s">
        <v>8223</v>
      </c>
      <c r="H2390" t="s">
        <v>8245</v>
      </c>
      <c r="I2390" s="19">
        <f t="shared" si="111"/>
        <v>40889.212685185186</v>
      </c>
      <c r="J2390">
        <v>1323666376</v>
      </c>
      <c r="K2390" s="19">
        <f t="shared" si="112"/>
        <v>40847.171018518515</v>
      </c>
      <c r="L2390">
        <v>1320033976</v>
      </c>
      <c r="M2390" t="b">
        <v>0</v>
      </c>
      <c r="N2390">
        <v>20</v>
      </c>
      <c r="O2390" t="b">
        <v>0</v>
      </c>
      <c r="P2390" t="s">
        <v>8276</v>
      </c>
      <c r="Q2390" s="15" t="s">
        <v>8311</v>
      </c>
      <c r="R2390" s="12" t="s">
        <v>8343</v>
      </c>
      <c r="S2390">
        <f t="shared" si="113"/>
        <v>231.75</v>
      </c>
    </row>
    <row r="2391" spans="1:19" ht="60" x14ac:dyDescent="0.25">
      <c r="A2391" s="10">
        <v>702</v>
      </c>
      <c r="B2391" s="3" t="s">
        <v>703</v>
      </c>
      <c r="C2391" s="3" t="s">
        <v>4812</v>
      </c>
      <c r="D2391" s="6">
        <v>15000</v>
      </c>
      <c r="E2391" s="8">
        <v>4622.01</v>
      </c>
      <c r="F2391" t="s">
        <v>8220</v>
      </c>
      <c r="G2391" t="s">
        <v>8223</v>
      </c>
      <c r="H2391" t="s">
        <v>8245</v>
      </c>
      <c r="I2391" s="19">
        <f t="shared" si="111"/>
        <v>42698.768368055549</v>
      </c>
      <c r="J2391">
        <v>1480011987</v>
      </c>
      <c r="K2391" s="19">
        <f t="shared" si="112"/>
        <v>42668.726701388892</v>
      </c>
      <c r="L2391">
        <v>1477416387</v>
      </c>
      <c r="M2391" t="b">
        <v>0</v>
      </c>
      <c r="N2391">
        <v>37</v>
      </c>
      <c r="O2391" t="b">
        <v>0</v>
      </c>
      <c r="P2391" t="s">
        <v>8271</v>
      </c>
      <c r="Q2391" s="15" t="s">
        <v>8307</v>
      </c>
      <c r="R2391" s="12" t="s">
        <v>8313</v>
      </c>
      <c r="S2391">
        <f t="shared" si="113"/>
        <v>124.92</v>
      </c>
    </row>
    <row r="2392" spans="1:19" ht="60" x14ac:dyDescent="0.25">
      <c r="A2392" s="10">
        <v>1687</v>
      </c>
      <c r="B2392" s="3" t="s">
        <v>1688</v>
      </c>
      <c r="C2392" s="3" t="s">
        <v>5797</v>
      </c>
      <c r="D2392" s="6">
        <v>10000</v>
      </c>
      <c r="E2392" s="8">
        <v>3125</v>
      </c>
      <c r="F2392" t="s">
        <v>8221</v>
      </c>
      <c r="G2392" t="s">
        <v>8223</v>
      </c>
      <c r="H2392" t="s">
        <v>8245</v>
      </c>
      <c r="I2392" s="19">
        <f t="shared" si="111"/>
        <v>42835.84375</v>
      </c>
      <c r="J2392">
        <v>1491855300</v>
      </c>
      <c r="K2392" s="19">
        <f t="shared" si="112"/>
        <v>42802.046817129631</v>
      </c>
      <c r="L2392">
        <v>1488935245</v>
      </c>
      <c r="M2392" t="b">
        <v>0</v>
      </c>
      <c r="N2392">
        <v>39</v>
      </c>
      <c r="O2392" t="b">
        <v>0</v>
      </c>
      <c r="P2392" t="s">
        <v>8291</v>
      </c>
      <c r="Q2392" s="15" t="s">
        <v>8311</v>
      </c>
      <c r="R2392" s="12" t="s">
        <v>8336</v>
      </c>
      <c r="S2392">
        <f t="shared" si="113"/>
        <v>80.13</v>
      </c>
    </row>
    <row r="2393" spans="1:19" ht="30" x14ac:dyDescent="0.25">
      <c r="A2393" s="10">
        <v>1014</v>
      </c>
      <c r="B2393" s="3" t="s">
        <v>1015</v>
      </c>
      <c r="C2393" s="3" t="s">
        <v>5124</v>
      </c>
      <c r="D2393" s="6">
        <v>10000</v>
      </c>
      <c r="E2393" s="8">
        <v>3060</v>
      </c>
      <c r="F2393" t="s">
        <v>8219</v>
      </c>
      <c r="G2393" t="s">
        <v>8223</v>
      </c>
      <c r="H2393" t="s">
        <v>8245</v>
      </c>
      <c r="I2393" s="19">
        <f t="shared" si="111"/>
        <v>42005.002488425926</v>
      </c>
      <c r="J2393">
        <v>1420070615</v>
      </c>
      <c r="K2393" s="19">
        <f t="shared" si="112"/>
        <v>41955.002488425926</v>
      </c>
      <c r="L2393">
        <v>1415750615</v>
      </c>
      <c r="M2393" t="b">
        <v>0</v>
      </c>
      <c r="N2393">
        <v>16</v>
      </c>
      <c r="O2393" t="b">
        <v>0</v>
      </c>
      <c r="P2393" t="s">
        <v>8271</v>
      </c>
      <c r="Q2393" s="15" t="s">
        <v>8307</v>
      </c>
      <c r="R2393" s="12" t="s">
        <v>8313</v>
      </c>
      <c r="S2393">
        <f t="shared" si="113"/>
        <v>191.25</v>
      </c>
    </row>
    <row r="2394" spans="1:19" ht="45" x14ac:dyDescent="0.25">
      <c r="A2394" s="10">
        <v>4040</v>
      </c>
      <c r="B2394" s="3" t="s">
        <v>4036</v>
      </c>
      <c r="C2394" s="3" t="s">
        <v>8144</v>
      </c>
      <c r="D2394" s="6">
        <v>8000</v>
      </c>
      <c r="E2394" s="8">
        <v>2500</v>
      </c>
      <c r="F2394" t="s">
        <v>8220</v>
      </c>
      <c r="G2394" t="s">
        <v>8223</v>
      </c>
      <c r="H2394" t="s">
        <v>8245</v>
      </c>
      <c r="I2394" s="19">
        <f t="shared" si="111"/>
        <v>42203.125</v>
      </c>
      <c r="J2394">
        <v>1437188400</v>
      </c>
      <c r="K2394" s="19">
        <f t="shared" si="112"/>
        <v>42144.231527777782</v>
      </c>
      <c r="L2394">
        <v>1432100004</v>
      </c>
      <c r="M2394" t="b">
        <v>0</v>
      </c>
      <c r="N2394">
        <v>2</v>
      </c>
      <c r="O2394" t="b">
        <v>0</v>
      </c>
      <c r="P2394" t="s">
        <v>8269</v>
      </c>
      <c r="Q2394" s="15" t="s">
        <v>8314</v>
      </c>
      <c r="R2394" s="12" t="s">
        <v>8315</v>
      </c>
      <c r="S2394">
        <f t="shared" si="113"/>
        <v>1250</v>
      </c>
    </row>
    <row r="2395" spans="1:19" ht="60" x14ac:dyDescent="0.25">
      <c r="A2395" s="10">
        <v>3637</v>
      </c>
      <c r="B2395" s="3" t="s">
        <v>3635</v>
      </c>
      <c r="C2395" s="3" t="s">
        <v>7747</v>
      </c>
      <c r="D2395" s="6">
        <v>3000</v>
      </c>
      <c r="E2395" s="8">
        <v>926</v>
      </c>
      <c r="F2395" t="s">
        <v>8220</v>
      </c>
      <c r="G2395" t="s">
        <v>8223</v>
      </c>
      <c r="H2395" t="s">
        <v>8245</v>
      </c>
      <c r="I2395" s="19">
        <f t="shared" si="111"/>
        <v>42005.700636574074</v>
      </c>
      <c r="J2395">
        <v>1420130935</v>
      </c>
      <c r="K2395" s="19">
        <f t="shared" si="112"/>
        <v>41975.700636574074</v>
      </c>
      <c r="L2395">
        <v>1417538935</v>
      </c>
      <c r="M2395" t="b">
        <v>0</v>
      </c>
      <c r="N2395">
        <v>14</v>
      </c>
      <c r="O2395" t="b">
        <v>0</v>
      </c>
      <c r="P2395" t="s">
        <v>8303</v>
      </c>
      <c r="Q2395" s="15" t="s">
        <v>8314</v>
      </c>
      <c r="R2395" s="12" t="s">
        <v>8335</v>
      </c>
      <c r="S2395">
        <f t="shared" si="113"/>
        <v>66.14</v>
      </c>
    </row>
    <row r="2396" spans="1:19" ht="45" x14ac:dyDescent="0.25">
      <c r="A2396" s="10">
        <v>1490</v>
      </c>
      <c r="B2396" s="3" t="s">
        <v>1491</v>
      </c>
      <c r="C2396" s="3" t="s">
        <v>5600</v>
      </c>
      <c r="D2396" s="6">
        <v>2900</v>
      </c>
      <c r="E2396" s="8">
        <v>895</v>
      </c>
      <c r="F2396" t="s">
        <v>8220</v>
      </c>
      <c r="G2396" t="s">
        <v>8223</v>
      </c>
      <c r="H2396" t="s">
        <v>8245</v>
      </c>
      <c r="I2396" s="19">
        <f t="shared" si="111"/>
        <v>41549.561041666668</v>
      </c>
      <c r="J2396">
        <v>1380720474</v>
      </c>
      <c r="K2396" s="19">
        <f t="shared" si="112"/>
        <v>41520.561041666668</v>
      </c>
      <c r="L2396">
        <v>1378214874</v>
      </c>
      <c r="M2396" t="b">
        <v>0</v>
      </c>
      <c r="N2396">
        <v>19</v>
      </c>
      <c r="O2396" t="b">
        <v>0</v>
      </c>
      <c r="P2396" t="s">
        <v>8273</v>
      </c>
      <c r="Q2396" s="15" t="s">
        <v>8320</v>
      </c>
      <c r="R2396" s="12" t="s">
        <v>8342</v>
      </c>
      <c r="S2396">
        <f t="shared" si="113"/>
        <v>47.11</v>
      </c>
    </row>
    <row r="2397" spans="1:19" ht="60" x14ac:dyDescent="0.25">
      <c r="A2397" s="10">
        <v>879</v>
      </c>
      <c r="B2397" s="3" t="s">
        <v>880</v>
      </c>
      <c r="C2397" s="3" t="s">
        <v>4989</v>
      </c>
      <c r="D2397" s="6">
        <v>2100</v>
      </c>
      <c r="E2397" s="8">
        <v>644</v>
      </c>
      <c r="F2397" t="s">
        <v>8220</v>
      </c>
      <c r="G2397" t="s">
        <v>8223</v>
      </c>
      <c r="H2397" t="s">
        <v>8245</v>
      </c>
      <c r="I2397" s="19">
        <f t="shared" si="111"/>
        <v>41058.829918981479</v>
      </c>
      <c r="J2397">
        <v>1338321305</v>
      </c>
      <c r="K2397" s="19">
        <f t="shared" si="112"/>
        <v>41037.829918981479</v>
      </c>
      <c r="L2397">
        <v>1336506905</v>
      </c>
      <c r="M2397" t="b">
        <v>0</v>
      </c>
      <c r="N2397">
        <v>30</v>
      </c>
      <c r="O2397" t="b">
        <v>0</v>
      </c>
      <c r="P2397" t="s">
        <v>8276</v>
      </c>
      <c r="Q2397" s="15" t="s">
        <v>8311</v>
      </c>
      <c r="R2397" s="12" t="s">
        <v>8343</v>
      </c>
      <c r="S2397">
        <f t="shared" si="113"/>
        <v>21.47</v>
      </c>
    </row>
    <row r="2398" spans="1:19" ht="60" x14ac:dyDescent="0.25">
      <c r="A2398" s="10">
        <v>983</v>
      </c>
      <c r="B2398" s="3" t="s">
        <v>984</v>
      </c>
      <c r="C2398" s="3" t="s">
        <v>5093</v>
      </c>
      <c r="D2398" s="6">
        <v>104219</v>
      </c>
      <c r="E2398" s="8">
        <v>30751</v>
      </c>
      <c r="F2398" t="s">
        <v>8220</v>
      </c>
      <c r="G2398" t="s">
        <v>8226</v>
      </c>
      <c r="H2398" t="s">
        <v>8248</v>
      </c>
      <c r="I2398" s="19">
        <f t="shared" si="111"/>
        <v>42605.870833333334</v>
      </c>
      <c r="J2398">
        <v>1471985640</v>
      </c>
      <c r="K2398" s="19">
        <f t="shared" si="112"/>
        <v>42574.667650462965</v>
      </c>
      <c r="L2398">
        <v>1469289685</v>
      </c>
      <c r="M2398" t="b">
        <v>0</v>
      </c>
      <c r="N2398">
        <v>179</v>
      </c>
      <c r="O2398" t="b">
        <v>0</v>
      </c>
      <c r="P2398" t="s">
        <v>8271</v>
      </c>
      <c r="Q2398" s="15" t="s">
        <v>8307</v>
      </c>
      <c r="R2398" s="12" t="s">
        <v>8313</v>
      </c>
      <c r="S2398">
        <f t="shared" si="113"/>
        <v>171.79</v>
      </c>
    </row>
    <row r="2399" spans="1:19" ht="60" x14ac:dyDescent="0.25">
      <c r="A2399" s="10">
        <v>2145</v>
      </c>
      <c r="B2399" s="3" t="s">
        <v>2146</v>
      </c>
      <c r="C2399" s="3" t="s">
        <v>6255</v>
      </c>
      <c r="D2399" s="6">
        <v>15000</v>
      </c>
      <c r="E2399" s="8">
        <v>4565</v>
      </c>
      <c r="F2399" t="s">
        <v>8220</v>
      </c>
      <c r="G2399" t="s">
        <v>8223</v>
      </c>
      <c r="H2399" t="s">
        <v>8245</v>
      </c>
      <c r="I2399" s="19">
        <f t="shared" si="111"/>
        <v>41605.279097222221</v>
      </c>
      <c r="J2399">
        <v>1385534514</v>
      </c>
      <c r="K2399" s="19">
        <f t="shared" si="112"/>
        <v>41575.237430555557</v>
      </c>
      <c r="L2399">
        <v>1382938914</v>
      </c>
      <c r="M2399" t="b">
        <v>0</v>
      </c>
      <c r="N2399">
        <v>89</v>
      </c>
      <c r="O2399" t="b">
        <v>0</v>
      </c>
      <c r="P2399" t="s">
        <v>8280</v>
      </c>
      <c r="Q2399" s="15" t="s">
        <v>8309</v>
      </c>
      <c r="R2399" s="12" t="s">
        <v>8345</v>
      </c>
      <c r="S2399">
        <f t="shared" si="113"/>
        <v>51.29</v>
      </c>
    </row>
    <row r="2400" spans="1:19" ht="60" x14ac:dyDescent="0.25">
      <c r="A2400" s="10">
        <v>1002</v>
      </c>
      <c r="B2400" s="3" t="s">
        <v>1003</v>
      </c>
      <c r="C2400" s="3" t="s">
        <v>5112</v>
      </c>
      <c r="D2400" s="6">
        <v>9999</v>
      </c>
      <c r="E2400" s="8">
        <v>2960</v>
      </c>
      <c r="F2400" t="s">
        <v>8219</v>
      </c>
      <c r="G2400" t="s">
        <v>8223</v>
      </c>
      <c r="H2400" t="s">
        <v>8245</v>
      </c>
      <c r="I2400" s="19">
        <f t="shared" si="111"/>
        <v>42355.249305555553</v>
      </c>
      <c r="J2400">
        <v>1450331940</v>
      </c>
      <c r="K2400" s="19">
        <f t="shared" si="112"/>
        <v>42325.684189814812</v>
      </c>
      <c r="L2400">
        <v>1447777514</v>
      </c>
      <c r="M2400" t="b">
        <v>0</v>
      </c>
      <c r="N2400">
        <v>22</v>
      </c>
      <c r="O2400" t="b">
        <v>0</v>
      </c>
      <c r="P2400" t="s">
        <v>8271</v>
      </c>
      <c r="Q2400" s="15" t="s">
        <v>8307</v>
      </c>
      <c r="R2400" s="12" t="s">
        <v>8313</v>
      </c>
      <c r="S2400">
        <f t="shared" si="113"/>
        <v>134.55000000000001</v>
      </c>
    </row>
    <row r="2401" spans="1:19" ht="60" x14ac:dyDescent="0.25">
      <c r="A2401" s="10">
        <v>934</v>
      </c>
      <c r="B2401" s="3" t="s">
        <v>935</v>
      </c>
      <c r="C2401" s="3" t="s">
        <v>5044</v>
      </c>
      <c r="D2401" s="6">
        <v>5000</v>
      </c>
      <c r="E2401" s="8">
        <v>1520</v>
      </c>
      <c r="F2401" t="s">
        <v>8220</v>
      </c>
      <c r="G2401" t="s">
        <v>8228</v>
      </c>
      <c r="H2401" t="s">
        <v>8250</v>
      </c>
      <c r="I2401" s="19">
        <f t="shared" si="111"/>
        <v>41763.25</v>
      </c>
      <c r="J2401">
        <v>1399183200</v>
      </c>
      <c r="K2401" s="19">
        <f t="shared" si="112"/>
        <v>41733.737083333333</v>
      </c>
      <c r="L2401">
        <v>1396633284</v>
      </c>
      <c r="M2401" t="b">
        <v>0</v>
      </c>
      <c r="N2401">
        <v>30</v>
      </c>
      <c r="O2401" t="b">
        <v>0</v>
      </c>
      <c r="P2401" t="s">
        <v>8276</v>
      </c>
      <c r="Q2401" s="15" t="s">
        <v>8311</v>
      </c>
      <c r="R2401" s="12" t="s">
        <v>8343</v>
      </c>
      <c r="S2401">
        <f t="shared" si="113"/>
        <v>50.67</v>
      </c>
    </row>
    <row r="2402" spans="1:19" ht="60" x14ac:dyDescent="0.25">
      <c r="A2402" s="10">
        <v>3104</v>
      </c>
      <c r="B2402" s="3" t="s">
        <v>3104</v>
      </c>
      <c r="C2402" s="3" t="s">
        <v>7214</v>
      </c>
      <c r="D2402" s="6">
        <v>4000</v>
      </c>
      <c r="E2402" s="8">
        <v>1185</v>
      </c>
      <c r="F2402" t="s">
        <v>8220</v>
      </c>
      <c r="G2402" t="s">
        <v>8225</v>
      </c>
      <c r="H2402" t="s">
        <v>8247</v>
      </c>
      <c r="I2402" s="19">
        <f t="shared" si="111"/>
        <v>42038.083333333328</v>
      </c>
      <c r="J2402">
        <v>1422928800</v>
      </c>
      <c r="K2402" s="19">
        <f t="shared" si="112"/>
        <v>42006.908692129626</v>
      </c>
      <c r="L2402">
        <v>1420235311</v>
      </c>
      <c r="M2402" t="b">
        <v>0</v>
      </c>
      <c r="N2402">
        <v>5</v>
      </c>
      <c r="O2402" t="b">
        <v>0</v>
      </c>
      <c r="P2402" t="s">
        <v>8301</v>
      </c>
      <c r="Q2402" s="15" t="s">
        <v>8314</v>
      </c>
      <c r="R2402" s="12" t="s">
        <v>8327</v>
      </c>
      <c r="S2402">
        <f t="shared" si="113"/>
        <v>237</v>
      </c>
    </row>
    <row r="2403" spans="1:19" ht="60" x14ac:dyDescent="0.25">
      <c r="A2403" s="10">
        <v>203</v>
      </c>
      <c r="B2403" s="3" t="s">
        <v>205</v>
      </c>
      <c r="C2403" s="3" t="s">
        <v>4313</v>
      </c>
      <c r="D2403" s="6">
        <v>2500</v>
      </c>
      <c r="E2403" s="8">
        <v>746</v>
      </c>
      <c r="F2403" t="s">
        <v>8220</v>
      </c>
      <c r="G2403" t="s">
        <v>8224</v>
      </c>
      <c r="H2403" t="s">
        <v>8246</v>
      </c>
      <c r="I2403" s="19">
        <f t="shared" si="111"/>
        <v>42033.847962962958</v>
      </c>
      <c r="J2403">
        <v>1422562864</v>
      </c>
      <c r="K2403" s="19">
        <f t="shared" si="112"/>
        <v>41973.847962962958</v>
      </c>
      <c r="L2403">
        <v>1417378864</v>
      </c>
      <c r="M2403" t="b">
        <v>0</v>
      </c>
      <c r="N2403">
        <v>8</v>
      </c>
      <c r="O2403" t="b">
        <v>0</v>
      </c>
      <c r="P2403" t="s">
        <v>8266</v>
      </c>
      <c r="Q2403" s="15" t="s">
        <v>8317</v>
      </c>
      <c r="R2403" s="12" t="s">
        <v>8346</v>
      </c>
      <c r="S2403">
        <f t="shared" si="113"/>
        <v>93.25</v>
      </c>
    </row>
    <row r="2404" spans="1:19" ht="60" x14ac:dyDescent="0.25">
      <c r="A2404" s="10">
        <v>3807</v>
      </c>
      <c r="B2404" s="3" t="s">
        <v>3804</v>
      </c>
      <c r="C2404" s="3" t="s">
        <v>7917</v>
      </c>
      <c r="D2404" s="6">
        <v>1500</v>
      </c>
      <c r="E2404" s="8">
        <v>455</v>
      </c>
      <c r="F2404" t="s">
        <v>8220</v>
      </c>
      <c r="G2404" t="s">
        <v>8223</v>
      </c>
      <c r="H2404" t="s">
        <v>8245</v>
      </c>
      <c r="I2404" s="19">
        <f t="shared" si="111"/>
        <v>42097.909016203703</v>
      </c>
      <c r="J2404">
        <v>1428097739</v>
      </c>
      <c r="K2404" s="19">
        <f t="shared" si="112"/>
        <v>42090.909016203703</v>
      </c>
      <c r="L2404">
        <v>1427492939</v>
      </c>
      <c r="M2404" t="b">
        <v>0</v>
      </c>
      <c r="N2404">
        <v>9</v>
      </c>
      <c r="O2404" t="b">
        <v>0</v>
      </c>
      <c r="P2404" t="s">
        <v>8303</v>
      </c>
      <c r="Q2404" s="15" t="s">
        <v>8314</v>
      </c>
      <c r="R2404" s="12" t="s">
        <v>8335</v>
      </c>
      <c r="S2404">
        <f t="shared" si="113"/>
        <v>50.56</v>
      </c>
    </row>
    <row r="2405" spans="1:19" ht="60" x14ac:dyDescent="0.25">
      <c r="A2405" s="10">
        <v>670</v>
      </c>
      <c r="B2405" s="3" t="s">
        <v>671</v>
      </c>
      <c r="C2405" s="3" t="s">
        <v>4780</v>
      </c>
      <c r="D2405" s="6">
        <v>90000</v>
      </c>
      <c r="E2405" s="8">
        <v>26349</v>
      </c>
      <c r="F2405" t="s">
        <v>8220</v>
      </c>
      <c r="G2405" t="s">
        <v>8236</v>
      </c>
      <c r="H2405" t="s">
        <v>8248</v>
      </c>
      <c r="I2405" s="19">
        <f t="shared" si="111"/>
        <v>42540.340277777781</v>
      </c>
      <c r="J2405">
        <v>1466323800</v>
      </c>
      <c r="K2405" s="19">
        <f t="shared" si="112"/>
        <v>42506.709722222222</v>
      </c>
      <c r="L2405">
        <v>1463418120</v>
      </c>
      <c r="M2405" t="b">
        <v>0</v>
      </c>
      <c r="N2405">
        <v>310</v>
      </c>
      <c r="O2405" t="b">
        <v>0</v>
      </c>
      <c r="P2405" t="s">
        <v>8271</v>
      </c>
      <c r="Q2405" s="15" t="s">
        <v>8307</v>
      </c>
      <c r="R2405" s="12" t="s">
        <v>8313</v>
      </c>
      <c r="S2405">
        <f t="shared" si="113"/>
        <v>85</v>
      </c>
    </row>
    <row r="2406" spans="1:19" ht="30" x14ac:dyDescent="0.25">
      <c r="A2406" s="10">
        <v>2127</v>
      </c>
      <c r="B2406" s="3" t="s">
        <v>2128</v>
      </c>
      <c r="C2406" s="3" t="s">
        <v>6237</v>
      </c>
      <c r="D2406" s="6">
        <v>28000</v>
      </c>
      <c r="E2406" s="8">
        <v>8076</v>
      </c>
      <c r="F2406" t="s">
        <v>8220</v>
      </c>
      <c r="G2406" t="s">
        <v>8224</v>
      </c>
      <c r="H2406" t="s">
        <v>8246</v>
      </c>
      <c r="I2406" s="19">
        <f t="shared" si="111"/>
        <v>42075.463692129633</v>
      </c>
      <c r="J2406">
        <v>1426158463</v>
      </c>
      <c r="K2406" s="19">
        <f t="shared" si="112"/>
        <v>42045.50535879629</v>
      </c>
      <c r="L2406">
        <v>1423570063</v>
      </c>
      <c r="M2406" t="b">
        <v>0</v>
      </c>
      <c r="N2406">
        <v>236</v>
      </c>
      <c r="O2406" t="b">
        <v>0</v>
      </c>
      <c r="P2406" t="s">
        <v>8280</v>
      </c>
      <c r="Q2406" s="15" t="s">
        <v>8309</v>
      </c>
      <c r="R2406" s="12" t="s">
        <v>8345</v>
      </c>
      <c r="S2406">
        <f t="shared" si="113"/>
        <v>34.22</v>
      </c>
    </row>
    <row r="2407" spans="1:19" ht="45" x14ac:dyDescent="0.25">
      <c r="A2407" s="10">
        <v>1077</v>
      </c>
      <c r="B2407" s="3" t="s">
        <v>1078</v>
      </c>
      <c r="C2407" s="3" t="s">
        <v>5187</v>
      </c>
      <c r="D2407" s="6">
        <v>25000</v>
      </c>
      <c r="E2407" s="8">
        <v>7344</v>
      </c>
      <c r="F2407" t="s">
        <v>8220</v>
      </c>
      <c r="G2407" t="s">
        <v>8223</v>
      </c>
      <c r="H2407" t="s">
        <v>8245</v>
      </c>
      <c r="I2407" s="19">
        <f t="shared" si="111"/>
        <v>42383.16679398148</v>
      </c>
      <c r="J2407">
        <v>1452744011</v>
      </c>
      <c r="K2407" s="19">
        <f t="shared" si="112"/>
        <v>42353.16679398148</v>
      </c>
      <c r="L2407">
        <v>1450152011</v>
      </c>
      <c r="M2407" t="b">
        <v>0</v>
      </c>
      <c r="N2407">
        <v>167</v>
      </c>
      <c r="O2407" t="b">
        <v>0</v>
      </c>
      <c r="P2407" t="s">
        <v>8280</v>
      </c>
      <c r="Q2407" s="15" t="s">
        <v>8309</v>
      </c>
      <c r="R2407" s="12" t="s">
        <v>8345</v>
      </c>
      <c r="S2407">
        <f t="shared" si="113"/>
        <v>43.98</v>
      </c>
    </row>
    <row r="2408" spans="1:19" ht="60" x14ac:dyDescent="0.25">
      <c r="A2408" s="10">
        <v>1591</v>
      </c>
      <c r="B2408" s="3" t="s">
        <v>1592</v>
      </c>
      <c r="C2408" s="3" t="s">
        <v>5701</v>
      </c>
      <c r="D2408" s="6">
        <v>14000</v>
      </c>
      <c r="E2408" s="8">
        <v>4092</v>
      </c>
      <c r="F2408" t="s">
        <v>8220</v>
      </c>
      <c r="G2408" t="s">
        <v>8224</v>
      </c>
      <c r="H2408" t="s">
        <v>8246</v>
      </c>
      <c r="I2408" s="19">
        <f t="shared" si="111"/>
        <v>42463.68450231482</v>
      </c>
      <c r="J2408">
        <v>1459700741</v>
      </c>
      <c r="K2408" s="19">
        <f t="shared" si="112"/>
        <v>42433.726168981477</v>
      </c>
      <c r="L2408">
        <v>1457112341</v>
      </c>
      <c r="M2408" t="b">
        <v>0</v>
      </c>
      <c r="N2408">
        <v>92</v>
      </c>
      <c r="O2408" t="b">
        <v>0</v>
      </c>
      <c r="P2408" t="s">
        <v>8289</v>
      </c>
      <c r="Q2408" s="15" t="s">
        <v>8322</v>
      </c>
      <c r="R2408" s="12" t="s">
        <v>8340</v>
      </c>
      <c r="S2408">
        <f t="shared" si="113"/>
        <v>44.48</v>
      </c>
    </row>
    <row r="2409" spans="1:19" ht="45" x14ac:dyDescent="0.25">
      <c r="A2409" s="10">
        <v>1228</v>
      </c>
      <c r="B2409" s="3" t="s">
        <v>1229</v>
      </c>
      <c r="C2409" s="3" t="s">
        <v>5338</v>
      </c>
      <c r="D2409" s="6">
        <v>5000</v>
      </c>
      <c r="E2409" s="8">
        <v>1465</v>
      </c>
      <c r="F2409" t="s">
        <v>8219</v>
      </c>
      <c r="G2409" t="s">
        <v>8223</v>
      </c>
      <c r="H2409" t="s">
        <v>8245</v>
      </c>
      <c r="I2409" s="19">
        <f t="shared" si="111"/>
        <v>40814.729259259257</v>
      </c>
      <c r="J2409">
        <v>1317231008</v>
      </c>
      <c r="K2409" s="19">
        <f t="shared" si="112"/>
        <v>40754.729259259257</v>
      </c>
      <c r="L2409">
        <v>1312047008</v>
      </c>
      <c r="M2409" t="b">
        <v>0</v>
      </c>
      <c r="N2409">
        <v>24</v>
      </c>
      <c r="O2409" t="b">
        <v>0</v>
      </c>
      <c r="P2409" t="s">
        <v>8284</v>
      </c>
      <c r="Q2409" s="15" t="s">
        <v>8311</v>
      </c>
      <c r="R2409" s="12" t="s">
        <v>8349</v>
      </c>
      <c r="S2409">
        <f t="shared" si="113"/>
        <v>61.04</v>
      </c>
    </row>
    <row r="2410" spans="1:19" ht="45" x14ac:dyDescent="0.25">
      <c r="A2410" s="10">
        <v>2742</v>
      </c>
      <c r="B2410" s="3" t="s">
        <v>2742</v>
      </c>
      <c r="C2410" s="3" t="s">
        <v>6852</v>
      </c>
      <c r="D2410" s="6">
        <v>2500</v>
      </c>
      <c r="E2410" s="8">
        <v>731</v>
      </c>
      <c r="F2410" t="s">
        <v>8220</v>
      </c>
      <c r="G2410" t="s">
        <v>8223</v>
      </c>
      <c r="H2410" t="s">
        <v>8245</v>
      </c>
      <c r="I2410" s="19">
        <f t="shared" si="111"/>
        <v>41044.719756944447</v>
      </c>
      <c r="J2410">
        <v>1337102187</v>
      </c>
      <c r="K2410" s="19">
        <f t="shared" si="112"/>
        <v>41030.719756944447</v>
      </c>
      <c r="L2410">
        <v>1335892587</v>
      </c>
      <c r="M2410" t="b">
        <v>0</v>
      </c>
      <c r="N2410">
        <v>18</v>
      </c>
      <c r="O2410" t="b">
        <v>0</v>
      </c>
      <c r="P2410" t="s">
        <v>8302</v>
      </c>
      <c r="Q2410" s="15" t="s">
        <v>8320</v>
      </c>
      <c r="R2410" s="12" t="s">
        <v>8348</v>
      </c>
      <c r="S2410">
        <f t="shared" si="113"/>
        <v>40.61</v>
      </c>
    </row>
    <row r="2411" spans="1:19" ht="60" x14ac:dyDescent="0.25">
      <c r="A2411" s="10">
        <v>4075</v>
      </c>
      <c r="B2411" s="3" t="s">
        <v>4071</v>
      </c>
      <c r="C2411" s="3" t="s">
        <v>8178</v>
      </c>
      <c r="D2411" s="6">
        <v>2000</v>
      </c>
      <c r="E2411" s="8">
        <v>576</v>
      </c>
      <c r="F2411" t="s">
        <v>8220</v>
      </c>
      <c r="G2411" t="s">
        <v>8224</v>
      </c>
      <c r="H2411" t="s">
        <v>8246</v>
      </c>
      <c r="I2411" s="19">
        <f t="shared" si="111"/>
        <v>41820.727777777778</v>
      </c>
      <c r="J2411">
        <v>1404149280</v>
      </c>
      <c r="K2411" s="19">
        <f t="shared" si="112"/>
        <v>41779.045937499999</v>
      </c>
      <c r="L2411">
        <v>1400547969</v>
      </c>
      <c r="M2411" t="b">
        <v>0</v>
      </c>
      <c r="N2411">
        <v>13</v>
      </c>
      <c r="O2411" t="b">
        <v>0</v>
      </c>
      <c r="P2411" t="s">
        <v>8269</v>
      </c>
      <c r="Q2411" s="15" t="s">
        <v>8314</v>
      </c>
      <c r="R2411" s="12" t="s">
        <v>8315</v>
      </c>
      <c r="S2411">
        <f t="shared" si="113"/>
        <v>44.31</v>
      </c>
    </row>
    <row r="2412" spans="1:19" ht="60" x14ac:dyDescent="0.25">
      <c r="A2412" s="10">
        <v>1546</v>
      </c>
      <c r="B2412" s="3" t="s">
        <v>1547</v>
      </c>
      <c r="C2412" s="3" t="s">
        <v>5656</v>
      </c>
      <c r="D2412" s="6">
        <v>1000</v>
      </c>
      <c r="E2412" s="8">
        <v>289</v>
      </c>
      <c r="F2412" t="s">
        <v>8220</v>
      </c>
      <c r="G2412" t="s">
        <v>8224</v>
      </c>
      <c r="H2412" t="s">
        <v>8246</v>
      </c>
      <c r="I2412" s="19">
        <f t="shared" si="111"/>
        <v>41899.212951388887</v>
      </c>
      <c r="J2412">
        <v>1410930399</v>
      </c>
      <c r="K2412" s="19">
        <f t="shared" si="112"/>
        <v>41839.212951388887</v>
      </c>
      <c r="L2412">
        <v>1405746399</v>
      </c>
      <c r="M2412" t="b">
        <v>0</v>
      </c>
      <c r="N2412">
        <v>11</v>
      </c>
      <c r="O2412" t="b">
        <v>0</v>
      </c>
      <c r="P2412" t="s">
        <v>8287</v>
      </c>
      <c r="Q2412" s="15" t="s">
        <v>8322</v>
      </c>
      <c r="R2412" s="12" t="s">
        <v>8350</v>
      </c>
      <c r="S2412">
        <f t="shared" si="113"/>
        <v>26.27</v>
      </c>
    </row>
    <row r="2413" spans="1:19" ht="45" x14ac:dyDescent="0.25">
      <c r="A2413" s="10">
        <v>2362</v>
      </c>
      <c r="B2413" s="3" t="s">
        <v>2363</v>
      </c>
      <c r="C2413" s="3" t="s">
        <v>6472</v>
      </c>
      <c r="D2413" s="6">
        <v>420</v>
      </c>
      <c r="E2413" s="8">
        <v>120</v>
      </c>
      <c r="F2413" t="s">
        <v>8219</v>
      </c>
      <c r="G2413" t="s">
        <v>8223</v>
      </c>
      <c r="H2413" t="s">
        <v>8245</v>
      </c>
      <c r="I2413" s="19">
        <f t="shared" si="111"/>
        <v>41984.688310185185</v>
      </c>
      <c r="J2413">
        <v>1418315470</v>
      </c>
      <c r="K2413" s="19">
        <f t="shared" si="112"/>
        <v>41954.688310185185</v>
      </c>
      <c r="L2413">
        <v>1415723470</v>
      </c>
      <c r="M2413" t="b">
        <v>0</v>
      </c>
      <c r="N2413">
        <v>2</v>
      </c>
      <c r="O2413" t="b">
        <v>0</v>
      </c>
      <c r="P2413" t="s">
        <v>8270</v>
      </c>
      <c r="Q2413" s="15" t="s">
        <v>8307</v>
      </c>
      <c r="R2413" s="12" t="s">
        <v>8354</v>
      </c>
      <c r="S2413">
        <f t="shared" si="113"/>
        <v>60</v>
      </c>
    </row>
    <row r="2414" spans="1:19" ht="60" x14ac:dyDescent="0.25">
      <c r="A2414" s="10">
        <v>4110</v>
      </c>
      <c r="B2414" s="3" t="s">
        <v>4106</v>
      </c>
      <c r="C2414" s="3" t="s">
        <v>8213</v>
      </c>
      <c r="D2414" s="6">
        <v>300</v>
      </c>
      <c r="E2414" s="8">
        <v>86</v>
      </c>
      <c r="F2414" t="s">
        <v>8220</v>
      </c>
      <c r="G2414" t="s">
        <v>8224</v>
      </c>
      <c r="H2414" t="s">
        <v>8246</v>
      </c>
      <c r="I2414" s="19">
        <f t="shared" si="111"/>
        <v>42572.626747685179</v>
      </c>
      <c r="J2414">
        <v>1469113351</v>
      </c>
      <c r="K2414" s="19">
        <f t="shared" si="112"/>
        <v>42512.626747685179</v>
      </c>
      <c r="L2414">
        <v>1463929351</v>
      </c>
      <c r="M2414" t="b">
        <v>0</v>
      </c>
      <c r="N2414">
        <v>6</v>
      </c>
      <c r="O2414" t="b">
        <v>0</v>
      </c>
      <c r="P2414" t="s">
        <v>8269</v>
      </c>
      <c r="Q2414" s="15" t="s">
        <v>8314</v>
      </c>
      <c r="R2414" s="12" t="s">
        <v>8315</v>
      </c>
      <c r="S2414">
        <f t="shared" si="113"/>
        <v>14.33</v>
      </c>
    </row>
    <row r="2415" spans="1:19" ht="30" x14ac:dyDescent="0.25">
      <c r="A2415" s="10">
        <v>2157</v>
      </c>
      <c r="B2415" s="3" t="s">
        <v>2158</v>
      </c>
      <c r="C2415" s="3" t="s">
        <v>6267</v>
      </c>
      <c r="D2415" s="6">
        <v>75000</v>
      </c>
      <c r="E2415" s="8">
        <v>21144</v>
      </c>
      <c r="F2415" t="s">
        <v>8220</v>
      </c>
      <c r="G2415" t="s">
        <v>8223</v>
      </c>
      <c r="H2415" t="s">
        <v>8245</v>
      </c>
      <c r="I2415" s="19">
        <f t="shared" si="111"/>
        <v>42727.332638888889</v>
      </c>
      <c r="J2415">
        <v>1482479940</v>
      </c>
      <c r="K2415" s="19">
        <f t="shared" si="112"/>
        <v>42694.98128472222</v>
      </c>
      <c r="L2415">
        <v>1479684783</v>
      </c>
      <c r="M2415" t="b">
        <v>0</v>
      </c>
      <c r="N2415">
        <v>57</v>
      </c>
      <c r="O2415" t="b">
        <v>0</v>
      </c>
      <c r="P2415" t="s">
        <v>8280</v>
      </c>
      <c r="Q2415" s="15" t="s">
        <v>8309</v>
      </c>
      <c r="R2415" s="12" t="s">
        <v>8345</v>
      </c>
      <c r="S2415">
        <f t="shared" si="113"/>
        <v>370.95</v>
      </c>
    </row>
    <row r="2416" spans="1:19" ht="45" x14ac:dyDescent="0.25">
      <c r="A2416" s="10">
        <v>2137</v>
      </c>
      <c r="B2416" s="3" t="s">
        <v>2138</v>
      </c>
      <c r="C2416" s="3" t="s">
        <v>6247</v>
      </c>
      <c r="D2416" s="6">
        <v>50000</v>
      </c>
      <c r="E2416" s="8">
        <v>14203</v>
      </c>
      <c r="F2416" t="s">
        <v>8220</v>
      </c>
      <c r="G2416" t="s">
        <v>8228</v>
      </c>
      <c r="H2416" t="s">
        <v>8250</v>
      </c>
      <c r="I2416" s="19">
        <f t="shared" si="111"/>
        <v>41978.771168981482</v>
      </c>
      <c r="J2416">
        <v>1417804229</v>
      </c>
      <c r="K2416" s="19">
        <f t="shared" si="112"/>
        <v>41948.771168981482</v>
      </c>
      <c r="L2416">
        <v>1415212229</v>
      </c>
      <c r="M2416" t="b">
        <v>0</v>
      </c>
      <c r="N2416">
        <v>534</v>
      </c>
      <c r="O2416" t="b">
        <v>0</v>
      </c>
      <c r="P2416" t="s">
        <v>8280</v>
      </c>
      <c r="Q2416" s="15" t="s">
        <v>8309</v>
      </c>
      <c r="R2416" s="12" t="s">
        <v>8345</v>
      </c>
      <c r="S2416">
        <f t="shared" si="113"/>
        <v>26.6</v>
      </c>
    </row>
    <row r="2417" spans="1:19" ht="60" x14ac:dyDescent="0.25">
      <c r="A2417" s="10">
        <v>2673</v>
      </c>
      <c r="B2417" s="3" t="s">
        <v>2673</v>
      </c>
      <c r="C2417" s="3" t="s">
        <v>6783</v>
      </c>
      <c r="D2417" s="6">
        <v>40000</v>
      </c>
      <c r="E2417" s="8">
        <v>11032</v>
      </c>
      <c r="F2417" t="s">
        <v>8220</v>
      </c>
      <c r="G2417" t="s">
        <v>8223</v>
      </c>
      <c r="H2417" t="s">
        <v>8245</v>
      </c>
      <c r="I2417" s="19">
        <f t="shared" si="111"/>
        <v>41941.947916666664</v>
      </c>
      <c r="J2417">
        <v>1414622700</v>
      </c>
      <c r="K2417" s="19">
        <f t="shared" si="112"/>
        <v>41912.541655092595</v>
      </c>
      <c r="L2417">
        <v>1412081999</v>
      </c>
      <c r="M2417" t="b">
        <v>1</v>
      </c>
      <c r="N2417">
        <v>66</v>
      </c>
      <c r="O2417" t="b">
        <v>0</v>
      </c>
      <c r="P2417" t="s">
        <v>8300</v>
      </c>
      <c r="Q2417" s="15" t="s">
        <v>8307</v>
      </c>
      <c r="R2417" s="12" t="s">
        <v>8334</v>
      </c>
      <c r="S2417">
        <f t="shared" si="113"/>
        <v>167.15</v>
      </c>
    </row>
    <row r="2418" spans="1:19" ht="45" x14ac:dyDescent="0.25">
      <c r="A2418" s="10">
        <v>144</v>
      </c>
      <c r="B2418" s="3" t="s">
        <v>146</v>
      </c>
      <c r="C2418" s="3" t="s">
        <v>4254</v>
      </c>
      <c r="D2418" s="6">
        <v>7500</v>
      </c>
      <c r="E2418" s="8">
        <v>2070</v>
      </c>
      <c r="F2418" t="s">
        <v>8219</v>
      </c>
      <c r="G2418" t="s">
        <v>8228</v>
      </c>
      <c r="H2418" t="s">
        <v>8250</v>
      </c>
      <c r="I2418" s="19">
        <f t="shared" si="111"/>
        <v>42107.72074074074</v>
      </c>
      <c r="J2418">
        <v>1428945472</v>
      </c>
      <c r="K2418" s="19">
        <f t="shared" si="112"/>
        <v>42047.762407407412</v>
      </c>
      <c r="L2418">
        <v>1423765072</v>
      </c>
      <c r="M2418" t="b">
        <v>0</v>
      </c>
      <c r="N2418">
        <v>37</v>
      </c>
      <c r="O2418" t="b">
        <v>0</v>
      </c>
      <c r="P2418" t="s">
        <v>8265</v>
      </c>
      <c r="Q2418" s="15" t="s">
        <v>8317</v>
      </c>
      <c r="R2418" s="12" t="s">
        <v>8337</v>
      </c>
      <c r="S2418">
        <f t="shared" si="113"/>
        <v>55.95</v>
      </c>
    </row>
    <row r="2419" spans="1:19" ht="45" x14ac:dyDescent="0.25">
      <c r="A2419" s="10">
        <v>2682</v>
      </c>
      <c r="B2419" s="3" t="s">
        <v>2682</v>
      </c>
      <c r="C2419" s="3" t="s">
        <v>6792</v>
      </c>
      <c r="D2419" s="6">
        <v>6000</v>
      </c>
      <c r="E2419" s="8">
        <v>1698</v>
      </c>
      <c r="F2419" t="s">
        <v>8220</v>
      </c>
      <c r="G2419" t="s">
        <v>8223</v>
      </c>
      <c r="H2419" t="s">
        <v>8245</v>
      </c>
      <c r="I2419" s="19">
        <f t="shared" si="111"/>
        <v>41965.249305555553</v>
      </c>
      <c r="J2419">
        <v>1416635940</v>
      </c>
      <c r="K2419" s="19">
        <f t="shared" si="112"/>
        <v>41932.871990740743</v>
      </c>
      <c r="L2419">
        <v>1413838540</v>
      </c>
      <c r="M2419" t="b">
        <v>0</v>
      </c>
      <c r="N2419">
        <v>20</v>
      </c>
      <c r="O2419" t="b">
        <v>0</v>
      </c>
      <c r="P2419" t="s">
        <v>8282</v>
      </c>
      <c r="Q2419" s="15" t="s">
        <v>8325</v>
      </c>
      <c r="R2419" s="12" t="s">
        <v>8353</v>
      </c>
      <c r="S2419">
        <f t="shared" si="113"/>
        <v>84.9</v>
      </c>
    </row>
    <row r="2420" spans="1:19" ht="45" x14ac:dyDescent="0.25">
      <c r="A2420" s="10">
        <v>950</v>
      </c>
      <c r="B2420" s="3" t="s">
        <v>951</v>
      </c>
      <c r="C2420" s="3" t="s">
        <v>5060</v>
      </c>
      <c r="D2420" s="6">
        <v>5000</v>
      </c>
      <c r="E2420" s="8">
        <v>1402</v>
      </c>
      <c r="F2420" t="s">
        <v>8220</v>
      </c>
      <c r="G2420" t="s">
        <v>8228</v>
      </c>
      <c r="H2420" t="s">
        <v>8250</v>
      </c>
      <c r="I2420" s="19">
        <f t="shared" si="111"/>
        <v>42386.750706018516</v>
      </c>
      <c r="J2420">
        <v>1453053661</v>
      </c>
      <c r="K2420" s="19">
        <f t="shared" si="112"/>
        <v>42356.750706018516</v>
      </c>
      <c r="L2420">
        <v>1450461661</v>
      </c>
      <c r="M2420" t="b">
        <v>0</v>
      </c>
      <c r="N2420">
        <v>24</v>
      </c>
      <c r="O2420" t="b">
        <v>0</v>
      </c>
      <c r="P2420" t="s">
        <v>8271</v>
      </c>
      <c r="Q2420" s="15" t="s">
        <v>8307</v>
      </c>
      <c r="R2420" s="12" t="s">
        <v>8313</v>
      </c>
      <c r="S2420">
        <f t="shared" si="113"/>
        <v>58.42</v>
      </c>
    </row>
    <row r="2421" spans="1:19" ht="60" x14ac:dyDescent="0.25">
      <c r="A2421" s="10">
        <v>962</v>
      </c>
      <c r="B2421" s="3" t="s">
        <v>963</v>
      </c>
      <c r="C2421" s="3" t="s">
        <v>5072</v>
      </c>
      <c r="D2421" s="6">
        <v>2500</v>
      </c>
      <c r="E2421" s="8">
        <v>712</v>
      </c>
      <c r="F2421" t="s">
        <v>8220</v>
      </c>
      <c r="G2421" t="s">
        <v>8223</v>
      </c>
      <c r="H2421" t="s">
        <v>8245</v>
      </c>
      <c r="I2421" s="19">
        <f t="shared" si="111"/>
        <v>42411.712418981479</v>
      </c>
      <c r="J2421">
        <v>1455210353</v>
      </c>
      <c r="K2421" s="19">
        <f t="shared" si="112"/>
        <v>42373.712418981479</v>
      </c>
      <c r="L2421">
        <v>1451927153</v>
      </c>
      <c r="M2421" t="b">
        <v>0</v>
      </c>
      <c r="N2421">
        <v>37</v>
      </c>
      <c r="O2421" t="b">
        <v>0</v>
      </c>
      <c r="P2421" t="s">
        <v>8271</v>
      </c>
      <c r="Q2421" s="15" t="s">
        <v>8307</v>
      </c>
      <c r="R2421" s="12" t="s">
        <v>8313</v>
      </c>
      <c r="S2421">
        <f t="shared" si="113"/>
        <v>19.239999999999998</v>
      </c>
    </row>
    <row r="2422" spans="1:19" ht="45" x14ac:dyDescent="0.25">
      <c r="A2422" s="10">
        <v>4028</v>
      </c>
      <c r="B2422" s="3" t="s">
        <v>4024</v>
      </c>
      <c r="C2422" s="3" t="s">
        <v>8133</v>
      </c>
      <c r="D2422" s="6">
        <v>2000</v>
      </c>
      <c r="E2422" s="8">
        <v>561</v>
      </c>
      <c r="F2422" t="s">
        <v>8220</v>
      </c>
      <c r="G2422" t="s">
        <v>8223</v>
      </c>
      <c r="H2422" t="s">
        <v>8245</v>
      </c>
      <c r="I2422" s="19">
        <f t="shared" si="111"/>
        <v>41795.938657407409</v>
      </c>
      <c r="J2422">
        <v>1402007500</v>
      </c>
      <c r="K2422" s="19">
        <f t="shared" si="112"/>
        <v>41765.938657407409</v>
      </c>
      <c r="L2422">
        <v>1399415500</v>
      </c>
      <c r="M2422" t="b">
        <v>0</v>
      </c>
      <c r="N2422">
        <v>11</v>
      </c>
      <c r="O2422" t="b">
        <v>0</v>
      </c>
      <c r="P2422" t="s">
        <v>8269</v>
      </c>
      <c r="Q2422" s="15" t="s">
        <v>8314</v>
      </c>
      <c r="R2422" s="12" t="s">
        <v>8315</v>
      </c>
      <c r="S2422">
        <f t="shared" si="113"/>
        <v>51</v>
      </c>
    </row>
    <row r="2423" spans="1:19" ht="60" x14ac:dyDescent="0.25">
      <c r="A2423" s="10">
        <v>685</v>
      </c>
      <c r="B2423" s="3" t="s">
        <v>686</v>
      </c>
      <c r="C2423" s="3" t="s">
        <v>4795</v>
      </c>
      <c r="D2423" s="6">
        <v>2000</v>
      </c>
      <c r="E2423" s="8">
        <v>553</v>
      </c>
      <c r="F2423" t="s">
        <v>8220</v>
      </c>
      <c r="G2423" t="s">
        <v>8223</v>
      </c>
      <c r="H2423" t="s">
        <v>8245</v>
      </c>
      <c r="I2423" s="19">
        <f t="shared" si="111"/>
        <v>42016.866574074069</v>
      </c>
      <c r="J2423">
        <v>1421095672</v>
      </c>
      <c r="K2423" s="19">
        <f t="shared" si="112"/>
        <v>41971.866574074069</v>
      </c>
      <c r="L2423">
        <v>1417207672</v>
      </c>
      <c r="M2423" t="b">
        <v>0</v>
      </c>
      <c r="N2423">
        <v>10</v>
      </c>
      <c r="O2423" t="b">
        <v>0</v>
      </c>
      <c r="P2423" t="s">
        <v>8271</v>
      </c>
      <c r="Q2423" s="15" t="s">
        <v>8307</v>
      </c>
      <c r="R2423" s="12" t="s">
        <v>8313</v>
      </c>
      <c r="S2423">
        <f t="shared" si="113"/>
        <v>55.3</v>
      </c>
    </row>
    <row r="2424" spans="1:19" ht="60" x14ac:dyDescent="0.25">
      <c r="A2424" s="10">
        <v>3734</v>
      </c>
      <c r="B2424" s="3" t="s">
        <v>3731</v>
      </c>
      <c r="C2424" s="3" t="s">
        <v>7844</v>
      </c>
      <c r="D2424" s="6">
        <v>1500</v>
      </c>
      <c r="E2424" s="8">
        <v>427</v>
      </c>
      <c r="F2424" t="s">
        <v>8220</v>
      </c>
      <c r="G2424" t="s">
        <v>8223</v>
      </c>
      <c r="H2424" t="s">
        <v>8245</v>
      </c>
      <c r="I2424" s="19">
        <f t="shared" si="111"/>
        <v>42149.901574074072</v>
      </c>
      <c r="J2424">
        <v>1432589896</v>
      </c>
      <c r="K2424" s="19">
        <f t="shared" si="112"/>
        <v>42089.901574074072</v>
      </c>
      <c r="L2424">
        <v>1427405896</v>
      </c>
      <c r="M2424" t="b">
        <v>0</v>
      </c>
      <c r="N2424">
        <v>7</v>
      </c>
      <c r="O2424" t="b">
        <v>0</v>
      </c>
      <c r="P2424" t="s">
        <v>8269</v>
      </c>
      <c r="Q2424" s="15" t="s">
        <v>8314</v>
      </c>
      <c r="R2424" s="12" t="s">
        <v>8315</v>
      </c>
      <c r="S2424">
        <f t="shared" si="113"/>
        <v>61</v>
      </c>
    </row>
    <row r="2425" spans="1:19" ht="45" x14ac:dyDescent="0.25">
      <c r="A2425" s="10">
        <v>2747</v>
      </c>
      <c r="B2425" s="3" t="s">
        <v>2747</v>
      </c>
      <c r="C2425" s="3" t="s">
        <v>6857</v>
      </c>
      <c r="D2425" s="6">
        <v>500</v>
      </c>
      <c r="E2425" s="8">
        <v>140</v>
      </c>
      <c r="F2425" t="s">
        <v>8220</v>
      </c>
      <c r="G2425" t="s">
        <v>8223</v>
      </c>
      <c r="H2425" t="s">
        <v>8245</v>
      </c>
      <c r="I2425" s="19">
        <f t="shared" si="111"/>
        <v>41076.131944444445</v>
      </c>
      <c r="J2425">
        <v>1339816200</v>
      </c>
      <c r="K2425" s="19">
        <f t="shared" si="112"/>
        <v>41044.64811342593</v>
      </c>
      <c r="L2425">
        <v>1337095997</v>
      </c>
      <c r="M2425" t="b">
        <v>0</v>
      </c>
      <c r="N2425">
        <v>4</v>
      </c>
      <c r="O2425" t="b">
        <v>0</v>
      </c>
      <c r="P2425" t="s">
        <v>8302</v>
      </c>
      <c r="Q2425" s="15" t="s">
        <v>8320</v>
      </c>
      <c r="R2425" s="12" t="s">
        <v>8348</v>
      </c>
      <c r="S2425">
        <f t="shared" si="113"/>
        <v>35</v>
      </c>
    </row>
    <row r="2426" spans="1:19" ht="60" x14ac:dyDescent="0.25">
      <c r="A2426" s="10">
        <v>545</v>
      </c>
      <c r="B2426" s="3" t="s">
        <v>546</v>
      </c>
      <c r="C2426" s="3" t="s">
        <v>4655</v>
      </c>
      <c r="D2426" s="6">
        <v>50000</v>
      </c>
      <c r="E2426" s="8">
        <v>13692</v>
      </c>
      <c r="F2426" t="s">
        <v>8220</v>
      </c>
      <c r="G2426" t="s">
        <v>8229</v>
      </c>
      <c r="H2426" t="s">
        <v>8248</v>
      </c>
      <c r="I2426" s="19">
        <f t="shared" si="111"/>
        <v>42323.634131944447</v>
      </c>
      <c r="J2426">
        <v>1447600389</v>
      </c>
      <c r="K2426" s="19">
        <f t="shared" si="112"/>
        <v>42283.592465277776</v>
      </c>
      <c r="L2426">
        <v>1444140789</v>
      </c>
      <c r="M2426" t="b">
        <v>0</v>
      </c>
      <c r="N2426">
        <v>34</v>
      </c>
      <c r="O2426" t="b">
        <v>0</v>
      </c>
      <c r="P2426" t="s">
        <v>8270</v>
      </c>
      <c r="Q2426" s="15" t="s">
        <v>8307</v>
      </c>
      <c r="R2426" s="12" t="s">
        <v>8354</v>
      </c>
      <c r="S2426">
        <f t="shared" si="113"/>
        <v>402.71</v>
      </c>
    </row>
    <row r="2427" spans="1:19" ht="60" x14ac:dyDescent="0.25">
      <c r="A2427" s="10">
        <v>701</v>
      </c>
      <c r="B2427" s="3" t="s">
        <v>702</v>
      </c>
      <c r="C2427" s="3" t="s">
        <v>4811</v>
      </c>
      <c r="D2427" s="6">
        <v>23000</v>
      </c>
      <c r="E2427" s="8">
        <v>6118</v>
      </c>
      <c r="F2427" t="s">
        <v>8220</v>
      </c>
      <c r="G2427" t="s">
        <v>8224</v>
      </c>
      <c r="H2427" t="s">
        <v>8246</v>
      </c>
      <c r="I2427" s="19">
        <f t="shared" si="111"/>
        <v>41843.662962962961</v>
      </c>
      <c r="J2427">
        <v>1406130880</v>
      </c>
      <c r="K2427" s="19">
        <f t="shared" si="112"/>
        <v>41813.662962962961</v>
      </c>
      <c r="L2427">
        <v>1403538880</v>
      </c>
      <c r="M2427" t="b">
        <v>0</v>
      </c>
      <c r="N2427">
        <v>21</v>
      </c>
      <c r="O2427" t="b">
        <v>0</v>
      </c>
      <c r="P2427" t="s">
        <v>8271</v>
      </c>
      <c r="Q2427" s="15" t="s">
        <v>8307</v>
      </c>
      <c r="R2427" s="12" t="s">
        <v>8313</v>
      </c>
      <c r="S2427">
        <f t="shared" si="113"/>
        <v>291.33</v>
      </c>
    </row>
    <row r="2428" spans="1:19" ht="45" x14ac:dyDescent="0.25">
      <c r="A2428" s="10">
        <v>3111</v>
      </c>
      <c r="B2428" s="3" t="s">
        <v>3111</v>
      </c>
      <c r="C2428" s="3" t="s">
        <v>7221</v>
      </c>
      <c r="D2428" s="6">
        <v>20000</v>
      </c>
      <c r="E2428" s="8">
        <v>5328</v>
      </c>
      <c r="F2428" t="s">
        <v>8220</v>
      </c>
      <c r="G2428" t="s">
        <v>8223</v>
      </c>
      <c r="H2428" t="s">
        <v>8245</v>
      </c>
      <c r="I2428" s="19">
        <f t="shared" si="111"/>
        <v>41916.595138888886</v>
      </c>
      <c r="J2428">
        <v>1412432220</v>
      </c>
      <c r="K2428" s="19">
        <f t="shared" si="112"/>
        <v>41885.595138888886</v>
      </c>
      <c r="L2428">
        <v>1409753820</v>
      </c>
      <c r="M2428" t="b">
        <v>0</v>
      </c>
      <c r="N2428">
        <v>76</v>
      </c>
      <c r="O2428" t="b">
        <v>0</v>
      </c>
      <c r="P2428" t="s">
        <v>8301</v>
      </c>
      <c r="Q2428" s="15" t="s">
        <v>8314</v>
      </c>
      <c r="R2428" s="12" t="s">
        <v>8327</v>
      </c>
      <c r="S2428">
        <f t="shared" si="113"/>
        <v>70.11</v>
      </c>
    </row>
    <row r="2429" spans="1:19" ht="45" x14ac:dyDescent="0.25">
      <c r="A2429" s="10">
        <v>2918</v>
      </c>
      <c r="B2429" s="3" t="s">
        <v>2918</v>
      </c>
      <c r="C2429" s="3" t="s">
        <v>7028</v>
      </c>
      <c r="D2429" s="6">
        <v>5000</v>
      </c>
      <c r="E2429" s="8">
        <v>1362</v>
      </c>
      <c r="F2429" t="s">
        <v>8220</v>
      </c>
      <c r="G2429" t="s">
        <v>8223</v>
      </c>
      <c r="H2429" t="s">
        <v>8245</v>
      </c>
      <c r="I2429" s="19">
        <f t="shared" si="111"/>
        <v>42306.629710648151</v>
      </c>
      <c r="J2429">
        <v>1446131207</v>
      </c>
      <c r="K2429" s="19">
        <f t="shared" si="112"/>
        <v>42278.629710648151</v>
      </c>
      <c r="L2429">
        <v>1443712007</v>
      </c>
      <c r="M2429" t="b">
        <v>0</v>
      </c>
      <c r="N2429">
        <v>20</v>
      </c>
      <c r="O2429" t="b">
        <v>0</v>
      </c>
      <c r="P2429" t="s">
        <v>8269</v>
      </c>
      <c r="Q2429" s="15" t="s">
        <v>8314</v>
      </c>
      <c r="R2429" s="12" t="s">
        <v>8315</v>
      </c>
      <c r="S2429">
        <f t="shared" si="113"/>
        <v>68.099999999999994</v>
      </c>
    </row>
    <row r="2430" spans="1:19" ht="60" x14ac:dyDescent="0.25">
      <c r="A2430" s="10">
        <v>1437</v>
      </c>
      <c r="B2430" s="3" t="s">
        <v>1438</v>
      </c>
      <c r="C2430" s="3" t="s">
        <v>5547</v>
      </c>
      <c r="D2430" s="6">
        <v>3000</v>
      </c>
      <c r="E2430" s="8">
        <v>807</v>
      </c>
      <c r="F2430" t="s">
        <v>8220</v>
      </c>
      <c r="G2430" t="s">
        <v>8223</v>
      </c>
      <c r="H2430" t="s">
        <v>8245</v>
      </c>
      <c r="I2430" s="19">
        <f t="shared" si="111"/>
        <v>41833.207638888889</v>
      </c>
      <c r="J2430">
        <v>1405227540</v>
      </c>
      <c r="K2430" s="19">
        <f t="shared" si="112"/>
        <v>41796.531701388885</v>
      </c>
      <c r="L2430">
        <v>1402058739</v>
      </c>
      <c r="M2430" t="b">
        <v>0</v>
      </c>
      <c r="N2430">
        <v>22</v>
      </c>
      <c r="O2430" t="b">
        <v>0</v>
      </c>
      <c r="P2430" t="s">
        <v>8285</v>
      </c>
      <c r="Q2430" s="15" t="s">
        <v>8320</v>
      </c>
      <c r="R2430" s="12" t="s">
        <v>8355</v>
      </c>
      <c r="S2430">
        <f t="shared" si="113"/>
        <v>36.68</v>
      </c>
    </row>
    <row r="2431" spans="1:19" ht="60" x14ac:dyDescent="0.25">
      <c r="A2431" s="10">
        <v>2746</v>
      </c>
      <c r="B2431" s="3" t="s">
        <v>2746</v>
      </c>
      <c r="C2431" s="3" t="s">
        <v>6856</v>
      </c>
      <c r="D2431" s="6">
        <v>3000</v>
      </c>
      <c r="E2431" s="8">
        <v>801</v>
      </c>
      <c r="F2431" t="s">
        <v>8220</v>
      </c>
      <c r="G2431" t="s">
        <v>8223</v>
      </c>
      <c r="H2431" t="s">
        <v>8245</v>
      </c>
      <c r="I2431" s="19">
        <f t="shared" si="111"/>
        <v>41880.781377314815</v>
      </c>
      <c r="J2431">
        <v>1409337911</v>
      </c>
      <c r="K2431" s="19">
        <f t="shared" si="112"/>
        <v>41850.781377314815</v>
      </c>
      <c r="L2431">
        <v>1406745911</v>
      </c>
      <c r="M2431" t="b">
        <v>0</v>
      </c>
      <c r="N2431">
        <v>19</v>
      </c>
      <c r="O2431" t="b">
        <v>0</v>
      </c>
      <c r="P2431" t="s">
        <v>8302</v>
      </c>
      <c r="Q2431" s="15" t="s">
        <v>8320</v>
      </c>
      <c r="R2431" s="12" t="s">
        <v>8348</v>
      </c>
      <c r="S2431">
        <f t="shared" si="113"/>
        <v>42.16</v>
      </c>
    </row>
    <row r="2432" spans="1:19" ht="60" x14ac:dyDescent="0.25">
      <c r="A2432" s="10">
        <v>4074</v>
      </c>
      <c r="B2432" s="3" t="s">
        <v>4070</v>
      </c>
      <c r="C2432" s="3" t="s">
        <v>8177</v>
      </c>
      <c r="D2432" s="6">
        <v>2750</v>
      </c>
      <c r="E2432" s="8">
        <v>735</v>
      </c>
      <c r="F2432" t="s">
        <v>8220</v>
      </c>
      <c r="G2432" t="s">
        <v>8224</v>
      </c>
      <c r="H2432" t="s">
        <v>8246</v>
      </c>
      <c r="I2432" s="19">
        <f t="shared" si="111"/>
        <v>42313.594618055555</v>
      </c>
      <c r="J2432">
        <v>1446732975</v>
      </c>
      <c r="K2432" s="19">
        <f t="shared" si="112"/>
        <v>42283.552951388891</v>
      </c>
      <c r="L2432">
        <v>1444137375</v>
      </c>
      <c r="M2432" t="b">
        <v>0</v>
      </c>
      <c r="N2432">
        <v>21</v>
      </c>
      <c r="O2432" t="b">
        <v>0</v>
      </c>
      <c r="P2432" t="s">
        <v>8269</v>
      </c>
      <c r="Q2432" s="15" t="s">
        <v>8314</v>
      </c>
      <c r="R2432" s="12" t="s">
        <v>8315</v>
      </c>
      <c r="S2432">
        <f t="shared" si="113"/>
        <v>35</v>
      </c>
    </row>
    <row r="2433" spans="1:19" ht="60" x14ac:dyDescent="0.25">
      <c r="A2433" s="10">
        <v>2920</v>
      </c>
      <c r="B2433" s="3" t="s">
        <v>2920</v>
      </c>
      <c r="C2433" s="3" t="s">
        <v>7030</v>
      </c>
      <c r="D2433" s="6">
        <v>2500</v>
      </c>
      <c r="E2433" s="8">
        <v>671</v>
      </c>
      <c r="F2433" t="s">
        <v>8220</v>
      </c>
      <c r="G2433" t="s">
        <v>8228</v>
      </c>
      <c r="H2433" t="s">
        <v>8250</v>
      </c>
      <c r="I2433" s="19">
        <f t="shared" si="111"/>
        <v>42088.750810185185</v>
      </c>
      <c r="J2433">
        <v>1427306470</v>
      </c>
      <c r="K2433" s="19">
        <f t="shared" si="112"/>
        <v>42058.792476851857</v>
      </c>
      <c r="L2433">
        <v>1424718070</v>
      </c>
      <c r="M2433" t="b">
        <v>0</v>
      </c>
      <c r="N2433">
        <v>13</v>
      </c>
      <c r="O2433" t="b">
        <v>0</v>
      </c>
      <c r="P2433" t="s">
        <v>8269</v>
      </c>
      <c r="Q2433" s="15" t="s">
        <v>8314</v>
      </c>
      <c r="R2433" s="12" t="s">
        <v>8315</v>
      </c>
      <c r="S2433">
        <f t="shared" si="113"/>
        <v>51.62</v>
      </c>
    </row>
    <row r="2434" spans="1:19" ht="45" x14ac:dyDescent="0.25">
      <c r="A2434" s="10">
        <v>3865</v>
      </c>
      <c r="B2434" s="3" t="s">
        <v>3862</v>
      </c>
      <c r="C2434" s="3" t="s">
        <v>7974</v>
      </c>
      <c r="D2434" s="6">
        <v>2413</v>
      </c>
      <c r="E2434" s="8">
        <v>650</v>
      </c>
      <c r="F2434" t="s">
        <v>8220</v>
      </c>
      <c r="G2434" t="s">
        <v>8228</v>
      </c>
      <c r="H2434" t="s">
        <v>8250</v>
      </c>
      <c r="I2434" s="19">
        <f t="shared" si="111"/>
        <v>41881.229166666664</v>
      </c>
      <c r="J2434">
        <v>1409376600</v>
      </c>
      <c r="K2434" s="19">
        <f t="shared" si="112"/>
        <v>41841.651597222226</v>
      </c>
      <c r="L2434">
        <v>1405957098</v>
      </c>
      <c r="M2434" t="b">
        <v>0</v>
      </c>
      <c r="N2434">
        <v>14</v>
      </c>
      <c r="O2434" t="b">
        <v>0</v>
      </c>
      <c r="P2434" t="s">
        <v>8269</v>
      </c>
      <c r="Q2434" s="15" t="s">
        <v>8314</v>
      </c>
      <c r="R2434" s="12" t="s">
        <v>8315</v>
      </c>
      <c r="S2434">
        <f t="shared" si="113"/>
        <v>46.43</v>
      </c>
    </row>
    <row r="2435" spans="1:19" ht="60" x14ac:dyDescent="0.25">
      <c r="A2435" s="10">
        <v>3888</v>
      </c>
      <c r="B2435" s="3" t="s">
        <v>3885</v>
      </c>
      <c r="C2435" s="3" t="s">
        <v>7996</v>
      </c>
      <c r="D2435" s="6">
        <v>2000</v>
      </c>
      <c r="E2435" s="8">
        <v>542</v>
      </c>
      <c r="F2435" t="s">
        <v>8220</v>
      </c>
      <c r="G2435" t="s">
        <v>8224</v>
      </c>
      <c r="H2435" t="s">
        <v>8246</v>
      </c>
      <c r="I2435" s="19">
        <f t="shared" ref="I2435:I2498" si="114">(((J2435/60)/60)/24)+DATE(1970,1,1)</f>
        <v>42792.545810185184</v>
      </c>
      <c r="J2435">
        <v>1488114358</v>
      </c>
      <c r="K2435" s="19">
        <f t="shared" ref="K2435:K2498" si="115">(((L2435/60)/60)/24)+DATE(1970,1,1)</f>
        <v>42762.545810185184</v>
      </c>
      <c r="L2435">
        <v>1485522358</v>
      </c>
      <c r="M2435" t="b">
        <v>0</v>
      </c>
      <c r="N2435">
        <v>14</v>
      </c>
      <c r="O2435" t="b">
        <v>0</v>
      </c>
      <c r="P2435" t="s">
        <v>8269</v>
      </c>
      <c r="Q2435" s="15" t="s">
        <v>8314</v>
      </c>
      <c r="R2435" s="12" t="s">
        <v>8315</v>
      </c>
      <c r="S2435">
        <f t="shared" ref="S2435:S2498" si="116">IFERROR(ROUND(E2435/N2435,2),0)</f>
        <v>38.71</v>
      </c>
    </row>
    <row r="2436" spans="1:19" ht="30" x14ac:dyDescent="0.25">
      <c r="A2436" s="10">
        <v>465</v>
      </c>
      <c r="B2436" s="3" t="s">
        <v>466</v>
      </c>
      <c r="C2436" s="3" t="s">
        <v>4575</v>
      </c>
      <c r="D2436" s="6">
        <v>512</v>
      </c>
      <c r="E2436" s="8">
        <v>138</v>
      </c>
      <c r="F2436" t="s">
        <v>8220</v>
      </c>
      <c r="G2436" t="s">
        <v>8223</v>
      </c>
      <c r="H2436" t="s">
        <v>8245</v>
      </c>
      <c r="I2436" s="19">
        <f t="shared" si="114"/>
        <v>41817.120069444441</v>
      </c>
      <c r="J2436">
        <v>1403837574</v>
      </c>
      <c r="K2436" s="19">
        <f t="shared" si="115"/>
        <v>41801.120069444441</v>
      </c>
      <c r="L2436">
        <v>1402455174</v>
      </c>
      <c r="M2436" t="b">
        <v>0</v>
      </c>
      <c r="N2436">
        <v>8</v>
      </c>
      <c r="O2436" t="b">
        <v>0</v>
      </c>
      <c r="P2436" t="s">
        <v>8268</v>
      </c>
      <c r="Q2436" s="15" t="s">
        <v>8317</v>
      </c>
      <c r="R2436" s="12" t="s">
        <v>8344</v>
      </c>
      <c r="S2436">
        <f t="shared" si="116"/>
        <v>17.25</v>
      </c>
    </row>
    <row r="2437" spans="1:19" ht="45" x14ac:dyDescent="0.25">
      <c r="A2437" s="10">
        <v>4102</v>
      </c>
      <c r="B2437" s="3" t="s">
        <v>4098</v>
      </c>
      <c r="C2437" s="3" t="s">
        <v>8205</v>
      </c>
      <c r="D2437" s="6">
        <v>500</v>
      </c>
      <c r="E2437" s="8">
        <v>137</v>
      </c>
      <c r="F2437" t="s">
        <v>8220</v>
      </c>
      <c r="G2437" t="s">
        <v>8223</v>
      </c>
      <c r="H2437" t="s">
        <v>8245</v>
      </c>
      <c r="I2437" s="19">
        <f t="shared" si="114"/>
        <v>42505.848067129627</v>
      </c>
      <c r="J2437">
        <v>1463343673</v>
      </c>
      <c r="K2437" s="19">
        <f t="shared" si="115"/>
        <v>42475.848067129627</v>
      </c>
      <c r="L2437">
        <v>1460751673</v>
      </c>
      <c r="M2437" t="b">
        <v>0</v>
      </c>
      <c r="N2437">
        <v>6</v>
      </c>
      <c r="O2437" t="b">
        <v>0</v>
      </c>
      <c r="P2437" t="s">
        <v>8269</v>
      </c>
      <c r="Q2437" s="15" t="s">
        <v>8314</v>
      </c>
      <c r="R2437" s="12" t="s">
        <v>8315</v>
      </c>
      <c r="S2437">
        <f t="shared" si="116"/>
        <v>22.83</v>
      </c>
    </row>
    <row r="2438" spans="1:19" ht="60" x14ac:dyDescent="0.25">
      <c r="A2438" s="10">
        <v>680</v>
      </c>
      <c r="B2438" s="3" t="s">
        <v>681</v>
      </c>
      <c r="C2438" s="3" t="s">
        <v>4790</v>
      </c>
      <c r="D2438" s="6">
        <v>75000</v>
      </c>
      <c r="E2438" s="8">
        <v>19434</v>
      </c>
      <c r="F2438" t="s">
        <v>8220</v>
      </c>
      <c r="G2438" t="s">
        <v>8223</v>
      </c>
      <c r="H2438" t="s">
        <v>8245</v>
      </c>
      <c r="I2438" s="19">
        <f t="shared" si="114"/>
        <v>41899.501516203702</v>
      </c>
      <c r="J2438">
        <v>1410955331</v>
      </c>
      <c r="K2438" s="19">
        <f t="shared" si="115"/>
        <v>41864.501516203702</v>
      </c>
      <c r="L2438">
        <v>1407931331</v>
      </c>
      <c r="M2438" t="b">
        <v>0</v>
      </c>
      <c r="N2438">
        <v>129</v>
      </c>
      <c r="O2438" t="b">
        <v>0</v>
      </c>
      <c r="P2438" t="s">
        <v>8271</v>
      </c>
      <c r="Q2438" s="15" t="s">
        <v>8307</v>
      </c>
      <c r="R2438" s="12" t="s">
        <v>8313</v>
      </c>
      <c r="S2438">
        <f t="shared" si="116"/>
        <v>150.65</v>
      </c>
    </row>
    <row r="2439" spans="1:19" ht="75" x14ac:dyDescent="0.25">
      <c r="A2439" s="10">
        <v>677</v>
      </c>
      <c r="B2439" s="3" t="s">
        <v>678</v>
      </c>
      <c r="C2439" s="3" t="s">
        <v>4787</v>
      </c>
      <c r="D2439" s="6">
        <v>50000</v>
      </c>
      <c r="E2439" s="8">
        <v>12792</v>
      </c>
      <c r="F2439" t="s">
        <v>8220</v>
      </c>
      <c r="G2439" t="s">
        <v>8236</v>
      </c>
      <c r="H2439" t="s">
        <v>8248</v>
      </c>
      <c r="I2439" s="19">
        <f t="shared" si="114"/>
        <v>42549.403877314813</v>
      </c>
      <c r="J2439">
        <v>1467106895</v>
      </c>
      <c r="K2439" s="19">
        <f t="shared" si="115"/>
        <v>42504.403877314813</v>
      </c>
      <c r="L2439">
        <v>1463218895</v>
      </c>
      <c r="M2439" t="b">
        <v>0</v>
      </c>
      <c r="N2439">
        <v>96</v>
      </c>
      <c r="O2439" t="b">
        <v>0</v>
      </c>
      <c r="P2439" t="s">
        <v>8271</v>
      </c>
      <c r="Q2439" s="15" t="s">
        <v>8307</v>
      </c>
      <c r="R2439" s="12" t="s">
        <v>8313</v>
      </c>
      <c r="S2439">
        <f t="shared" si="116"/>
        <v>133.25</v>
      </c>
    </row>
    <row r="2440" spans="1:19" ht="60" x14ac:dyDescent="0.25">
      <c r="A2440" s="10">
        <v>1305</v>
      </c>
      <c r="B2440" s="3" t="s">
        <v>1306</v>
      </c>
      <c r="C2440" s="3" t="s">
        <v>5415</v>
      </c>
      <c r="D2440" s="6">
        <v>30000</v>
      </c>
      <c r="E2440" s="8">
        <v>7793</v>
      </c>
      <c r="F2440" t="s">
        <v>8219</v>
      </c>
      <c r="G2440" t="s">
        <v>8223</v>
      </c>
      <c r="H2440" t="s">
        <v>8245</v>
      </c>
      <c r="I2440" s="19">
        <f t="shared" si="114"/>
        <v>42572.729166666672</v>
      </c>
      <c r="J2440">
        <v>1469122200</v>
      </c>
      <c r="K2440" s="19">
        <f t="shared" si="115"/>
        <v>42543.665601851855</v>
      </c>
      <c r="L2440">
        <v>1466611108</v>
      </c>
      <c r="M2440" t="b">
        <v>0</v>
      </c>
      <c r="N2440">
        <v>86</v>
      </c>
      <c r="O2440" t="b">
        <v>0</v>
      </c>
      <c r="P2440" t="s">
        <v>8271</v>
      </c>
      <c r="Q2440" s="15" t="s">
        <v>8307</v>
      </c>
      <c r="R2440" s="12" t="s">
        <v>8313</v>
      </c>
      <c r="S2440">
        <f t="shared" si="116"/>
        <v>90.62</v>
      </c>
    </row>
    <row r="2441" spans="1:19" ht="45" x14ac:dyDescent="0.25">
      <c r="A2441" s="10">
        <v>4033</v>
      </c>
      <c r="B2441" s="3" t="s">
        <v>4029</v>
      </c>
      <c r="C2441" s="3" t="s">
        <v>8138</v>
      </c>
      <c r="D2441" s="6">
        <v>23900</v>
      </c>
      <c r="E2441" s="8">
        <v>6141.99</v>
      </c>
      <c r="F2441" t="s">
        <v>8220</v>
      </c>
      <c r="G2441" t="s">
        <v>8224</v>
      </c>
      <c r="H2441" t="s">
        <v>8246</v>
      </c>
      <c r="I2441" s="19">
        <f t="shared" si="114"/>
        <v>42645.375</v>
      </c>
      <c r="J2441">
        <v>1475398800</v>
      </c>
      <c r="K2441" s="19">
        <f t="shared" si="115"/>
        <v>42614.268796296295</v>
      </c>
      <c r="L2441">
        <v>1472711224</v>
      </c>
      <c r="M2441" t="b">
        <v>0</v>
      </c>
      <c r="N2441">
        <v>94</v>
      </c>
      <c r="O2441" t="b">
        <v>0</v>
      </c>
      <c r="P2441" t="s">
        <v>8269</v>
      </c>
      <c r="Q2441" s="15" t="s">
        <v>8314</v>
      </c>
      <c r="R2441" s="12" t="s">
        <v>8315</v>
      </c>
      <c r="S2441">
        <f t="shared" si="116"/>
        <v>65.34</v>
      </c>
    </row>
    <row r="2442" spans="1:19" ht="45" x14ac:dyDescent="0.25">
      <c r="A2442" s="10">
        <v>2697</v>
      </c>
      <c r="B2442" s="3" t="s">
        <v>2697</v>
      </c>
      <c r="C2442" s="3" t="s">
        <v>6807</v>
      </c>
      <c r="D2442" s="6">
        <v>23000</v>
      </c>
      <c r="E2442" s="8">
        <v>6061</v>
      </c>
      <c r="F2442" t="s">
        <v>8220</v>
      </c>
      <c r="G2442" t="s">
        <v>8223</v>
      </c>
      <c r="H2442" t="s">
        <v>8245</v>
      </c>
      <c r="I2442" s="19">
        <f t="shared" si="114"/>
        <v>42218.916666666672</v>
      </c>
      <c r="J2442">
        <v>1438552800</v>
      </c>
      <c r="K2442" s="19">
        <f t="shared" si="115"/>
        <v>42187.940081018518</v>
      </c>
      <c r="L2442">
        <v>1435876423</v>
      </c>
      <c r="M2442" t="b">
        <v>0</v>
      </c>
      <c r="N2442">
        <v>52</v>
      </c>
      <c r="O2442" t="b">
        <v>0</v>
      </c>
      <c r="P2442" t="s">
        <v>8282</v>
      </c>
      <c r="Q2442" s="15" t="s">
        <v>8325</v>
      </c>
      <c r="R2442" s="12" t="s">
        <v>8353</v>
      </c>
      <c r="S2442">
        <f t="shared" si="116"/>
        <v>116.56</v>
      </c>
    </row>
    <row r="2443" spans="1:19" ht="60" x14ac:dyDescent="0.25">
      <c r="A2443" s="10">
        <v>1700</v>
      </c>
      <c r="B2443" s="3" t="s">
        <v>1701</v>
      </c>
      <c r="C2443" s="3" t="s">
        <v>5810</v>
      </c>
      <c r="D2443" s="6">
        <v>20000</v>
      </c>
      <c r="E2443" s="8">
        <v>5212</v>
      </c>
      <c r="F2443" t="s">
        <v>8221</v>
      </c>
      <c r="G2443" t="s">
        <v>8223</v>
      </c>
      <c r="H2443" t="s">
        <v>8245</v>
      </c>
      <c r="I2443" s="19">
        <f t="shared" si="114"/>
        <v>42826.166666666672</v>
      </c>
      <c r="J2443">
        <v>1491019200</v>
      </c>
      <c r="K2443" s="19">
        <f t="shared" si="115"/>
        <v>42796.071643518517</v>
      </c>
      <c r="L2443">
        <v>1488418990</v>
      </c>
      <c r="M2443" t="b">
        <v>0</v>
      </c>
      <c r="N2443">
        <v>79</v>
      </c>
      <c r="O2443" t="b">
        <v>0</v>
      </c>
      <c r="P2443" t="s">
        <v>8291</v>
      </c>
      <c r="Q2443" s="15" t="s">
        <v>8311</v>
      </c>
      <c r="R2443" s="12" t="s">
        <v>8336</v>
      </c>
      <c r="S2443">
        <f t="shared" si="116"/>
        <v>65.97</v>
      </c>
    </row>
    <row r="2444" spans="1:19" ht="45" x14ac:dyDescent="0.25">
      <c r="A2444" s="10">
        <v>200</v>
      </c>
      <c r="B2444" s="3" t="s">
        <v>202</v>
      </c>
      <c r="C2444" s="3" t="s">
        <v>4310</v>
      </c>
      <c r="D2444" s="6">
        <v>6000</v>
      </c>
      <c r="E2444" s="8">
        <v>1571.55</v>
      </c>
      <c r="F2444" t="s">
        <v>8220</v>
      </c>
      <c r="G2444" t="s">
        <v>8223</v>
      </c>
      <c r="H2444" t="s">
        <v>8245</v>
      </c>
      <c r="I2444" s="19">
        <f t="shared" si="114"/>
        <v>41897.083368055559</v>
      </c>
      <c r="J2444">
        <v>1410746403</v>
      </c>
      <c r="K2444" s="19">
        <f t="shared" si="115"/>
        <v>41867.083368055559</v>
      </c>
      <c r="L2444">
        <v>1408154403</v>
      </c>
      <c r="M2444" t="b">
        <v>0</v>
      </c>
      <c r="N2444">
        <v>18</v>
      </c>
      <c r="O2444" t="b">
        <v>0</v>
      </c>
      <c r="P2444" t="s">
        <v>8266</v>
      </c>
      <c r="Q2444" s="15" t="s">
        <v>8317</v>
      </c>
      <c r="R2444" s="12" t="s">
        <v>8346</v>
      </c>
      <c r="S2444">
        <f t="shared" si="116"/>
        <v>87.31</v>
      </c>
    </row>
    <row r="2445" spans="1:19" ht="60" x14ac:dyDescent="0.25">
      <c r="A2445" s="10">
        <v>1781</v>
      </c>
      <c r="B2445" s="3" t="s">
        <v>1782</v>
      </c>
      <c r="C2445" s="3" t="s">
        <v>5891</v>
      </c>
      <c r="D2445" s="6">
        <v>5500</v>
      </c>
      <c r="E2445" s="8">
        <v>1417</v>
      </c>
      <c r="F2445" t="s">
        <v>8220</v>
      </c>
      <c r="G2445" t="s">
        <v>8223</v>
      </c>
      <c r="H2445" t="s">
        <v>8245</v>
      </c>
      <c r="I2445" s="19">
        <f t="shared" si="114"/>
        <v>42628.617418981477</v>
      </c>
      <c r="J2445">
        <v>1473950945</v>
      </c>
      <c r="K2445" s="19">
        <f t="shared" si="115"/>
        <v>42597.617418981477</v>
      </c>
      <c r="L2445">
        <v>1471272545</v>
      </c>
      <c r="M2445" t="b">
        <v>1</v>
      </c>
      <c r="N2445">
        <v>24</v>
      </c>
      <c r="O2445" t="b">
        <v>0</v>
      </c>
      <c r="P2445" t="s">
        <v>8283</v>
      </c>
      <c r="Q2445" s="15" t="s">
        <v>8322</v>
      </c>
      <c r="R2445" s="12" t="s">
        <v>8323</v>
      </c>
      <c r="S2445">
        <f t="shared" si="116"/>
        <v>59.04</v>
      </c>
    </row>
    <row r="2446" spans="1:19" ht="60" x14ac:dyDescent="0.25">
      <c r="A2446" s="10">
        <v>2778</v>
      </c>
      <c r="B2446" s="3" t="s">
        <v>2778</v>
      </c>
      <c r="C2446" s="3" t="s">
        <v>6888</v>
      </c>
      <c r="D2446" s="6">
        <v>5500</v>
      </c>
      <c r="E2446" s="8">
        <v>1405</v>
      </c>
      <c r="F2446" t="s">
        <v>8220</v>
      </c>
      <c r="G2446" t="s">
        <v>8223</v>
      </c>
      <c r="H2446" t="s">
        <v>8245</v>
      </c>
      <c r="I2446" s="19">
        <f t="shared" si="114"/>
        <v>41876.978078703702</v>
      </c>
      <c r="J2446">
        <v>1409009306</v>
      </c>
      <c r="K2446" s="19">
        <f t="shared" si="115"/>
        <v>41846.978078703702</v>
      </c>
      <c r="L2446">
        <v>1406417306</v>
      </c>
      <c r="M2446" t="b">
        <v>0</v>
      </c>
      <c r="N2446">
        <v>15</v>
      </c>
      <c r="O2446" t="b">
        <v>0</v>
      </c>
      <c r="P2446" t="s">
        <v>8302</v>
      </c>
      <c r="Q2446" s="15" t="s">
        <v>8320</v>
      </c>
      <c r="R2446" s="12" t="s">
        <v>8348</v>
      </c>
      <c r="S2446">
        <f t="shared" si="116"/>
        <v>93.67</v>
      </c>
    </row>
    <row r="2447" spans="1:19" ht="60" x14ac:dyDescent="0.25">
      <c r="A2447" s="10">
        <v>1998</v>
      </c>
      <c r="B2447" s="3" t="s">
        <v>1999</v>
      </c>
      <c r="C2447" s="3" t="s">
        <v>6108</v>
      </c>
      <c r="D2447" s="6">
        <v>2500</v>
      </c>
      <c r="E2447" s="8">
        <v>655</v>
      </c>
      <c r="F2447" t="s">
        <v>8220</v>
      </c>
      <c r="G2447" t="s">
        <v>8223</v>
      </c>
      <c r="H2447" t="s">
        <v>8245</v>
      </c>
      <c r="I2447" s="19">
        <f t="shared" si="114"/>
        <v>41852.118495370371</v>
      </c>
      <c r="J2447">
        <v>1406861438</v>
      </c>
      <c r="K2447" s="19">
        <f t="shared" si="115"/>
        <v>41807.118495370371</v>
      </c>
      <c r="L2447">
        <v>1402973438</v>
      </c>
      <c r="M2447" t="b">
        <v>0</v>
      </c>
      <c r="N2447">
        <v>3</v>
      </c>
      <c r="O2447" t="b">
        <v>0</v>
      </c>
      <c r="P2447" t="s">
        <v>8294</v>
      </c>
      <c r="Q2447" s="15" t="s">
        <v>8322</v>
      </c>
      <c r="R2447" s="12" t="s">
        <v>8351</v>
      </c>
      <c r="S2447">
        <f t="shared" si="116"/>
        <v>218.33</v>
      </c>
    </row>
    <row r="2448" spans="1:19" ht="60" x14ac:dyDescent="0.25">
      <c r="A2448" s="10">
        <v>1067</v>
      </c>
      <c r="B2448" s="3" t="s">
        <v>1068</v>
      </c>
      <c r="C2448" s="3" t="s">
        <v>5177</v>
      </c>
      <c r="D2448" s="6">
        <v>500</v>
      </c>
      <c r="E2448" s="8">
        <v>130</v>
      </c>
      <c r="F2448" t="s">
        <v>8220</v>
      </c>
      <c r="G2448" t="s">
        <v>8223</v>
      </c>
      <c r="H2448" t="s">
        <v>8245</v>
      </c>
      <c r="I2448" s="19">
        <f t="shared" si="114"/>
        <v>41629.855682870373</v>
      </c>
      <c r="J2448">
        <v>1387657931</v>
      </c>
      <c r="K2448" s="19">
        <f t="shared" si="115"/>
        <v>41599.855682870373</v>
      </c>
      <c r="L2448">
        <v>1385065931</v>
      </c>
      <c r="M2448" t="b">
        <v>0</v>
      </c>
      <c r="N2448">
        <v>10</v>
      </c>
      <c r="O2448" t="b">
        <v>0</v>
      </c>
      <c r="P2448" t="s">
        <v>8280</v>
      </c>
      <c r="Q2448" s="15" t="s">
        <v>8309</v>
      </c>
      <c r="R2448" s="12" t="s">
        <v>8345</v>
      </c>
      <c r="S2448">
        <f t="shared" si="116"/>
        <v>13</v>
      </c>
    </row>
    <row r="2449" spans="1:19" ht="45" x14ac:dyDescent="0.25">
      <c r="A2449" s="10">
        <v>515</v>
      </c>
      <c r="B2449" s="3" t="s">
        <v>516</v>
      </c>
      <c r="C2449" s="3" t="s">
        <v>4625</v>
      </c>
      <c r="D2449" s="6">
        <v>97000</v>
      </c>
      <c r="E2449" s="8">
        <v>24651</v>
      </c>
      <c r="F2449" t="s">
        <v>8220</v>
      </c>
      <c r="G2449" t="s">
        <v>8223</v>
      </c>
      <c r="H2449" t="s">
        <v>8245</v>
      </c>
      <c r="I2449" s="19">
        <f t="shared" si="114"/>
        <v>42367.490752314814</v>
      </c>
      <c r="J2449">
        <v>1451389601</v>
      </c>
      <c r="K2449" s="19">
        <f t="shared" si="115"/>
        <v>42327.490752314814</v>
      </c>
      <c r="L2449">
        <v>1447933601</v>
      </c>
      <c r="M2449" t="b">
        <v>0</v>
      </c>
      <c r="N2449">
        <v>34</v>
      </c>
      <c r="O2449" t="b">
        <v>0</v>
      </c>
      <c r="P2449" t="s">
        <v>8268</v>
      </c>
      <c r="Q2449" s="15" t="s">
        <v>8317</v>
      </c>
      <c r="R2449" s="12" t="s">
        <v>8344</v>
      </c>
      <c r="S2449">
        <f t="shared" si="116"/>
        <v>725.03</v>
      </c>
    </row>
    <row r="2450" spans="1:19" ht="45" x14ac:dyDescent="0.25">
      <c r="A2450" s="10">
        <v>993</v>
      </c>
      <c r="B2450" s="3" t="s">
        <v>994</v>
      </c>
      <c r="C2450" s="3" t="s">
        <v>5103</v>
      </c>
      <c r="D2450" s="6">
        <v>70000</v>
      </c>
      <c r="E2450" s="8">
        <v>17561</v>
      </c>
      <c r="F2450" t="s">
        <v>8220</v>
      </c>
      <c r="G2450" t="s">
        <v>8223</v>
      </c>
      <c r="H2450" t="s">
        <v>8245</v>
      </c>
      <c r="I2450" s="19">
        <f t="shared" si="114"/>
        <v>42686.208333333328</v>
      </c>
      <c r="J2450">
        <v>1478926800</v>
      </c>
      <c r="K2450" s="19">
        <f t="shared" si="115"/>
        <v>42652.964907407411</v>
      </c>
      <c r="L2450">
        <v>1476054568</v>
      </c>
      <c r="M2450" t="b">
        <v>0</v>
      </c>
      <c r="N2450">
        <v>196</v>
      </c>
      <c r="O2450" t="b">
        <v>0</v>
      </c>
      <c r="P2450" t="s">
        <v>8271</v>
      </c>
      <c r="Q2450" s="15" t="s">
        <v>8307</v>
      </c>
      <c r="R2450" s="12" t="s">
        <v>8313</v>
      </c>
      <c r="S2450">
        <f t="shared" si="116"/>
        <v>89.6</v>
      </c>
    </row>
    <row r="2451" spans="1:19" ht="60" x14ac:dyDescent="0.25">
      <c r="A2451" s="10">
        <v>3109</v>
      </c>
      <c r="B2451" s="3" t="s">
        <v>3109</v>
      </c>
      <c r="C2451" s="3" t="s">
        <v>7219</v>
      </c>
      <c r="D2451" s="6">
        <v>26500</v>
      </c>
      <c r="E2451" s="8">
        <v>6633</v>
      </c>
      <c r="F2451" t="s">
        <v>8220</v>
      </c>
      <c r="G2451" t="s">
        <v>8223</v>
      </c>
      <c r="H2451" t="s">
        <v>8245</v>
      </c>
      <c r="I2451" s="19">
        <f t="shared" si="114"/>
        <v>41879.125115740739</v>
      </c>
      <c r="J2451">
        <v>1409194810</v>
      </c>
      <c r="K2451" s="19">
        <f t="shared" si="115"/>
        <v>41844.125115740739</v>
      </c>
      <c r="L2451">
        <v>1406170810</v>
      </c>
      <c r="M2451" t="b">
        <v>0</v>
      </c>
      <c r="N2451">
        <v>114</v>
      </c>
      <c r="O2451" t="b">
        <v>0</v>
      </c>
      <c r="P2451" t="s">
        <v>8301</v>
      </c>
      <c r="Q2451" s="15" t="s">
        <v>8314</v>
      </c>
      <c r="R2451" s="12" t="s">
        <v>8327</v>
      </c>
      <c r="S2451">
        <f t="shared" si="116"/>
        <v>58.18</v>
      </c>
    </row>
    <row r="2452" spans="1:19" ht="60" x14ac:dyDescent="0.25">
      <c r="A2452" s="10">
        <v>2407</v>
      </c>
      <c r="B2452" s="3" t="s">
        <v>2408</v>
      </c>
      <c r="C2452" s="3" t="s">
        <v>6517</v>
      </c>
      <c r="D2452" s="6">
        <v>22000</v>
      </c>
      <c r="E2452" s="8">
        <v>5557</v>
      </c>
      <c r="F2452" t="s">
        <v>8220</v>
      </c>
      <c r="G2452" t="s">
        <v>8223</v>
      </c>
      <c r="H2452" t="s">
        <v>8245</v>
      </c>
      <c r="I2452" s="19">
        <f t="shared" si="114"/>
        <v>42105.25</v>
      </c>
      <c r="J2452">
        <v>1428732000</v>
      </c>
      <c r="K2452" s="19">
        <f t="shared" si="115"/>
        <v>42082.575555555552</v>
      </c>
      <c r="L2452">
        <v>1426772928</v>
      </c>
      <c r="M2452" t="b">
        <v>0</v>
      </c>
      <c r="N2452">
        <v>33</v>
      </c>
      <c r="O2452" t="b">
        <v>0</v>
      </c>
      <c r="P2452" t="s">
        <v>8282</v>
      </c>
      <c r="Q2452" s="15" t="s">
        <v>8325</v>
      </c>
      <c r="R2452" s="12" t="s">
        <v>8353</v>
      </c>
      <c r="S2452">
        <f t="shared" si="116"/>
        <v>168.39</v>
      </c>
    </row>
    <row r="2453" spans="1:19" ht="60" x14ac:dyDescent="0.25">
      <c r="A2453" s="10">
        <v>210</v>
      </c>
      <c r="B2453" s="3" t="s">
        <v>212</v>
      </c>
      <c r="C2453" s="3" t="s">
        <v>4320</v>
      </c>
      <c r="D2453" s="6">
        <v>12000</v>
      </c>
      <c r="E2453" s="8">
        <v>3030</v>
      </c>
      <c r="F2453" t="s">
        <v>8220</v>
      </c>
      <c r="G2453" t="s">
        <v>8223</v>
      </c>
      <c r="H2453" t="s">
        <v>8245</v>
      </c>
      <c r="I2453" s="19">
        <f t="shared" si="114"/>
        <v>42278.208333333328</v>
      </c>
      <c r="J2453">
        <v>1443675600</v>
      </c>
      <c r="K2453" s="19">
        <f t="shared" si="115"/>
        <v>42249.064722222218</v>
      </c>
      <c r="L2453">
        <v>1441157592</v>
      </c>
      <c r="M2453" t="b">
        <v>0</v>
      </c>
      <c r="N2453">
        <v>33</v>
      </c>
      <c r="O2453" t="b">
        <v>0</v>
      </c>
      <c r="P2453" t="s">
        <v>8266</v>
      </c>
      <c r="Q2453" s="15" t="s">
        <v>8317</v>
      </c>
      <c r="R2453" s="12" t="s">
        <v>8346</v>
      </c>
      <c r="S2453">
        <f t="shared" si="116"/>
        <v>91.82</v>
      </c>
    </row>
    <row r="2454" spans="1:19" ht="60" x14ac:dyDescent="0.25">
      <c r="A2454" s="10">
        <v>1500</v>
      </c>
      <c r="B2454" s="3" t="s">
        <v>1501</v>
      </c>
      <c r="C2454" s="3" t="s">
        <v>5610</v>
      </c>
      <c r="D2454" s="6">
        <v>2800</v>
      </c>
      <c r="E2454" s="8">
        <v>701</v>
      </c>
      <c r="F2454" t="s">
        <v>8220</v>
      </c>
      <c r="G2454" t="s">
        <v>8223</v>
      </c>
      <c r="H2454" t="s">
        <v>8245</v>
      </c>
      <c r="I2454" s="19">
        <f t="shared" si="114"/>
        <v>41395.904594907406</v>
      </c>
      <c r="J2454">
        <v>1367444557</v>
      </c>
      <c r="K2454" s="19">
        <f t="shared" si="115"/>
        <v>41365.904594907406</v>
      </c>
      <c r="L2454">
        <v>1364852557</v>
      </c>
      <c r="M2454" t="b">
        <v>0</v>
      </c>
      <c r="N2454">
        <v>15</v>
      </c>
      <c r="O2454" t="b">
        <v>0</v>
      </c>
      <c r="P2454" t="s">
        <v>8273</v>
      </c>
      <c r="Q2454" s="15" t="s">
        <v>8320</v>
      </c>
      <c r="R2454" s="12" t="s">
        <v>8342</v>
      </c>
      <c r="S2454">
        <f t="shared" si="116"/>
        <v>46.73</v>
      </c>
    </row>
    <row r="2455" spans="1:19" ht="45" x14ac:dyDescent="0.25">
      <c r="A2455" s="10">
        <v>1690</v>
      </c>
      <c r="B2455" s="3" t="s">
        <v>1691</v>
      </c>
      <c r="C2455" s="3" t="s">
        <v>5800</v>
      </c>
      <c r="D2455" s="6">
        <v>2500</v>
      </c>
      <c r="E2455" s="8">
        <v>635</v>
      </c>
      <c r="F2455" t="s">
        <v>8221</v>
      </c>
      <c r="G2455" t="s">
        <v>8223</v>
      </c>
      <c r="H2455" t="s">
        <v>8245</v>
      </c>
      <c r="I2455" s="19">
        <f t="shared" si="114"/>
        <v>42831.389374999999</v>
      </c>
      <c r="J2455">
        <v>1491470442</v>
      </c>
      <c r="K2455" s="19">
        <f t="shared" si="115"/>
        <v>42801.43104166667</v>
      </c>
      <c r="L2455">
        <v>1488882042</v>
      </c>
      <c r="M2455" t="b">
        <v>0</v>
      </c>
      <c r="N2455">
        <v>11</v>
      </c>
      <c r="O2455" t="b">
        <v>0</v>
      </c>
      <c r="P2455" t="s">
        <v>8291</v>
      </c>
      <c r="Q2455" s="15" t="s">
        <v>8311</v>
      </c>
      <c r="R2455" s="12" t="s">
        <v>8336</v>
      </c>
      <c r="S2455">
        <f t="shared" si="116"/>
        <v>57.73</v>
      </c>
    </row>
    <row r="2456" spans="1:19" ht="45" x14ac:dyDescent="0.25">
      <c r="A2456" s="10">
        <v>239</v>
      </c>
      <c r="B2456" s="3" t="s">
        <v>241</v>
      </c>
      <c r="C2456" s="3" t="s">
        <v>4349</v>
      </c>
      <c r="D2456" s="6">
        <v>1000</v>
      </c>
      <c r="E2456" s="8">
        <v>250</v>
      </c>
      <c r="F2456" t="s">
        <v>8220</v>
      </c>
      <c r="G2456" t="s">
        <v>8225</v>
      </c>
      <c r="H2456" t="s">
        <v>8247</v>
      </c>
      <c r="I2456" s="19">
        <f t="shared" si="114"/>
        <v>42316.5</v>
      </c>
      <c r="J2456">
        <v>1446984000</v>
      </c>
      <c r="K2456" s="19">
        <f t="shared" si="115"/>
        <v>42297.110300925924</v>
      </c>
      <c r="L2456">
        <v>1445308730</v>
      </c>
      <c r="M2456" t="b">
        <v>0</v>
      </c>
      <c r="N2456">
        <v>5</v>
      </c>
      <c r="O2456" t="b">
        <v>0</v>
      </c>
      <c r="P2456" t="s">
        <v>8266</v>
      </c>
      <c r="Q2456" s="15" t="s">
        <v>8317</v>
      </c>
      <c r="R2456" s="12" t="s">
        <v>8346</v>
      </c>
      <c r="S2456">
        <f t="shared" si="116"/>
        <v>50</v>
      </c>
    </row>
    <row r="2457" spans="1:19" ht="45" x14ac:dyDescent="0.25">
      <c r="A2457" s="10">
        <v>3203</v>
      </c>
      <c r="B2457" s="3" t="s">
        <v>3203</v>
      </c>
      <c r="C2457" s="3" t="s">
        <v>7313</v>
      </c>
      <c r="D2457" s="6">
        <v>1000</v>
      </c>
      <c r="E2457" s="8">
        <v>250</v>
      </c>
      <c r="F2457" t="s">
        <v>8220</v>
      </c>
      <c r="G2457" t="s">
        <v>8223</v>
      </c>
      <c r="H2457" t="s">
        <v>8245</v>
      </c>
      <c r="I2457" s="19">
        <f t="shared" si="114"/>
        <v>42272.988680555558</v>
      </c>
      <c r="J2457">
        <v>1443224622</v>
      </c>
      <c r="K2457" s="19">
        <f t="shared" si="115"/>
        <v>42242.988680555558</v>
      </c>
      <c r="L2457">
        <v>1440632622</v>
      </c>
      <c r="M2457" t="b">
        <v>0</v>
      </c>
      <c r="N2457">
        <v>6</v>
      </c>
      <c r="O2457" t="b">
        <v>0</v>
      </c>
      <c r="P2457" t="s">
        <v>8303</v>
      </c>
      <c r="Q2457" s="15" t="s">
        <v>8314</v>
      </c>
      <c r="R2457" s="12" t="s">
        <v>8335</v>
      </c>
      <c r="S2457">
        <f t="shared" si="116"/>
        <v>41.67</v>
      </c>
    </row>
    <row r="2458" spans="1:19" ht="60" x14ac:dyDescent="0.25">
      <c r="A2458" s="10">
        <v>1783</v>
      </c>
      <c r="B2458" s="3" t="s">
        <v>1784</v>
      </c>
      <c r="C2458" s="3" t="s">
        <v>5893</v>
      </c>
      <c r="D2458" s="6">
        <v>40000</v>
      </c>
      <c r="E2458" s="8">
        <v>9477</v>
      </c>
      <c r="F2458" t="s">
        <v>8220</v>
      </c>
      <c r="G2458" t="s">
        <v>8223</v>
      </c>
      <c r="H2458" t="s">
        <v>8245</v>
      </c>
      <c r="I2458" s="19">
        <f t="shared" si="114"/>
        <v>42145.949976851851</v>
      </c>
      <c r="J2458">
        <v>1432248478</v>
      </c>
      <c r="K2458" s="19">
        <f t="shared" si="115"/>
        <v>42115.949976851851</v>
      </c>
      <c r="L2458">
        <v>1429656478</v>
      </c>
      <c r="M2458" t="b">
        <v>1</v>
      </c>
      <c r="N2458">
        <v>185</v>
      </c>
      <c r="O2458" t="b">
        <v>0</v>
      </c>
      <c r="P2458" t="s">
        <v>8283</v>
      </c>
      <c r="Q2458" s="15" t="s">
        <v>8322</v>
      </c>
      <c r="R2458" s="12" t="s">
        <v>8323</v>
      </c>
      <c r="S2458">
        <f t="shared" si="116"/>
        <v>51.23</v>
      </c>
    </row>
    <row r="2459" spans="1:19" ht="60" x14ac:dyDescent="0.25">
      <c r="A2459" s="10">
        <v>2596</v>
      </c>
      <c r="B2459" s="3" t="s">
        <v>2596</v>
      </c>
      <c r="C2459" s="3" t="s">
        <v>6706</v>
      </c>
      <c r="D2459" s="6">
        <v>35000</v>
      </c>
      <c r="E2459" s="8">
        <v>8256</v>
      </c>
      <c r="F2459" t="s">
        <v>8220</v>
      </c>
      <c r="G2459" t="s">
        <v>8228</v>
      </c>
      <c r="H2459" t="s">
        <v>8250</v>
      </c>
      <c r="I2459" s="19">
        <f t="shared" si="114"/>
        <v>41858.664456018516</v>
      </c>
      <c r="J2459">
        <v>1407427009</v>
      </c>
      <c r="K2459" s="19">
        <f t="shared" si="115"/>
        <v>41828.664456018516</v>
      </c>
      <c r="L2459">
        <v>1404835009</v>
      </c>
      <c r="M2459" t="b">
        <v>0</v>
      </c>
      <c r="N2459">
        <v>27</v>
      </c>
      <c r="O2459" t="b">
        <v>0</v>
      </c>
      <c r="P2459" t="s">
        <v>8282</v>
      </c>
      <c r="Q2459" s="15" t="s">
        <v>8325</v>
      </c>
      <c r="R2459" s="12" t="s">
        <v>8353</v>
      </c>
      <c r="S2459">
        <f t="shared" si="116"/>
        <v>305.77999999999997</v>
      </c>
    </row>
    <row r="2460" spans="1:19" ht="45" x14ac:dyDescent="0.25">
      <c r="A2460" s="10">
        <v>4010</v>
      </c>
      <c r="B2460" s="3" t="s">
        <v>4006</v>
      </c>
      <c r="C2460" s="3" t="s">
        <v>8115</v>
      </c>
      <c r="D2460" s="6">
        <v>7200</v>
      </c>
      <c r="E2460" s="8">
        <v>1742</v>
      </c>
      <c r="F2460" t="s">
        <v>8220</v>
      </c>
      <c r="G2460" t="s">
        <v>8223</v>
      </c>
      <c r="H2460" t="s">
        <v>8245</v>
      </c>
      <c r="I2460" s="19">
        <f t="shared" si="114"/>
        <v>41938.770439814813</v>
      </c>
      <c r="J2460">
        <v>1414348166</v>
      </c>
      <c r="K2460" s="19">
        <f t="shared" si="115"/>
        <v>41921.770439814813</v>
      </c>
      <c r="L2460">
        <v>1412879366</v>
      </c>
      <c r="M2460" t="b">
        <v>0</v>
      </c>
      <c r="N2460">
        <v>38</v>
      </c>
      <c r="O2460" t="b">
        <v>0</v>
      </c>
      <c r="P2460" t="s">
        <v>8269</v>
      </c>
      <c r="Q2460" s="15" t="s">
        <v>8314</v>
      </c>
      <c r="R2460" s="12" t="s">
        <v>8315</v>
      </c>
      <c r="S2460">
        <f t="shared" si="116"/>
        <v>45.84</v>
      </c>
    </row>
    <row r="2461" spans="1:19" ht="60" x14ac:dyDescent="0.25">
      <c r="A2461" s="10">
        <v>867</v>
      </c>
      <c r="B2461" s="3" t="s">
        <v>868</v>
      </c>
      <c r="C2461" s="3" t="s">
        <v>4977</v>
      </c>
      <c r="D2461" s="6">
        <v>5000</v>
      </c>
      <c r="E2461" s="8">
        <v>1201</v>
      </c>
      <c r="F2461" t="s">
        <v>8220</v>
      </c>
      <c r="G2461" t="s">
        <v>8223</v>
      </c>
      <c r="H2461" t="s">
        <v>8245</v>
      </c>
      <c r="I2461" s="19">
        <f t="shared" si="114"/>
        <v>40148.207638888889</v>
      </c>
      <c r="J2461">
        <v>1259643540</v>
      </c>
      <c r="K2461" s="19">
        <f t="shared" si="115"/>
        <v>40088.105393518519</v>
      </c>
      <c r="L2461">
        <v>1254450706</v>
      </c>
      <c r="M2461" t="b">
        <v>0</v>
      </c>
      <c r="N2461">
        <v>11</v>
      </c>
      <c r="O2461" t="b">
        <v>0</v>
      </c>
      <c r="P2461" t="s">
        <v>8276</v>
      </c>
      <c r="Q2461" s="15" t="s">
        <v>8311</v>
      </c>
      <c r="R2461" s="12" t="s">
        <v>8343</v>
      </c>
      <c r="S2461">
        <f t="shared" si="116"/>
        <v>109.18</v>
      </c>
    </row>
    <row r="2462" spans="1:19" ht="60" x14ac:dyDescent="0.25">
      <c r="A2462" s="10">
        <v>3051</v>
      </c>
      <c r="B2462" s="3" t="s">
        <v>3051</v>
      </c>
      <c r="C2462" s="3" t="s">
        <v>7161</v>
      </c>
      <c r="D2462" s="6">
        <v>3500</v>
      </c>
      <c r="E2462" s="8">
        <v>827</v>
      </c>
      <c r="F2462" t="s">
        <v>8220</v>
      </c>
      <c r="G2462" t="s">
        <v>8224</v>
      </c>
      <c r="H2462" t="s">
        <v>8246</v>
      </c>
      <c r="I2462" s="19">
        <f t="shared" si="114"/>
        <v>42774.416030092587</v>
      </c>
      <c r="J2462">
        <v>1486547945</v>
      </c>
      <c r="K2462" s="19">
        <f t="shared" si="115"/>
        <v>42744.416030092587</v>
      </c>
      <c r="L2462">
        <v>1483955945</v>
      </c>
      <c r="M2462" t="b">
        <v>1</v>
      </c>
      <c r="N2462">
        <v>35</v>
      </c>
      <c r="O2462" t="b">
        <v>0</v>
      </c>
      <c r="P2462" t="s">
        <v>8301</v>
      </c>
      <c r="Q2462" s="15" t="s">
        <v>8314</v>
      </c>
      <c r="R2462" s="12" t="s">
        <v>8327</v>
      </c>
      <c r="S2462">
        <f t="shared" si="116"/>
        <v>23.63</v>
      </c>
    </row>
    <row r="2463" spans="1:19" ht="60" x14ac:dyDescent="0.25">
      <c r="A2463" s="10">
        <v>874</v>
      </c>
      <c r="B2463" s="3" t="s">
        <v>875</v>
      </c>
      <c r="C2463" s="3" t="s">
        <v>4984</v>
      </c>
      <c r="D2463" s="6">
        <v>3000</v>
      </c>
      <c r="E2463" s="8">
        <v>730</v>
      </c>
      <c r="F2463" t="s">
        <v>8220</v>
      </c>
      <c r="G2463" t="s">
        <v>8223</v>
      </c>
      <c r="H2463" t="s">
        <v>8245</v>
      </c>
      <c r="I2463" s="19">
        <f t="shared" si="114"/>
        <v>41398.583726851852</v>
      </c>
      <c r="J2463">
        <v>1367676034</v>
      </c>
      <c r="K2463" s="19">
        <f t="shared" si="115"/>
        <v>41368.583726851852</v>
      </c>
      <c r="L2463">
        <v>1365084034</v>
      </c>
      <c r="M2463" t="b">
        <v>0</v>
      </c>
      <c r="N2463">
        <v>21</v>
      </c>
      <c r="O2463" t="b">
        <v>0</v>
      </c>
      <c r="P2463" t="s">
        <v>8276</v>
      </c>
      <c r="Q2463" s="15" t="s">
        <v>8311</v>
      </c>
      <c r="R2463" s="12" t="s">
        <v>8343</v>
      </c>
      <c r="S2463">
        <f t="shared" si="116"/>
        <v>34.76</v>
      </c>
    </row>
    <row r="2464" spans="1:19" ht="60" x14ac:dyDescent="0.25">
      <c r="A2464" s="10">
        <v>3955</v>
      </c>
      <c r="B2464" s="3" t="s">
        <v>3952</v>
      </c>
      <c r="C2464" s="3" t="s">
        <v>8062</v>
      </c>
      <c r="D2464" s="6">
        <v>1750</v>
      </c>
      <c r="E2464" s="8">
        <v>425</v>
      </c>
      <c r="F2464" t="s">
        <v>8220</v>
      </c>
      <c r="G2464" t="s">
        <v>8223</v>
      </c>
      <c r="H2464" t="s">
        <v>8245</v>
      </c>
      <c r="I2464" s="19">
        <f t="shared" si="114"/>
        <v>42336.890520833331</v>
      </c>
      <c r="J2464">
        <v>1448745741</v>
      </c>
      <c r="K2464" s="19">
        <f t="shared" si="115"/>
        <v>42306.848854166667</v>
      </c>
      <c r="L2464">
        <v>1446150141</v>
      </c>
      <c r="M2464" t="b">
        <v>0</v>
      </c>
      <c r="N2464">
        <v>8</v>
      </c>
      <c r="O2464" t="b">
        <v>0</v>
      </c>
      <c r="P2464" t="s">
        <v>8269</v>
      </c>
      <c r="Q2464" s="15" t="s">
        <v>8314</v>
      </c>
      <c r="R2464" s="12" t="s">
        <v>8315</v>
      </c>
      <c r="S2464">
        <f t="shared" si="116"/>
        <v>53.13</v>
      </c>
    </row>
    <row r="2465" spans="1:19" ht="60" x14ac:dyDescent="0.25">
      <c r="A2465" s="10">
        <v>3967</v>
      </c>
      <c r="B2465" s="3" t="s">
        <v>3964</v>
      </c>
      <c r="C2465" s="3" t="s">
        <v>8074</v>
      </c>
      <c r="D2465" s="6">
        <v>1700</v>
      </c>
      <c r="E2465" s="8">
        <v>410</v>
      </c>
      <c r="F2465" t="s">
        <v>8220</v>
      </c>
      <c r="G2465" t="s">
        <v>8223</v>
      </c>
      <c r="H2465" t="s">
        <v>8245</v>
      </c>
      <c r="I2465" s="19">
        <f t="shared" si="114"/>
        <v>42800.290590277778</v>
      </c>
      <c r="J2465">
        <v>1488783507</v>
      </c>
      <c r="K2465" s="19">
        <f t="shared" si="115"/>
        <v>42770.290590277778</v>
      </c>
      <c r="L2465">
        <v>1486191507</v>
      </c>
      <c r="M2465" t="b">
        <v>0</v>
      </c>
      <c r="N2465">
        <v>10</v>
      </c>
      <c r="O2465" t="b">
        <v>0</v>
      </c>
      <c r="P2465" t="s">
        <v>8269</v>
      </c>
      <c r="Q2465" s="15" t="s">
        <v>8314</v>
      </c>
      <c r="R2465" s="12" t="s">
        <v>8315</v>
      </c>
      <c r="S2465">
        <f t="shared" si="116"/>
        <v>41</v>
      </c>
    </row>
    <row r="2466" spans="1:19" ht="60" x14ac:dyDescent="0.25">
      <c r="A2466" s="10">
        <v>3959</v>
      </c>
      <c r="B2466" s="3" t="s">
        <v>3956</v>
      </c>
      <c r="C2466" s="3" t="s">
        <v>8066</v>
      </c>
      <c r="D2466" s="6">
        <v>1200</v>
      </c>
      <c r="E2466" s="8">
        <v>292</v>
      </c>
      <c r="F2466" t="s">
        <v>8220</v>
      </c>
      <c r="G2466" t="s">
        <v>8223</v>
      </c>
      <c r="H2466" t="s">
        <v>8245</v>
      </c>
      <c r="I2466" s="19">
        <f t="shared" si="114"/>
        <v>41910.788842592592</v>
      </c>
      <c r="J2466">
        <v>1411930556</v>
      </c>
      <c r="K2466" s="19">
        <f t="shared" si="115"/>
        <v>41880.788842592592</v>
      </c>
      <c r="L2466">
        <v>1409338556</v>
      </c>
      <c r="M2466" t="b">
        <v>0</v>
      </c>
      <c r="N2466">
        <v>12</v>
      </c>
      <c r="O2466" t="b">
        <v>0</v>
      </c>
      <c r="P2466" t="s">
        <v>8269</v>
      </c>
      <c r="Q2466" s="15" t="s">
        <v>8314</v>
      </c>
      <c r="R2466" s="12" t="s">
        <v>8315</v>
      </c>
      <c r="S2466">
        <f t="shared" si="116"/>
        <v>24.33</v>
      </c>
    </row>
    <row r="2467" spans="1:19" ht="60" x14ac:dyDescent="0.25">
      <c r="A2467" s="10">
        <v>1017</v>
      </c>
      <c r="B2467" s="3" t="s">
        <v>1018</v>
      </c>
      <c r="C2467" s="3" t="s">
        <v>5127</v>
      </c>
      <c r="D2467" s="6">
        <v>250000</v>
      </c>
      <c r="E2467" s="8">
        <v>57197</v>
      </c>
      <c r="F2467" t="s">
        <v>8219</v>
      </c>
      <c r="G2467" t="s">
        <v>8223</v>
      </c>
      <c r="H2467" t="s">
        <v>8245</v>
      </c>
      <c r="I2467" s="19">
        <f t="shared" si="114"/>
        <v>42329.716840277775</v>
      </c>
      <c r="J2467">
        <v>1448125935</v>
      </c>
      <c r="K2467" s="19">
        <f t="shared" si="115"/>
        <v>42289.675173611111</v>
      </c>
      <c r="L2467">
        <v>1444666335</v>
      </c>
      <c r="M2467" t="b">
        <v>0</v>
      </c>
      <c r="N2467">
        <v>355</v>
      </c>
      <c r="O2467" t="b">
        <v>0</v>
      </c>
      <c r="P2467" t="s">
        <v>8271</v>
      </c>
      <c r="Q2467" s="15" t="s">
        <v>8307</v>
      </c>
      <c r="R2467" s="12" t="s">
        <v>8313</v>
      </c>
      <c r="S2467">
        <f t="shared" si="116"/>
        <v>161.12</v>
      </c>
    </row>
    <row r="2468" spans="1:19" ht="45" x14ac:dyDescent="0.25">
      <c r="A2468" s="10">
        <v>150</v>
      </c>
      <c r="B2468" s="3" t="s">
        <v>152</v>
      </c>
      <c r="C2468" s="3" t="s">
        <v>4260</v>
      </c>
      <c r="D2468" s="6">
        <v>130000</v>
      </c>
      <c r="E2468" s="8">
        <v>30112</v>
      </c>
      <c r="F2468" t="s">
        <v>8219</v>
      </c>
      <c r="G2468" t="s">
        <v>8223</v>
      </c>
      <c r="H2468" t="s">
        <v>8245</v>
      </c>
      <c r="I2468" s="19">
        <f t="shared" si="114"/>
        <v>42150.161828703705</v>
      </c>
      <c r="J2468">
        <v>1432612382</v>
      </c>
      <c r="K2468" s="19">
        <f t="shared" si="115"/>
        <v>42090.161828703705</v>
      </c>
      <c r="L2468">
        <v>1427428382</v>
      </c>
      <c r="M2468" t="b">
        <v>0</v>
      </c>
      <c r="N2468">
        <v>67</v>
      </c>
      <c r="O2468" t="b">
        <v>0</v>
      </c>
      <c r="P2468" t="s">
        <v>8265</v>
      </c>
      <c r="Q2468" s="15" t="s">
        <v>8317</v>
      </c>
      <c r="R2468" s="12" t="s">
        <v>8337</v>
      </c>
      <c r="S2468">
        <f t="shared" si="116"/>
        <v>449.43</v>
      </c>
    </row>
    <row r="2469" spans="1:19" ht="45" x14ac:dyDescent="0.25">
      <c r="A2469" s="10">
        <v>3089</v>
      </c>
      <c r="B2469" s="3" t="s">
        <v>3089</v>
      </c>
      <c r="C2469" s="3" t="s">
        <v>7199</v>
      </c>
      <c r="D2469" s="6">
        <v>25000</v>
      </c>
      <c r="E2469" s="8">
        <v>5854</v>
      </c>
      <c r="F2469" t="s">
        <v>8220</v>
      </c>
      <c r="G2469" t="s">
        <v>8223</v>
      </c>
      <c r="H2469" t="s">
        <v>8245</v>
      </c>
      <c r="I2469" s="19">
        <f t="shared" si="114"/>
        <v>42560.082638888889</v>
      </c>
      <c r="J2469">
        <v>1468029540</v>
      </c>
      <c r="K2469" s="19">
        <f t="shared" si="115"/>
        <v>42528.542627314819</v>
      </c>
      <c r="L2469">
        <v>1465304483</v>
      </c>
      <c r="M2469" t="b">
        <v>0</v>
      </c>
      <c r="N2469">
        <v>45</v>
      </c>
      <c r="O2469" t="b">
        <v>0</v>
      </c>
      <c r="P2469" t="s">
        <v>8301</v>
      </c>
      <c r="Q2469" s="15" t="s">
        <v>8314</v>
      </c>
      <c r="R2469" s="12" t="s">
        <v>8327</v>
      </c>
      <c r="S2469">
        <f t="shared" si="116"/>
        <v>130.09</v>
      </c>
    </row>
    <row r="2470" spans="1:19" ht="60" x14ac:dyDescent="0.25">
      <c r="A2470" s="10">
        <v>2880</v>
      </c>
      <c r="B2470" s="3" t="s">
        <v>2880</v>
      </c>
      <c r="C2470" s="3" t="s">
        <v>6990</v>
      </c>
      <c r="D2470" s="6">
        <v>12000</v>
      </c>
      <c r="E2470" s="8">
        <v>2800</v>
      </c>
      <c r="F2470" t="s">
        <v>8220</v>
      </c>
      <c r="G2470" t="s">
        <v>8223</v>
      </c>
      <c r="H2470" t="s">
        <v>8245</v>
      </c>
      <c r="I2470" s="19">
        <f t="shared" si="114"/>
        <v>42236.711805555555</v>
      </c>
      <c r="J2470">
        <v>1440090300</v>
      </c>
      <c r="K2470" s="19">
        <f t="shared" si="115"/>
        <v>42192.905694444446</v>
      </c>
      <c r="L2470">
        <v>1436305452</v>
      </c>
      <c r="M2470" t="b">
        <v>0</v>
      </c>
      <c r="N2470">
        <v>29</v>
      </c>
      <c r="O2470" t="b">
        <v>0</v>
      </c>
      <c r="P2470" t="s">
        <v>8269</v>
      </c>
      <c r="Q2470" s="15" t="s">
        <v>8314</v>
      </c>
      <c r="R2470" s="12" t="s">
        <v>8315</v>
      </c>
      <c r="S2470">
        <f t="shared" si="116"/>
        <v>96.55</v>
      </c>
    </row>
    <row r="2471" spans="1:19" ht="45" x14ac:dyDescent="0.25">
      <c r="A2471" s="10">
        <v>519</v>
      </c>
      <c r="B2471" s="3" t="s">
        <v>520</v>
      </c>
      <c r="C2471" s="3" t="s">
        <v>4629</v>
      </c>
      <c r="D2471" s="6">
        <v>12001</v>
      </c>
      <c r="E2471" s="8">
        <v>2746</v>
      </c>
      <c r="F2471" t="s">
        <v>8220</v>
      </c>
      <c r="G2471" t="s">
        <v>8223</v>
      </c>
      <c r="H2471" t="s">
        <v>8245</v>
      </c>
      <c r="I2471" s="19">
        <f t="shared" si="114"/>
        <v>41248.391446759262</v>
      </c>
      <c r="J2471">
        <v>1354699421</v>
      </c>
      <c r="K2471" s="19">
        <f t="shared" si="115"/>
        <v>41218.391446759262</v>
      </c>
      <c r="L2471">
        <v>1352107421</v>
      </c>
      <c r="M2471" t="b">
        <v>0</v>
      </c>
      <c r="N2471">
        <v>70</v>
      </c>
      <c r="O2471" t="b">
        <v>0</v>
      </c>
      <c r="P2471" t="s">
        <v>8268</v>
      </c>
      <c r="Q2471" s="15" t="s">
        <v>8317</v>
      </c>
      <c r="R2471" s="12" t="s">
        <v>8344</v>
      </c>
      <c r="S2471">
        <f t="shared" si="116"/>
        <v>39.229999999999997</v>
      </c>
    </row>
    <row r="2472" spans="1:19" ht="60" x14ac:dyDescent="0.25">
      <c r="A2472" s="10">
        <v>1575</v>
      </c>
      <c r="B2472" s="3" t="s">
        <v>1576</v>
      </c>
      <c r="C2472" s="3" t="s">
        <v>5685</v>
      </c>
      <c r="D2472" s="6">
        <v>10000</v>
      </c>
      <c r="E2472" s="8">
        <v>2291</v>
      </c>
      <c r="F2472" t="s">
        <v>8219</v>
      </c>
      <c r="G2472" t="s">
        <v>8223</v>
      </c>
      <c r="H2472" t="s">
        <v>8245</v>
      </c>
      <c r="I2472" s="19">
        <f t="shared" si="114"/>
        <v>41829.524259259262</v>
      </c>
      <c r="J2472">
        <v>1404909296</v>
      </c>
      <c r="K2472" s="19">
        <f t="shared" si="115"/>
        <v>41799.524259259262</v>
      </c>
      <c r="L2472">
        <v>1402317296</v>
      </c>
      <c r="M2472" t="b">
        <v>0</v>
      </c>
      <c r="N2472">
        <v>35</v>
      </c>
      <c r="O2472" t="b">
        <v>0</v>
      </c>
      <c r="P2472" t="s">
        <v>8288</v>
      </c>
      <c r="Q2472" s="15" t="s">
        <v>8320</v>
      </c>
      <c r="R2472" s="12" t="s">
        <v>8352</v>
      </c>
      <c r="S2472">
        <f t="shared" si="116"/>
        <v>65.459999999999994</v>
      </c>
    </row>
    <row r="2473" spans="1:19" ht="45" x14ac:dyDescent="0.25">
      <c r="A2473" s="10">
        <v>2405</v>
      </c>
      <c r="B2473" s="3" t="s">
        <v>2406</v>
      </c>
      <c r="C2473" s="3" t="s">
        <v>6515</v>
      </c>
      <c r="D2473" s="6">
        <v>5000</v>
      </c>
      <c r="E2473" s="8">
        <v>1126</v>
      </c>
      <c r="F2473" t="s">
        <v>8220</v>
      </c>
      <c r="G2473" t="s">
        <v>8223</v>
      </c>
      <c r="H2473" t="s">
        <v>8245</v>
      </c>
      <c r="I2473" s="19">
        <f t="shared" si="114"/>
        <v>42616.585358796292</v>
      </c>
      <c r="J2473">
        <v>1472911375</v>
      </c>
      <c r="K2473" s="19">
        <f t="shared" si="115"/>
        <v>42595.585358796292</v>
      </c>
      <c r="L2473">
        <v>1471096975</v>
      </c>
      <c r="M2473" t="b">
        <v>0</v>
      </c>
      <c r="N2473">
        <v>20</v>
      </c>
      <c r="O2473" t="b">
        <v>0</v>
      </c>
      <c r="P2473" t="s">
        <v>8282</v>
      </c>
      <c r="Q2473" s="15" t="s">
        <v>8325</v>
      </c>
      <c r="R2473" s="12" t="s">
        <v>8353</v>
      </c>
      <c r="S2473">
        <f t="shared" si="116"/>
        <v>56.3</v>
      </c>
    </row>
    <row r="2474" spans="1:19" ht="60" x14ac:dyDescent="0.25">
      <c r="A2474" s="10">
        <v>3093</v>
      </c>
      <c r="B2474" s="3" t="s">
        <v>3093</v>
      </c>
      <c r="C2474" s="3" t="s">
        <v>7203</v>
      </c>
      <c r="D2474" s="6">
        <v>4000</v>
      </c>
      <c r="E2474" s="8">
        <v>910</v>
      </c>
      <c r="F2474" t="s">
        <v>8220</v>
      </c>
      <c r="G2474" t="s">
        <v>8228</v>
      </c>
      <c r="H2474" t="s">
        <v>8250</v>
      </c>
      <c r="I2474" s="19">
        <f t="shared" si="114"/>
        <v>41791.165972222225</v>
      </c>
      <c r="J2474">
        <v>1401595140</v>
      </c>
      <c r="K2474" s="19">
        <f t="shared" si="115"/>
        <v>41760.909039351849</v>
      </c>
      <c r="L2474">
        <v>1398980941</v>
      </c>
      <c r="M2474" t="b">
        <v>0</v>
      </c>
      <c r="N2474">
        <v>17</v>
      </c>
      <c r="O2474" t="b">
        <v>0</v>
      </c>
      <c r="P2474" t="s">
        <v>8301</v>
      </c>
      <c r="Q2474" s="15" t="s">
        <v>8314</v>
      </c>
      <c r="R2474" s="12" t="s">
        <v>8327</v>
      </c>
      <c r="S2474">
        <f t="shared" si="116"/>
        <v>53.53</v>
      </c>
    </row>
    <row r="2475" spans="1:19" ht="60" x14ac:dyDescent="0.25">
      <c r="A2475" s="10">
        <v>3134</v>
      </c>
      <c r="B2475" s="3" t="s">
        <v>3134</v>
      </c>
      <c r="C2475" s="3" t="s">
        <v>7244</v>
      </c>
      <c r="D2475" s="6">
        <v>1000</v>
      </c>
      <c r="E2475" s="8">
        <v>225</v>
      </c>
      <c r="F2475" t="s">
        <v>8221</v>
      </c>
      <c r="G2475" t="s">
        <v>8224</v>
      </c>
      <c r="H2475" t="s">
        <v>8246</v>
      </c>
      <c r="I2475" s="19">
        <f t="shared" si="114"/>
        <v>42821.678460648152</v>
      </c>
      <c r="J2475">
        <v>1490631419</v>
      </c>
      <c r="K2475" s="19">
        <f t="shared" si="115"/>
        <v>42800.720127314817</v>
      </c>
      <c r="L2475">
        <v>1488820619</v>
      </c>
      <c r="M2475" t="b">
        <v>0</v>
      </c>
      <c r="N2475">
        <v>12</v>
      </c>
      <c r="O2475" t="b">
        <v>0</v>
      </c>
      <c r="P2475" t="s">
        <v>8269</v>
      </c>
      <c r="Q2475" s="15" t="s">
        <v>8314</v>
      </c>
      <c r="R2475" s="12" t="s">
        <v>8315</v>
      </c>
      <c r="S2475">
        <f t="shared" si="116"/>
        <v>18.75</v>
      </c>
    </row>
    <row r="2476" spans="1:19" ht="60" x14ac:dyDescent="0.25">
      <c r="A2476" s="10">
        <v>593</v>
      </c>
      <c r="B2476" s="3" t="s">
        <v>594</v>
      </c>
      <c r="C2476" s="3" t="s">
        <v>4703</v>
      </c>
      <c r="D2476" s="6">
        <v>500</v>
      </c>
      <c r="E2476" s="8">
        <v>115</v>
      </c>
      <c r="F2476" t="s">
        <v>8220</v>
      </c>
      <c r="G2476" t="s">
        <v>8224</v>
      </c>
      <c r="H2476" t="s">
        <v>8246</v>
      </c>
      <c r="I2476" s="19">
        <f t="shared" si="114"/>
        <v>42100.635937500003</v>
      </c>
      <c r="J2476">
        <v>1428333345</v>
      </c>
      <c r="K2476" s="19">
        <f t="shared" si="115"/>
        <v>42070.677604166667</v>
      </c>
      <c r="L2476">
        <v>1425744945</v>
      </c>
      <c r="M2476" t="b">
        <v>0</v>
      </c>
      <c r="N2476">
        <v>7</v>
      </c>
      <c r="O2476" t="b">
        <v>0</v>
      </c>
      <c r="P2476" t="s">
        <v>8270</v>
      </c>
      <c r="Q2476" s="15" t="s">
        <v>8307</v>
      </c>
      <c r="R2476" s="12" t="s">
        <v>8354</v>
      </c>
      <c r="S2476">
        <f t="shared" si="116"/>
        <v>16.43</v>
      </c>
    </row>
    <row r="2477" spans="1:19" ht="60" x14ac:dyDescent="0.25">
      <c r="A2477" s="10">
        <v>669</v>
      </c>
      <c r="B2477" s="3" t="s">
        <v>670</v>
      </c>
      <c r="C2477" s="3" t="s">
        <v>4779</v>
      </c>
      <c r="D2477" s="6">
        <v>200000</v>
      </c>
      <c r="E2477" s="8">
        <v>43015</v>
      </c>
      <c r="F2477" t="s">
        <v>8220</v>
      </c>
      <c r="G2477" t="s">
        <v>8234</v>
      </c>
      <c r="H2477" t="s">
        <v>8254</v>
      </c>
      <c r="I2477" s="19">
        <f t="shared" si="114"/>
        <v>42557.625671296293</v>
      </c>
      <c r="J2477">
        <v>1467817258</v>
      </c>
      <c r="K2477" s="19">
        <f t="shared" si="115"/>
        <v>42527.625671296293</v>
      </c>
      <c r="L2477">
        <v>1465225258</v>
      </c>
      <c r="M2477" t="b">
        <v>0</v>
      </c>
      <c r="N2477">
        <v>28</v>
      </c>
      <c r="O2477" t="b">
        <v>0</v>
      </c>
      <c r="P2477" t="s">
        <v>8271</v>
      </c>
      <c r="Q2477" s="15" t="s">
        <v>8307</v>
      </c>
      <c r="R2477" s="12" t="s">
        <v>8313</v>
      </c>
      <c r="S2477">
        <f t="shared" si="116"/>
        <v>1536.25</v>
      </c>
    </row>
    <row r="2478" spans="1:19" ht="60" x14ac:dyDescent="0.25">
      <c r="A2478" s="10">
        <v>672</v>
      </c>
      <c r="B2478" s="3" t="s">
        <v>673</v>
      </c>
      <c r="C2478" s="3" t="s">
        <v>4782</v>
      </c>
      <c r="D2478" s="6">
        <v>50000</v>
      </c>
      <c r="E2478" s="8">
        <v>10814</v>
      </c>
      <c r="F2478" t="s">
        <v>8220</v>
      </c>
      <c r="G2478" t="s">
        <v>8223</v>
      </c>
      <c r="H2478" t="s">
        <v>8245</v>
      </c>
      <c r="I2478" s="19">
        <f t="shared" si="114"/>
        <v>42005.207638888889</v>
      </c>
      <c r="J2478">
        <v>1420088340</v>
      </c>
      <c r="K2478" s="19">
        <f t="shared" si="115"/>
        <v>41974.219490740739</v>
      </c>
      <c r="L2478">
        <v>1417410964</v>
      </c>
      <c r="M2478" t="b">
        <v>0</v>
      </c>
      <c r="N2478">
        <v>215</v>
      </c>
      <c r="O2478" t="b">
        <v>0</v>
      </c>
      <c r="P2478" t="s">
        <v>8271</v>
      </c>
      <c r="Q2478" s="15" t="s">
        <v>8307</v>
      </c>
      <c r="R2478" s="12" t="s">
        <v>8313</v>
      </c>
      <c r="S2478">
        <f t="shared" si="116"/>
        <v>50.3</v>
      </c>
    </row>
    <row r="2479" spans="1:19" ht="60" x14ac:dyDescent="0.25">
      <c r="A2479" s="10">
        <v>3893</v>
      </c>
      <c r="B2479" s="3" t="s">
        <v>3890</v>
      </c>
      <c r="C2479" s="3" t="s">
        <v>8001</v>
      </c>
      <c r="D2479" s="6">
        <v>50000</v>
      </c>
      <c r="E2479" s="8">
        <v>10775</v>
      </c>
      <c r="F2479" t="s">
        <v>8220</v>
      </c>
      <c r="G2479" t="s">
        <v>8223</v>
      </c>
      <c r="H2479" t="s">
        <v>8245</v>
      </c>
      <c r="I2479" s="19">
        <f t="shared" si="114"/>
        <v>41821.25</v>
      </c>
      <c r="J2479">
        <v>1404194400</v>
      </c>
      <c r="K2479" s="19">
        <f t="shared" si="115"/>
        <v>41779.657870370371</v>
      </c>
      <c r="L2479">
        <v>1400600840</v>
      </c>
      <c r="M2479" t="b">
        <v>0</v>
      </c>
      <c r="N2479">
        <v>84</v>
      </c>
      <c r="O2479" t="b">
        <v>0</v>
      </c>
      <c r="P2479" t="s">
        <v>8269</v>
      </c>
      <c r="Q2479" s="15" t="s">
        <v>8314</v>
      </c>
      <c r="R2479" s="12" t="s">
        <v>8315</v>
      </c>
      <c r="S2479">
        <f t="shared" si="116"/>
        <v>128.27000000000001</v>
      </c>
    </row>
    <row r="2480" spans="1:19" ht="60" x14ac:dyDescent="0.25">
      <c r="A2480" s="10">
        <v>708</v>
      </c>
      <c r="B2480" s="3" t="s">
        <v>709</v>
      </c>
      <c r="C2480" s="3" t="s">
        <v>4818</v>
      </c>
      <c r="D2480" s="6">
        <v>40000</v>
      </c>
      <c r="E2480" s="8">
        <v>8837</v>
      </c>
      <c r="F2480" t="s">
        <v>8220</v>
      </c>
      <c r="G2480" t="s">
        <v>8224</v>
      </c>
      <c r="H2480" t="s">
        <v>8246</v>
      </c>
      <c r="I2480" s="19">
        <f t="shared" si="114"/>
        <v>41895.581018518518</v>
      </c>
      <c r="J2480">
        <v>1410616600</v>
      </c>
      <c r="K2480" s="19">
        <f t="shared" si="115"/>
        <v>41835.581018518518</v>
      </c>
      <c r="L2480">
        <v>1405432600</v>
      </c>
      <c r="M2480" t="b">
        <v>0</v>
      </c>
      <c r="N2480">
        <v>369</v>
      </c>
      <c r="O2480" t="b">
        <v>0</v>
      </c>
      <c r="P2480" t="s">
        <v>8271</v>
      </c>
      <c r="Q2480" s="15" t="s">
        <v>8307</v>
      </c>
      <c r="R2480" s="12" t="s">
        <v>8313</v>
      </c>
      <c r="S2480">
        <f t="shared" si="116"/>
        <v>23.95</v>
      </c>
    </row>
    <row r="2481" spans="1:19" ht="45" x14ac:dyDescent="0.25">
      <c r="A2481" s="10">
        <v>485</v>
      </c>
      <c r="B2481" s="3" t="s">
        <v>486</v>
      </c>
      <c r="C2481" s="3" t="s">
        <v>4595</v>
      </c>
      <c r="D2481" s="6">
        <v>37956</v>
      </c>
      <c r="E2481" s="8">
        <v>8315.01</v>
      </c>
      <c r="F2481" t="s">
        <v>8220</v>
      </c>
      <c r="G2481" t="s">
        <v>8224</v>
      </c>
      <c r="H2481" t="s">
        <v>8246</v>
      </c>
      <c r="I2481" s="19">
        <f t="shared" si="114"/>
        <v>41411.50577546296</v>
      </c>
      <c r="J2481">
        <v>1368792499</v>
      </c>
      <c r="K2481" s="19">
        <f t="shared" si="115"/>
        <v>41381.50577546296</v>
      </c>
      <c r="L2481">
        <v>1366200499</v>
      </c>
      <c r="M2481" t="b">
        <v>0</v>
      </c>
      <c r="N2481">
        <v>125</v>
      </c>
      <c r="O2481" t="b">
        <v>0</v>
      </c>
      <c r="P2481" t="s">
        <v>8268</v>
      </c>
      <c r="Q2481" s="15" t="s">
        <v>8317</v>
      </c>
      <c r="R2481" s="12" t="s">
        <v>8344</v>
      </c>
      <c r="S2481">
        <f t="shared" si="116"/>
        <v>66.52</v>
      </c>
    </row>
    <row r="2482" spans="1:19" ht="45" x14ac:dyDescent="0.25">
      <c r="A2482" s="10">
        <v>1330</v>
      </c>
      <c r="B2482" s="3" t="s">
        <v>1331</v>
      </c>
      <c r="C2482" s="3" t="s">
        <v>5440</v>
      </c>
      <c r="D2482" s="6">
        <v>35000</v>
      </c>
      <c r="E2482" s="8">
        <v>7873</v>
      </c>
      <c r="F2482" t="s">
        <v>8219</v>
      </c>
      <c r="G2482" t="s">
        <v>8223</v>
      </c>
      <c r="H2482" t="s">
        <v>8245</v>
      </c>
      <c r="I2482" s="19">
        <f t="shared" si="114"/>
        <v>42553.166666666672</v>
      </c>
      <c r="J2482">
        <v>1467432000</v>
      </c>
      <c r="K2482" s="19">
        <f t="shared" si="115"/>
        <v>42522.276724537034</v>
      </c>
      <c r="L2482">
        <v>1464763109</v>
      </c>
      <c r="M2482" t="b">
        <v>0</v>
      </c>
      <c r="N2482">
        <v>50</v>
      </c>
      <c r="O2482" t="b">
        <v>0</v>
      </c>
      <c r="P2482" t="s">
        <v>8271</v>
      </c>
      <c r="Q2482" s="15" t="s">
        <v>8307</v>
      </c>
      <c r="R2482" s="12" t="s">
        <v>8313</v>
      </c>
      <c r="S2482">
        <f t="shared" si="116"/>
        <v>157.46</v>
      </c>
    </row>
    <row r="2483" spans="1:19" ht="60" x14ac:dyDescent="0.25">
      <c r="A2483" s="10">
        <v>467</v>
      </c>
      <c r="B2483" s="3" t="s">
        <v>468</v>
      </c>
      <c r="C2483" s="3" t="s">
        <v>4577</v>
      </c>
      <c r="D2483" s="6">
        <v>20000</v>
      </c>
      <c r="E2483" s="8">
        <v>4315</v>
      </c>
      <c r="F2483" t="s">
        <v>8220</v>
      </c>
      <c r="G2483" t="s">
        <v>8223</v>
      </c>
      <c r="H2483" t="s">
        <v>8245</v>
      </c>
      <c r="I2483" s="19">
        <f t="shared" si="114"/>
        <v>41180.679791666669</v>
      </c>
      <c r="J2483">
        <v>1348849134</v>
      </c>
      <c r="K2483" s="19">
        <f t="shared" si="115"/>
        <v>41135.679791666669</v>
      </c>
      <c r="L2483">
        <v>1344961134</v>
      </c>
      <c r="M2483" t="b">
        <v>0</v>
      </c>
      <c r="N2483">
        <v>39</v>
      </c>
      <c r="O2483" t="b">
        <v>0</v>
      </c>
      <c r="P2483" t="s">
        <v>8268</v>
      </c>
      <c r="Q2483" s="15" t="s">
        <v>8317</v>
      </c>
      <c r="R2483" s="12" t="s">
        <v>8344</v>
      </c>
      <c r="S2483">
        <f t="shared" si="116"/>
        <v>110.64</v>
      </c>
    </row>
    <row r="2484" spans="1:19" ht="60" x14ac:dyDescent="0.25">
      <c r="A2484" s="10">
        <v>1796</v>
      </c>
      <c r="B2484" s="3" t="s">
        <v>1797</v>
      </c>
      <c r="C2484" s="3" t="s">
        <v>5906</v>
      </c>
      <c r="D2484" s="6">
        <v>19000</v>
      </c>
      <c r="E2484" s="8">
        <v>4190</v>
      </c>
      <c r="F2484" t="s">
        <v>8220</v>
      </c>
      <c r="G2484" t="s">
        <v>8224</v>
      </c>
      <c r="H2484" t="s">
        <v>8246</v>
      </c>
      <c r="I2484" s="19">
        <f t="shared" si="114"/>
        <v>42575.439421296294</v>
      </c>
      <c r="J2484">
        <v>1469356366</v>
      </c>
      <c r="K2484" s="19">
        <f t="shared" si="115"/>
        <v>42515.439421296294</v>
      </c>
      <c r="L2484">
        <v>1464172366</v>
      </c>
      <c r="M2484" t="b">
        <v>1</v>
      </c>
      <c r="N2484">
        <v>86</v>
      </c>
      <c r="O2484" t="b">
        <v>0</v>
      </c>
      <c r="P2484" t="s">
        <v>8283</v>
      </c>
      <c r="Q2484" s="15" t="s">
        <v>8322</v>
      </c>
      <c r="R2484" s="12" t="s">
        <v>8323</v>
      </c>
      <c r="S2484">
        <f t="shared" si="116"/>
        <v>48.72</v>
      </c>
    </row>
    <row r="2485" spans="1:19" ht="60" x14ac:dyDescent="0.25">
      <c r="A2485" s="10">
        <v>2745</v>
      </c>
      <c r="B2485" s="3" t="s">
        <v>2745</v>
      </c>
      <c r="C2485" s="3" t="s">
        <v>6855</v>
      </c>
      <c r="D2485" s="6">
        <v>8000</v>
      </c>
      <c r="E2485" s="8">
        <v>1751</v>
      </c>
      <c r="F2485" t="s">
        <v>8220</v>
      </c>
      <c r="G2485" t="s">
        <v>8223</v>
      </c>
      <c r="H2485" t="s">
        <v>8245</v>
      </c>
      <c r="I2485" s="19">
        <f t="shared" si="114"/>
        <v>41104.988055555557</v>
      </c>
      <c r="J2485">
        <v>1342309368</v>
      </c>
      <c r="K2485" s="19">
        <f t="shared" si="115"/>
        <v>41044.988055555557</v>
      </c>
      <c r="L2485">
        <v>1337125368</v>
      </c>
      <c r="M2485" t="b">
        <v>0</v>
      </c>
      <c r="N2485">
        <v>49</v>
      </c>
      <c r="O2485" t="b">
        <v>0</v>
      </c>
      <c r="P2485" t="s">
        <v>8302</v>
      </c>
      <c r="Q2485" s="15" t="s">
        <v>8320</v>
      </c>
      <c r="R2485" s="12" t="s">
        <v>8348</v>
      </c>
      <c r="S2485">
        <f t="shared" si="116"/>
        <v>35.729999999999997</v>
      </c>
    </row>
    <row r="2486" spans="1:19" ht="60" x14ac:dyDescent="0.25">
      <c r="A2486" s="10">
        <v>3842</v>
      </c>
      <c r="B2486" s="3" t="s">
        <v>3839</v>
      </c>
      <c r="C2486" s="3" t="s">
        <v>7951</v>
      </c>
      <c r="D2486" s="6">
        <v>5000</v>
      </c>
      <c r="E2486" s="8">
        <v>1097</v>
      </c>
      <c r="F2486" t="s">
        <v>8220</v>
      </c>
      <c r="G2486" t="s">
        <v>8224</v>
      </c>
      <c r="H2486" t="s">
        <v>8246</v>
      </c>
      <c r="I2486" s="19">
        <f t="shared" si="114"/>
        <v>41770.493657407409</v>
      </c>
      <c r="J2486">
        <v>1399809052</v>
      </c>
      <c r="K2486" s="19">
        <f t="shared" si="115"/>
        <v>41740.493657407409</v>
      </c>
      <c r="L2486">
        <v>1397217052</v>
      </c>
      <c r="M2486" t="b">
        <v>1</v>
      </c>
      <c r="N2486">
        <v>23</v>
      </c>
      <c r="O2486" t="b">
        <v>0</v>
      </c>
      <c r="P2486" t="s">
        <v>8269</v>
      </c>
      <c r="Q2486" s="15" t="s">
        <v>8314</v>
      </c>
      <c r="R2486" s="12" t="s">
        <v>8315</v>
      </c>
      <c r="S2486">
        <f t="shared" si="116"/>
        <v>47.7</v>
      </c>
    </row>
    <row r="2487" spans="1:19" ht="60" x14ac:dyDescent="0.25">
      <c r="A2487" s="10">
        <v>4057</v>
      </c>
      <c r="B2487" s="3" t="s">
        <v>4053</v>
      </c>
      <c r="C2487" s="3" t="s">
        <v>8161</v>
      </c>
      <c r="D2487" s="6">
        <v>3500</v>
      </c>
      <c r="E2487" s="8">
        <v>775</v>
      </c>
      <c r="F2487" t="s">
        <v>8220</v>
      </c>
      <c r="G2487" t="s">
        <v>8224</v>
      </c>
      <c r="H2487" t="s">
        <v>8246</v>
      </c>
      <c r="I2487" s="19">
        <f t="shared" si="114"/>
        <v>42333.958333333328</v>
      </c>
      <c r="J2487">
        <v>1448492400</v>
      </c>
      <c r="K2487" s="19">
        <f t="shared" si="115"/>
        <v>42310.968518518523</v>
      </c>
      <c r="L2487">
        <v>1446506080</v>
      </c>
      <c r="M2487" t="b">
        <v>0</v>
      </c>
      <c r="N2487">
        <v>6</v>
      </c>
      <c r="O2487" t="b">
        <v>0</v>
      </c>
      <c r="P2487" t="s">
        <v>8269</v>
      </c>
      <c r="Q2487" s="15" t="s">
        <v>8314</v>
      </c>
      <c r="R2487" s="12" t="s">
        <v>8315</v>
      </c>
      <c r="S2487">
        <f t="shared" si="116"/>
        <v>129.16999999999999</v>
      </c>
    </row>
    <row r="2488" spans="1:19" ht="45" x14ac:dyDescent="0.25">
      <c r="A2488" s="10">
        <v>1683</v>
      </c>
      <c r="B2488" s="3" t="s">
        <v>1684</v>
      </c>
      <c r="C2488" s="3" t="s">
        <v>5793</v>
      </c>
      <c r="D2488" s="6">
        <v>3500</v>
      </c>
      <c r="E2488" s="8">
        <v>760</v>
      </c>
      <c r="F2488" t="s">
        <v>8221</v>
      </c>
      <c r="G2488" t="s">
        <v>8229</v>
      </c>
      <c r="H2488" t="s">
        <v>8248</v>
      </c>
      <c r="I2488" s="19">
        <f t="shared" si="114"/>
        <v>42832.781689814816</v>
      </c>
      <c r="J2488">
        <v>1491590738</v>
      </c>
      <c r="K2488" s="19">
        <f t="shared" si="115"/>
        <v>42808.781689814816</v>
      </c>
      <c r="L2488">
        <v>1489517138</v>
      </c>
      <c r="M2488" t="b">
        <v>0</v>
      </c>
      <c r="N2488">
        <v>10</v>
      </c>
      <c r="O2488" t="b">
        <v>0</v>
      </c>
      <c r="P2488" t="s">
        <v>8291</v>
      </c>
      <c r="Q2488" s="15" t="s">
        <v>8311</v>
      </c>
      <c r="R2488" s="12" t="s">
        <v>8336</v>
      </c>
      <c r="S2488">
        <f t="shared" si="116"/>
        <v>76</v>
      </c>
    </row>
    <row r="2489" spans="1:19" ht="60" x14ac:dyDescent="0.25">
      <c r="A2489" s="10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 s="19">
        <f t="shared" si="114"/>
        <v>42383.761759259258</v>
      </c>
      <c r="J2489">
        <v>1452795416</v>
      </c>
      <c r="K2489" s="19">
        <f t="shared" si="115"/>
        <v>42353.761759259258</v>
      </c>
      <c r="L2489">
        <v>1450203416</v>
      </c>
      <c r="M2489" t="b">
        <v>0</v>
      </c>
      <c r="N2489">
        <v>6</v>
      </c>
      <c r="O2489" t="b">
        <v>0</v>
      </c>
      <c r="P2489" t="s">
        <v>8269</v>
      </c>
      <c r="Q2489" s="15" t="s">
        <v>8314</v>
      </c>
      <c r="R2489" s="12" t="s">
        <v>8315</v>
      </c>
      <c r="S2489">
        <f t="shared" si="116"/>
        <v>126.5</v>
      </c>
    </row>
    <row r="2490" spans="1:19" ht="60" x14ac:dyDescent="0.25">
      <c r="A2490" s="10">
        <v>169</v>
      </c>
      <c r="B2490" s="3" t="s">
        <v>171</v>
      </c>
      <c r="C2490" s="3" t="s">
        <v>4279</v>
      </c>
      <c r="D2490" s="6">
        <v>2500</v>
      </c>
      <c r="E2490" s="8">
        <v>560</v>
      </c>
      <c r="F2490" t="s">
        <v>8220</v>
      </c>
      <c r="G2490" t="s">
        <v>8224</v>
      </c>
      <c r="H2490" t="s">
        <v>8246</v>
      </c>
      <c r="I2490" s="19">
        <f t="shared" si="114"/>
        <v>41930.505312499998</v>
      </c>
      <c r="J2490">
        <v>1413634059</v>
      </c>
      <c r="K2490" s="19">
        <f t="shared" si="115"/>
        <v>41900.505312499998</v>
      </c>
      <c r="L2490">
        <v>1411042059</v>
      </c>
      <c r="M2490" t="b">
        <v>0</v>
      </c>
      <c r="N2490">
        <v>10</v>
      </c>
      <c r="O2490" t="b">
        <v>0</v>
      </c>
      <c r="P2490" t="s">
        <v>8266</v>
      </c>
      <c r="Q2490" s="15" t="s">
        <v>8317</v>
      </c>
      <c r="R2490" s="12" t="s">
        <v>8346</v>
      </c>
      <c r="S2490">
        <f t="shared" si="116"/>
        <v>56</v>
      </c>
    </row>
    <row r="2491" spans="1:19" ht="45" x14ac:dyDescent="0.25">
      <c r="A2491" s="10">
        <v>2917</v>
      </c>
      <c r="B2491" s="3" t="s">
        <v>2917</v>
      </c>
      <c r="C2491" s="3" t="s">
        <v>7027</v>
      </c>
      <c r="D2491" s="6">
        <v>2000</v>
      </c>
      <c r="E2491" s="8">
        <v>437</v>
      </c>
      <c r="F2491" t="s">
        <v>8220</v>
      </c>
      <c r="G2491" t="s">
        <v>8223</v>
      </c>
      <c r="H2491" t="s">
        <v>8245</v>
      </c>
      <c r="I2491" s="19">
        <f t="shared" si="114"/>
        <v>42263.234340277777</v>
      </c>
      <c r="J2491">
        <v>1442381847</v>
      </c>
      <c r="K2491" s="19">
        <f t="shared" si="115"/>
        <v>42245.234340277777</v>
      </c>
      <c r="L2491">
        <v>1440826647</v>
      </c>
      <c r="M2491" t="b">
        <v>0</v>
      </c>
      <c r="N2491">
        <v>9</v>
      </c>
      <c r="O2491" t="b">
        <v>0</v>
      </c>
      <c r="P2491" t="s">
        <v>8269</v>
      </c>
      <c r="Q2491" s="15" t="s">
        <v>8314</v>
      </c>
      <c r="R2491" s="12" t="s">
        <v>8315</v>
      </c>
      <c r="S2491">
        <f t="shared" si="116"/>
        <v>48.56</v>
      </c>
    </row>
    <row r="2492" spans="1:19" ht="45" x14ac:dyDescent="0.25">
      <c r="A2492" s="10">
        <v>910</v>
      </c>
      <c r="B2492" s="3" t="s">
        <v>911</v>
      </c>
      <c r="C2492" s="3" t="s">
        <v>5020</v>
      </c>
      <c r="D2492" s="6">
        <v>550</v>
      </c>
      <c r="E2492" s="8">
        <v>123</v>
      </c>
      <c r="F2492" t="s">
        <v>8220</v>
      </c>
      <c r="G2492" t="s">
        <v>8224</v>
      </c>
      <c r="H2492" t="s">
        <v>8246</v>
      </c>
      <c r="I2492" s="19">
        <f t="shared" si="114"/>
        <v>42797.545358796298</v>
      </c>
      <c r="J2492">
        <v>1488546319</v>
      </c>
      <c r="K2492" s="19">
        <f t="shared" si="115"/>
        <v>42737.545358796298</v>
      </c>
      <c r="L2492">
        <v>1483362319</v>
      </c>
      <c r="M2492" t="b">
        <v>0</v>
      </c>
      <c r="N2492">
        <v>5</v>
      </c>
      <c r="O2492" t="b">
        <v>0</v>
      </c>
      <c r="P2492" t="s">
        <v>8276</v>
      </c>
      <c r="Q2492" s="15" t="s">
        <v>8311</v>
      </c>
      <c r="R2492" s="12" t="s">
        <v>8343</v>
      </c>
      <c r="S2492">
        <f t="shared" si="116"/>
        <v>24.6</v>
      </c>
    </row>
    <row r="2493" spans="1:19" ht="60" x14ac:dyDescent="0.25">
      <c r="A2493" s="10">
        <v>4053</v>
      </c>
      <c r="B2493" s="3" t="s">
        <v>4049</v>
      </c>
      <c r="C2493" s="3" t="s">
        <v>8157</v>
      </c>
      <c r="D2493" s="6">
        <v>500</v>
      </c>
      <c r="E2493" s="8">
        <v>110</v>
      </c>
      <c r="F2493" t="s">
        <v>8220</v>
      </c>
      <c r="G2493" t="s">
        <v>8224</v>
      </c>
      <c r="H2493" t="s">
        <v>8246</v>
      </c>
      <c r="I2493" s="19">
        <f t="shared" si="114"/>
        <v>41958.833333333328</v>
      </c>
      <c r="J2493">
        <v>1416081600</v>
      </c>
      <c r="K2493" s="19">
        <f t="shared" si="115"/>
        <v>41928.690138888887</v>
      </c>
      <c r="L2493">
        <v>1413477228</v>
      </c>
      <c r="M2493" t="b">
        <v>0</v>
      </c>
      <c r="N2493">
        <v>2</v>
      </c>
      <c r="O2493" t="b">
        <v>0</v>
      </c>
      <c r="P2493" t="s">
        <v>8269</v>
      </c>
      <c r="Q2493" s="15" t="s">
        <v>8314</v>
      </c>
      <c r="R2493" s="12" t="s">
        <v>8315</v>
      </c>
      <c r="S2493">
        <f t="shared" si="116"/>
        <v>55</v>
      </c>
    </row>
    <row r="2494" spans="1:19" ht="60" x14ac:dyDescent="0.25">
      <c r="A2494" s="10">
        <v>613</v>
      </c>
      <c r="B2494" s="3" t="s">
        <v>614</v>
      </c>
      <c r="C2494" s="3" t="s">
        <v>4723</v>
      </c>
      <c r="D2494" s="6">
        <v>60000</v>
      </c>
      <c r="E2494" s="8">
        <v>12818</v>
      </c>
      <c r="F2494" t="s">
        <v>8219</v>
      </c>
      <c r="G2494" t="s">
        <v>8223</v>
      </c>
      <c r="H2494" t="s">
        <v>8245</v>
      </c>
      <c r="I2494" s="19">
        <f t="shared" si="114"/>
        <v>42278.207638888889</v>
      </c>
      <c r="J2494">
        <v>1443675540</v>
      </c>
      <c r="K2494" s="19">
        <f t="shared" si="115"/>
        <v>42247.496759259258</v>
      </c>
      <c r="L2494">
        <v>1441022120</v>
      </c>
      <c r="M2494" t="b">
        <v>0</v>
      </c>
      <c r="N2494">
        <v>121</v>
      </c>
      <c r="O2494" t="b">
        <v>0</v>
      </c>
      <c r="P2494" t="s">
        <v>8270</v>
      </c>
      <c r="Q2494" s="15" t="s">
        <v>8307</v>
      </c>
      <c r="R2494" s="12" t="s">
        <v>8354</v>
      </c>
      <c r="S2494">
        <f t="shared" si="116"/>
        <v>105.93</v>
      </c>
    </row>
    <row r="2495" spans="1:19" ht="45" x14ac:dyDescent="0.25">
      <c r="A2495" s="10">
        <v>1566</v>
      </c>
      <c r="B2495" s="3" t="s">
        <v>1567</v>
      </c>
      <c r="C2495" s="3" t="s">
        <v>5676</v>
      </c>
      <c r="D2495" s="6">
        <v>30000</v>
      </c>
      <c r="E2495" s="8">
        <v>6375</v>
      </c>
      <c r="F2495" t="s">
        <v>8219</v>
      </c>
      <c r="G2495" t="s">
        <v>8223</v>
      </c>
      <c r="H2495" t="s">
        <v>8245</v>
      </c>
      <c r="I2495" s="19">
        <f t="shared" si="114"/>
        <v>42578.916666666672</v>
      </c>
      <c r="J2495">
        <v>1469656800</v>
      </c>
      <c r="K2495" s="19">
        <f t="shared" si="115"/>
        <v>42549.916712962964</v>
      </c>
      <c r="L2495">
        <v>1467151204</v>
      </c>
      <c r="M2495" t="b">
        <v>0</v>
      </c>
      <c r="N2495">
        <v>59</v>
      </c>
      <c r="O2495" t="b">
        <v>0</v>
      </c>
      <c r="P2495" t="s">
        <v>8288</v>
      </c>
      <c r="Q2495" s="15" t="s">
        <v>8320</v>
      </c>
      <c r="R2495" s="12" t="s">
        <v>8352</v>
      </c>
      <c r="S2495">
        <f t="shared" si="116"/>
        <v>108.05</v>
      </c>
    </row>
    <row r="2496" spans="1:19" ht="45" x14ac:dyDescent="0.25">
      <c r="A2496" s="10">
        <v>922</v>
      </c>
      <c r="B2496" s="3" t="s">
        <v>923</v>
      </c>
      <c r="C2496" s="3" t="s">
        <v>5032</v>
      </c>
      <c r="D2496" s="6">
        <v>27000</v>
      </c>
      <c r="E2496" s="8">
        <v>5680</v>
      </c>
      <c r="F2496" t="s">
        <v>8220</v>
      </c>
      <c r="G2496" t="s">
        <v>8223</v>
      </c>
      <c r="H2496" t="s">
        <v>8245</v>
      </c>
      <c r="I2496" s="19">
        <f t="shared" si="114"/>
        <v>41913.530011574076</v>
      </c>
      <c r="J2496">
        <v>1412167393</v>
      </c>
      <c r="K2496" s="19">
        <f t="shared" si="115"/>
        <v>41878.530011574076</v>
      </c>
      <c r="L2496">
        <v>1409143393</v>
      </c>
      <c r="M2496" t="b">
        <v>0</v>
      </c>
      <c r="N2496">
        <v>30</v>
      </c>
      <c r="O2496" t="b">
        <v>0</v>
      </c>
      <c r="P2496" t="s">
        <v>8276</v>
      </c>
      <c r="Q2496" s="15" t="s">
        <v>8311</v>
      </c>
      <c r="R2496" s="12" t="s">
        <v>8343</v>
      </c>
      <c r="S2496">
        <f t="shared" si="116"/>
        <v>189.33</v>
      </c>
    </row>
    <row r="2497" spans="1:19" ht="60" x14ac:dyDescent="0.25">
      <c r="A2497" s="10">
        <v>1984</v>
      </c>
      <c r="B2497" s="3" t="s">
        <v>1985</v>
      </c>
      <c r="C2497" s="3" t="s">
        <v>6094</v>
      </c>
      <c r="D2497" s="6">
        <v>15000</v>
      </c>
      <c r="E2497" s="8">
        <v>3172</v>
      </c>
      <c r="F2497" t="s">
        <v>8220</v>
      </c>
      <c r="G2497" t="s">
        <v>8223</v>
      </c>
      <c r="H2497" t="s">
        <v>8245</v>
      </c>
      <c r="I2497" s="19">
        <f t="shared" si="114"/>
        <v>41973.831956018519</v>
      </c>
      <c r="J2497">
        <v>1417377481</v>
      </c>
      <c r="K2497" s="19">
        <f t="shared" si="115"/>
        <v>41913.790289351848</v>
      </c>
      <c r="L2497">
        <v>1412189881</v>
      </c>
      <c r="M2497" t="b">
        <v>0</v>
      </c>
      <c r="N2497">
        <v>7</v>
      </c>
      <c r="O2497" t="b">
        <v>0</v>
      </c>
      <c r="P2497" t="s">
        <v>8294</v>
      </c>
      <c r="Q2497" s="15" t="s">
        <v>8322</v>
      </c>
      <c r="R2497" s="12" t="s">
        <v>8351</v>
      </c>
      <c r="S2497">
        <f t="shared" si="116"/>
        <v>453.14</v>
      </c>
    </row>
    <row r="2498" spans="1:19" x14ac:dyDescent="0.25">
      <c r="A2498" s="10">
        <v>2655</v>
      </c>
      <c r="B2498" s="3" t="s">
        <v>2655</v>
      </c>
      <c r="C2498" s="3" t="s">
        <v>6765</v>
      </c>
      <c r="D2498" s="6">
        <v>15000</v>
      </c>
      <c r="E2498" s="8">
        <v>3155</v>
      </c>
      <c r="F2498" t="s">
        <v>8219</v>
      </c>
      <c r="G2498" t="s">
        <v>8223</v>
      </c>
      <c r="H2498" t="s">
        <v>8245</v>
      </c>
      <c r="I2498" s="19">
        <f t="shared" si="114"/>
        <v>42409.833333333328</v>
      </c>
      <c r="J2498">
        <v>1455048000</v>
      </c>
      <c r="K2498" s="19">
        <f t="shared" si="115"/>
        <v>42381.866284722222</v>
      </c>
      <c r="L2498">
        <v>1452631647</v>
      </c>
      <c r="M2498" t="b">
        <v>0</v>
      </c>
      <c r="N2498">
        <v>43</v>
      </c>
      <c r="O2498" t="b">
        <v>0</v>
      </c>
      <c r="P2498" t="s">
        <v>8299</v>
      </c>
      <c r="Q2498" s="15" t="s">
        <v>8307</v>
      </c>
      <c r="R2498" s="12" t="s">
        <v>8316</v>
      </c>
      <c r="S2498">
        <f t="shared" si="116"/>
        <v>73.37</v>
      </c>
    </row>
    <row r="2499" spans="1:19" ht="60" x14ac:dyDescent="0.25">
      <c r="A2499" s="10">
        <v>1165</v>
      </c>
      <c r="B2499" s="3" t="s">
        <v>1166</v>
      </c>
      <c r="C2499" s="3" t="s">
        <v>5275</v>
      </c>
      <c r="D2499" s="6">
        <v>10000</v>
      </c>
      <c r="E2499" s="8">
        <v>2070.5</v>
      </c>
      <c r="F2499" t="s">
        <v>8220</v>
      </c>
      <c r="G2499" t="s">
        <v>8223</v>
      </c>
      <c r="H2499" t="s">
        <v>8245</v>
      </c>
      <c r="I2499" s="19">
        <f t="shared" ref="I2499:I2562" si="117">(((J2499/60)/60)/24)+DATE(1970,1,1)</f>
        <v>41826.214467592588</v>
      </c>
      <c r="J2499">
        <v>1404623330</v>
      </c>
      <c r="K2499" s="19">
        <f t="shared" ref="K2499:K2562" si="118">(((L2499/60)/60)/24)+DATE(1970,1,1)</f>
        <v>41792.214467592588</v>
      </c>
      <c r="L2499">
        <v>1401685730</v>
      </c>
      <c r="M2499" t="b">
        <v>0</v>
      </c>
      <c r="N2499">
        <v>25</v>
      </c>
      <c r="O2499" t="b">
        <v>0</v>
      </c>
      <c r="P2499" t="s">
        <v>8282</v>
      </c>
      <c r="Q2499" s="15" t="s">
        <v>8325</v>
      </c>
      <c r="R2499" s="12" t="s">
        <v>8353</v>
      </c>
      <c r="S2499">
        <f t="shared" ref="S2499:S2562" si="119">IFERROR(ROUND(E2499/N2499,2),0)</f>
        <v>82.82</v>
      </c>
    </row>
    <row r="2500" spans="1:19" ht="45" x14ac:dyDescent="0.25">
      <c r="A2500" s="10">
        <v>2324</v>
      </c>
      <c r="B2500" s="3" t="s">
        <v>2325</v>
      </c>
      <c r="C2500" s="3" t="s">
        <v>6434</v>
      </c>
      <c r="D2500" s="6">
        <v>7500</v>
      </c>
      <c r="E2500" s="8">
        <v>1555</v>
      </c>
      <c r="F2500" t="s">
        <v>8221</v>
      </c>
      <c r="G2500" t="s">
        <v>8224</v>
      </c>
      <c r="H2500" t="s">
        <v>8246</v>
      </c>
      <c r="I2500" s="19">
        <f t="shared" si="117"/>
        <v>42820.843576388885</v>
      </c>
      <c r="J2500">
        <v>1490559285</v>
      </c>
      <c r="K2500" s="19">
        <f t="shared" si="118"/>
        <v>42790.885243055556</v>
      </c>
      <c r="L2500">
        <v>1487970885</v>
      </c>
      <c r="M2500" t="b">
        <v>0</v>
      </c>
      <c r="N2500">
        <v>61</v>
      </c>
      <c r="O2500" t="b">
        <v>0</v>
      </c>
      <c r="P2500" t="s">
        <v>8296</v>
      </c>
      <c r="Q2500" s="15" t="s">
        <v>8325</v>
      </c>
      <c r="R2500" s="12" t="s">
        <v>8326</v>
      </c>
      <c r="S2500">
        <f t="shared" si="119"/>
        <v>25.49</v>
      </c>
    </row>
    <row r="2501" spans="1:19" ht="60" x14ac:dyDescent="0.25">
      <c r="A2501" s="10">
        <v>3843</v>
      </c>
      <c r="B2501" s="3" t="s">
        <v>3840</v>
      </c>
      <c r="C2501" s="3" t="s">
        <v>7952</v>
      </c>
      <c r="D2501" s="6">
        <v>5000</v>
      </c>
      <c r="E2501" s="8">
        <v>1065</v>
      </c>
      <c r="F2501" t="s">
        <v>8220</v>
      </c>
      <c r="G2501" t="s">
        <v>8223</v>
      </c>
      <c r="H2501" t="s">
        <v>8245</v>
      </c>
      <c r="I2501" s="19">
        <f t="shared" si="117"/>
        <v>41791.072500000002</v>
      </c>
      <c r="J2501">
        <v>1401587064</v>
      </c>
      <c r="K2501" s="19">
        <f t="shared" si="118"/>
        <v>41766.072500000002</v>
      </c>
      <c r="L2501">
        <v>1399427064</v>
      </c>
      <c r="M2501" t="b">
        <v>1</v>
      </c>
      <c r="N2501">
        <v>19</v>
      </c>
      <c r="O2501" t="b">
        <v>0</v>
      </c>
      <c r="P2501" t="s">
        <v>8269</v>
      </c>
      <c r="Q2501" s="15" t="s">
        <v>8314</v>
      </c>
      <c r="R2501" s="12" t="s">
        <v>8315</v>
      </c>
      <c r="S2501">
        <f t="shared" si="119"/>
        <v>56.05</v>
      </c>
    </row>
    <row r="2502" spans="1:19" ht="60" x14ac:dyDescent="0.25">
      <c r="A2502" s="10">
        <v>1771</v>
      </c>
      <c r="B2502" s="3" t="s">
        <v>1772</v>
      </c>
      <c r="C2502" s="3" t="s">
        <v>5881</v>
      </c>
      <c r="D2502" s="6">
        <v>4200</v>
      </c>
      <c r="E2502" s="8">
        <v>895</v>
      </c>
      <c r="F2502" t="s">
        <v>8220</v>
      </c>
      <c r="G2502" t="s">
        <v>8224</v>
      </c>
      <c r="H2502" t="s">
        <v>8246</v>
      </c>
      <c r="I2502" s="19">
        <f t="shared" si="117"/>
        <v>41935.979629629634</v>
      </c>
      <c r="J2502">
        <v>1414107040</v>
      </c>
      <c r="K2502" s="19">
        <f t="shared" si="118"/>
        <v>41905.979629629634</v>
      </c>
      <c r="L2502">
        <v>1411515040</v>
      </c>
      <c r="M2502" t="b">
        <v>1</v>
      </c>
      <c r="N2502">
        <v>25</v>
      </c>
      <c r="O2502" t="b">
        <v>0</v>
      </c>
      <c r="P2502" t="s">
        <v>8283</v>
      </c>
      <c r="Q2502" s="15" t="s">
        <v>8322</v>
      </c>
      <c r="R2502" s="12" t="s">
        <v>8323</v>
      </c>
      <c r="S2502">
        <f t="shared" si="119"/>
        <v>35.799999999999997</v>
      </c>
    </row>
    <row r="2503" spans="1:19" ht="60" x14ac:dyDescent="0.25">
      <c r="A2503" s="10">
        <v>1737</v>
      </c>
      <c r="B2503" s="3" t="s">
        <v>1738</v>
      </c>
      <c r="C2503" s="3" t="s">
        <v>5847</v>
      </c>
      <c r="D2503" s="6">
        <v>4000</v>
      </c>
      <c r="E2503" s="8">
        <v>850</v>
      </c>
      <c r="F2503" t="s">
        <v>8220</v>
      </c>
      <c r="G2503" t="s">
        <v>8223</v>
      </c>
      <c r="H2503" t="s">
        <v>8245</v>
      </c>
      <c r="I2503" s="19">
        <f t="shared" si="117"/>
        <v>42205.948981481488</v>
      </c>
      <c r="J2503">
        <v>1437432392</v>
      </c>
      <c r="K2503" s="19">
        <f t="shared" si="118"/>
        <v>42175.948981481488</v>
      </c>
      <c r="L2503">
        <v>1434840392</v>
      </c>
      <c r="M2503" t="b">
        <v>0</v>
      </c>
      <c r="N2503">
        <v>15</v>
      </c>
      <c r="O2503" t="b">
        <v>0</v>
      </c>
      <c r="P2503" t="s">
        <v>8291</v>
      </c>
      <c r="Q2503" s="15" t="s">
        <v>8311</v>
      </c>
      <c r="R2503" s="12" t="s">
        <v>8336</v>
      </c>
      <c r="S2503">
        <f t="shared" si="119"/>
        <v>56.67</v>
      </c>
    </row>
    <row r="2504" spans="1:19" ht="60" x14ac:dyDescent="0.25">
      <c r="A2504" s="10">
        <v>181</v>
      </c>
      <c r="B2504" s="3" t="s">
        <v>183</v>
      </c>
      <c r="C2504" s="3" t="s">
        <v>4291</v>
      </c>
      <c r="D2504" s="6">
        <v>3423</v>
      </c>
      <c r="E2504" s="8">
        <v>722</v>
      </c>
      <c r="F2504" t="s">
        <v>8220</v>
      </c>
      <c r="G2504" t="s">
        <v>8224</v>
      </c>
      <c r="H2504" t="s">
        <v>8246</v>
      </c>
      <c r="I2504" s="19">
        <f t="shared" si="117"/>
        <v>42177.741840277777</v>
      </c>
      <c r="J2504">
        <v>1434995295</v>
      </c>
      <c r="K2504" s="19">
        <f t="shared" si="118"/>
        <v>42147.741840277777</v>
      </c>
      <c r="L2504">
        <v>1432403295</v>
      </c>
      <c r="M2504" t="b">
        <v>0</v>
      </c>
      <c r="N2504">
        <v>4</v>
      </c>
      <c r="O2504" t="b">
        <v>0</v>
      </c>
      <c r="P2504" t="s">
        <v>8266</v>
      </c>
      <c r="Q2504" s="15" t="s">
        <v>8317</v>
      </c>
      <c r="R2504" s="12" t="s">
        <v>8346</v>
      </c>
      <c r="S2504">
        <f t="shared" si="119"/>
        <v>180.5</v>
      </c>
    </row>
    <row r="2505" spans="1:19" ht="45" x14ac:dyDescent="0.25">
      <c r="A2505" s="10">
        <v>4104</v>
      </c>
      <c r="B2505" s="3" t="s">
        <v>4100</v>
      </c>
      <c r="C2505" s="3" t="s">
        <v>8207</v>
      </c>
      <c r="D2505" s="6">
        <v>3000</v>
      </c>
      <c r="E2505" s="8">
        <v>641</v>
      </c>
      <c r="F2505" t="s">
        <v>8220</v>
      </c>
      <c r="G2505" t="s">
        <v>8225</v>
      </c>
      <c r="H2505" t="s">
        <v>8247</v>
      </c>
      <c r="I2505" s="19">
        <f t="shared" si="117"/>
        <v>42670.278171296297</v>
      </c>
      <c r="J2505">
        <v>1477550434</v>
      </c>
      <c r="K2505" s="19">
        <f t="shared" si="118"/>
        <v>42640.278171296297</v>
      </c>
      <c r="L2505">
        <v>1474958434</v>
      </c>
      <c r="M2505" t="b">
        <v>0</v>
      </c>
      <c r="N2505">
        <v>14</v>
      </c>
      <c r="O2505" t="b">
        <v>0</v>
      </c>
      <c r="P2505" t="s">
        <v>8269</v>
      </c>
      <c r="Q2505" s="15" t="s">
        <v>8314</v>
      </c>
      <c r="R2505" s="12" t="s">
        <v>8315</v>
      </c>
      <c r="S2505">
        <f t="shared" si="119"/>
        <v>45.79</v>
      </c>
    </row>
    <row r="2506" spans="1:19" ht="45" x14ac:dyDescent="0.25">
      <c r="A2506" s="10">
        <v>2896</v>
      </c>
      <c r="B2506" s="3" t="s">
        <v>2896</v>
      </c>
      <c r="C2506" s="3" t="s">
        <v>7006</v>
      </c>
      <c r="D2506" s="6">
        <v>3000</v>
      </c>
      <c r="E2506" s="8">
        <v>625</v>
      </c>
      <c r="F2506" t="s">
        <v>8220</v>
      </c>
      <c r="G2506" t="s">
        <v>8223</v>
      </c>
      <c r="H2506" t="s">
        <v>8245</v>
      </c>
      <c r="I2506" s="19">
        <f t="shared" si="117"/>
        <v>42716.25</v>
      </c>
      <c r="J2506">
        <v>1481522400</v>
      </c>
      <c r="K2506" s="19">
        <f t="shared" si="118"/>
        <v>42701.908807870372</v>
      </c>
      <c r="L2506">
        <v>1480283321</v>
      </c>
      <c r="M2506" t="b">
        <v>0</v>
      </c>
      <c r="N2506">
        <v>12</v>
      </c>
      <c r="O2506" t="b">
        <v>0</v>
      </c>
      <c r="P2506" t="s">
        <v>8269</v>
      </c>
      <c r="Q2506" s="15" t="s">
        <v>8314</v>
      </c>
      <c r="R2506" s="12" t="s">
        <v>8315</v>
      </c>
      <c r="S2506">
        <f t="shared" si="119"/>
        <v>52.08</v>
      </c>
    </row>
    <row r="2507" spans="1:19" ht="45" x14ac:dyDescent="0.25">
      <c r="A2507" s="10">
        <v>3972</v>
      </c>
      <c r="B2507" s="3" t="s">
        <v>3969</v>
      </c>
      <c r="C2507" s="3" t="s">
        <v>8079</v>
      </c>
      <c r="D2507" s="6">
        <v>1000</v>
      </c>
      <c r="E2507" s="8">
        <v>211</v>
      </c>
      <c r="F2507" t="s">
        <v>8220</v>
      </c>
      <c r="G2507" t="s">
        <v>8223</v>
      </c>
      <c r="H2507" t="s">
        <v>8245</v>
      </c>
      <c r="I2507" s="19">
        <f t="shared" si="117"/>
        <v>42041.067523148144</v>
      </c>
      <c r="J2507">
        <v>1423186634</v>
      </c>
      <c r="K2507" s="19">
        <f t="shared" si="118"/>
        <v>41981.067523148144</v>
      </c>
      <c r="L2507">
        <v>1418002634</v>
      </c>
      <c r="M2507" t="b">
        <v>0</v>
      </c>
      <c r="N2507">
        <v>8</v>
      </c>
      <c r="O2507" t="b">
        <v>0</v>
      </c>
      <c r="P2507" t="s">
        <v>8269</v>
      </c>
      <c r="Q2507" s="15" t="s">
        <v>8314</v>
      </c>
      <c r="R2507" s="12" t="s">
        <v>8315</v>
      </c>
      <c r="S2507">
        <f t="shared" si="119"/>
        <v>26.38</v>
      </c>
    </row>
    <row r="2508" spans="1:19" ht="45" x14ac:dyDescent="0.25">
      <c r="A2508" s="10">
        <v>1594</v>
      </c>
      <c r="B2508" s="3" t="s">
        <v>1595</v>
      </c>
      <c r="C2508" s="3" t="s">
        <v>5704</v>
      </c>
      <c r="D2508" s="6">
        <v>1000</v>
      </c>
      <c r="E2508" s="8">
        <v>205</v>
      </c>
      <c r="F2508" t="s">
        <v>8220</v>
      </c>
      <c r="G2508" t="s">
        <v>8223</v>
      </c>
      <c r="H2508" t="s">
        <v>8245</v>
      </c>
      <c r="I2508" s="19">
        <f t="shared" si="117"/>
        <v>42505.681249999994</v>
      </c>
      <c r="J2508">
        <v>1463329260</v>
      </c>
      <c r="K2508" s="19">
        <f t="shared" si="118"/>
        <v>42445.712754629625</v>
      </c>
      <c r="L2508">
        <v>1458147982</v>
      </c>
      <c r="M2508" t="b">
        <v>0</v>
      </c>
      <c r="N2508">
        <v>10</v>
      </c>
      <c r="O2508" t="b">
        <v>0</v>
      </c>
      <c r="P2508" t="s">
        <v>8289</v>
      </c>
      <c r="Q2508" s="15" t="s">
        <v>8322</v>
      </c>
      <c r="R2508" s="12" t="s">
        <v>8340</v>
      </c>
      <c r="S2508">
        <f t="shared" si="119"/>
        <v>20.5</v>
      </c>
    </row>
    <row r="2509" spans="1:19" ht="60" x14ac:dyDescent="0.25">
      <c r="A2509" s="10">
        <v>3135</v>
      </c>
      <c r="B2509" s="3" t="s">
        <v>3135</v>
      </c>
      <c r="C2509" s="3" t="s">
        <v>7245</v>
      </c>
      <c r="D2509" s="6">
        <v>777</v>
      </c>
      <c r="E2509" s="8">
        <v>162</v>
      </c>
      <c r="F2509" t="s">
        <v>8221</v>
      </c>
      <c r="G2509" t="s">
        <v>8223</v>
      </c>
      <c r="H2509" t="s">
        <v>8245</v>
      </c>
      <c r="I2509" s="19">
        <f t="shared" si="117"/>
        <v>42829.151863425926</v>
      </c>
      <c r="J2509">
        <v>1491277121</v>
      </c>
      <c r="K2509" s="19">
        <f t="shared" si="118"/>
        <v>42807.151863425926</v>
      </c>
      <c r="L2509">
        <v>1489376321</v>
      </c>
      <c r="M2509" t="b">
        <v>0</v>
      </c>
      <c r="N2509">
        <v>7</v>
      </c>
      <c r="O2509" t="b">
        <v>0</v>
      </c>
      <c r="P2509" t="s">
        <v>8269</v>
      </c>
      <c r="Q2509" s="15" t="s">
        <v>8314</v>
      </c>
      <c r="R2509" s="12" t="s">
        <v>8315</v>
      </c>
      <c r="S2509">
        <f t="shared" si="119"/>
        <v>23.14</v>
      </c>
    </row>
    <row r="2510" spans="1:19" ht="45" x14ac:dyDescent="0.25">
      <c r="A2510" s="10">
        <v>3737</v>
      </c>
      <c r="B2510" s="3" t="s">
        <v>3734</v>
      </c>
      <c r="C2510" s="3" t="s">
        <v>7847</v>
      </c>
      <c r="D2510" s="6">
        <v>700</v>
      </c>
      <c r="E2510" s="8">
        <v>150</v>
      </c>
      <c r="F2510" t="s">
        <v>8220</v>
      </c>
      <c r="G2510" t="s">
        <v>8223</v>
      </c>
      <c r="H2510" t="s">
        <v>8245</v>
      </c>
      <c r="I2510" s="19">
        <f t="shared" si="117"/>
        <v>42320.290972222225</v>
      </c>
      <c r="J2510">
        <v>1447311540</v>
      </c>
      <c r="K2510" s="19">
        <f t="shared" si="118"/>
        <v>42297.691006944442</v>
      </c>
      <c r="L2510">
        <v>1445358903</v>
      </c>
      <c r="M2510" t="b">
        <v>0</v>
      </c>
      <c r="N2510">
        <v>4</v>
      </c>
      <c r="O2510" t="b">
        <v>0</v>
      </c>
      <c r="P2510" t="s">
        <v>8269</v>
      </c>
      <c r="Q2510" s="15" t="s">
        <v>8314</v>
      </c>
      <c r="R2510" s="12" t="s">
        <v>8315</v>
      </c>
      <c r="S2510">
        <f t="shared" si="119"/>
        <v>37.5</v>
      </c>
    </row>
    <row r="2511" spans="1:19" ht="60" x14ac:dyDescent="0.25">
      <c r="A2511" s="10">
        <v>2942</v>
      </c>
      <c r="B2511" s="3" t="s">
        <v>2942</v>
      </c>
      <c r="C2511" s="3" t="s">
        <v>7052</v>
      </c>
      <c r="D2511" s="6">
        <v>200000</v>
      </c>
      <c r="E2511" s="8">
        <v>40850</v>
      </c>
      <c r="F2511" t="s">
        <v>8220</v>
      </c>
      <c r="G2511" t="s">
        <v>8228</v>
      </c>
      <c r="H2511" t="s">
        <v>8250</v>
      </c>
      <c r="I2511" s="19">
        <f t="shared" si="117"/>
        <v>42354.845833333333</v>
      </c>
      <c r="J2511">
        <v>1450297080</v>
      </c>
      <c r="K2511" s="19">
        <f t="shared" si="118"/>
        <v>42334.803923611107</v>
      </c>
      <c r="L2511">
        <v>1448565459</v>
      </c>
      <c r="M2511" t="b">
        <v>0</v>
      </c>
      <c r="N2511">
        <v>202</v>
      </c>
      <c r="O2511" t="b">
        <v>0</v>
      </c>
      <c r="P2511" t="s">
        <v>8301</v>
      </c>
      <c r="Q2511" s="15" t="s">
        <v>8314</v>
      </c>
      <c r="R2511" s="12" t="s">
        <v>8327</v>
      </c>
      <c r="S2511">
        <f t="shared" si="119"/>
        <v>202.23</v>
      </c>
    </row>
    <row r="2512" spans="1:19" ht="60" x14ac:dyDescent="0.25">
      <c r="A2512" s="10">
        <v>1800</v>
      </c>
      <c r="B2512" s="3" t="s">
        <v>1801</v>
      </c>
      <c r="C2512" s="3" t="s">
        <v>5910</v>
      </c>
      <c r="D2512" s="6">
        <v>46260</v>
      </c>
      <c r="E2512" s="8">
        <v>9460</v>
      </c>
      <c r="F2512" t="s">
        <v>8220</v>
      </c>
      <c r="G2512" t="s">
        <v>8224</v>
      </c>
      <c r="H2512" t="s">
        <v>8246</v>
      </c>
      <c r="I2512" s="19">
        <f t="shared" si="117"/>
        <v>42653.606134259258</v>
      </c>
      <c r="J2512">
        <v>1476109970</v>
      </c>
      <c r="K2512" s="19">
        <f t="shared" si="118"/>
        <v>42623.606134259258</v>
      </c>
      <c r="L2512">
        <v>1473517970</v>
      </c>
      <c r="M2512" t="b">
        <v>1</v>
      </c>
      <c r="N2512">
        <v>113</v>
      </c>
      <c r="O2512" t="b">
        <v>0</v>
      </c>
      <c r="P2512" t="s">
        <v>8283</v>
      </c>
      <c r="Q2512" s="15" t="s">
        <v>8322</v>
      </c>
      <c r="R2512" s="12" t="s">
        <v>8323</v>
      </c>
      <c r="S2512">
        <f t="shared" si="119"/>
        <v>83.72</v>
      </c>
    </row>
    <row r="2513" spans="1:19" ht="60" x14ac:dyDescent="0.25">
      <c r="A2513" s="10">
        <v>3107</v>
      </c>
      <c r="B2513" s="3" t="s">
        <v>3107</v>
      </c>
      <c r="C2513" s="3" t="s">
        <v>7217</v>
      </c>
      <c r="D2513" s="6">
        <v>40000</v>
      </c>
      <c r="E2513" s="8">
        <v>7905</v>
      </c>
      <c r="F2513" t="s">
        <v>8220</v>
      </c>
      <c r="G2513" t="s">
        <v>8223</v>
      </c>
      <c r="H2513" t="s">
        <v>8245</v>
      </c>
      <c r="I2513" s="19">
        <f t="shared" si="117"/>
        <v>42135.814247685179</v>
      </c>
      <c r="J2513">
        <v>1431372751</v>
      </c>
      <c r="K2513" s="19">
        <f t="shared" si="118"/>
        <v>42128.814247685179</v>
      </c>
      <c r="L2513">
        <v>1430767951</v>
      </c>
      <c r="M2513" t="b">
        <v>0</v>
      </c>
      <c r="N2513">
        <v>29</v>
      </c>
      <c r="O2513" t="b">
        <v>0</v>
      </c>
      <c r="P2513" t="s">
        <v>8301</v>
      </c>
      <c r="Q2513" s="15" t="s">
        <v>8314</v>
      </c>
      <c r="R2513" s="12" t="s">
        <v>8327</v>
      </c>
      <c r="S2513">
        <f t="shared" si="119"/>
        <v>272.58999999999997</v>
      </c>
    </row>
    <row r="2514" spans="1:19" ht="60" x14ac:dyDescent="0.25">
      <c r="A2514" s="10">
        <v>2857</v>
      </c>
      <c r="B2514" s="3" t="s">
        <v>2857</v>
      </c>
      <c r="C2514" s="3" t="s">
        <v>6967</v>
      </c>
      <c r="D2514" s="6">
        <v>38000</v>
      </c>
      <c r="E2514" s="8">
        <v>7500</v>
      </c>
      <c r="F2514" t="s">
        <v>8220</v>
      </c>
      <c r="G2514" t="s">
        <v>8237</v>
      </c>
      <c r="H2514" t="s">
        <v>8255</v>
      </c>
      <c r="I2514" s="19">
        <f t="shared" si="117"/>
        <v>42786.75</v>
      </c>
      <c r="J2514">
        <v>1487613600</v>
      </c>
      <c r="K2514" s="19">
        <f t="shared" si="118"/>
        <v>42726.920081018514</v>
      </c>
      <c r="L2514">
        <v>1482444295</v>
      </c>
      <c r="M2514" t="b">
        <v>0</v>
      </c>
      <c r="N2514">
        <v>15</v>
      </c>
      <c r="O2514" t="b">
        <v>0</v>
      </c>
      <c r="P2514" t="s">
        <v>8269</v>
      </c>
      <c r="Q2514" s="15" t="s">
        <v>8314</v>
      </c>
      <c r="R2514" s="12" t="s">
        <v>8315</v>
      </c>
      <c r="S2514">
        <f t="shared" si="119"/>
        <v>500</v>
      </c>
    </row>
    <row r="2515" spans="1:19" ht="60" x14ac:dyDescent="0.25">
      <c r="A2515" s="10">
        <v>1335</v>
      </c>
      <c r="B2515" s="3" t="s">
        <v>1336</v>
      </c>
      <c r="C2515" s="3" t="s">
        <v>5445</v>
      </c>
      <c r="D2515" s="6">
        <v>25000</v>
      </c>
      <c r="E2515" s="8">
        <v>4940</v>
      </c>
      <c r="F2515" t="s">
        <v>8219</v>
      </c>
      <c r="G2515" t="s">
        <v>8223</v>
      </c>
      <c r="H2515" t="s">
        <v>8245</v>
      </c>
      <c r="I2515" s="19">
        <f t="shared" si="117"/>
        <v>42343.936365740738</v>
      </c>
      <c r="J2515">
        <v>1449354502</v>
      </c>
      <c r="K2515" s="19">
        <f t="shared" si="118"/>
        <v>42313.936365740738</v>
      </c>
      <c r="L2515">
        <v>1446762502</v>
      </c>
      <c r="M2515" t="b">
        <v>0</v>
      </c>
      <c r="N2515">
        <v>16</v>
      </c>
      <c r="O2515" t="b">
        <v>0</v>
      </c>
      <c r="P2515" t="s">
        <v>8271</v>
      </c>
      <c r="Q2515" s="15" t="s">
        <v>8307</v>
      </c>
      <c r="R2515" s="12" t="s">
        <v>8313</v>
      </c>
      <c r="S2515">
        <f t="shared" si="119"/>
        <v>308.75</v>
      </c>
    </row>
    <row r="2516" spans="1:19" ht="45" x14ac:dyDescent="0.25">
      <c r="A2516" s="10">
        <v>1785</v>
      </c>
      <c r="B2516" s="3" t="s">
        <v>1786</v>
      </c>
      <c r="C2516" s="3" t="s">
        <v>5895</v>
      </c>
      <c r="D2516" s="6">
        <v>24000</v>
      </c>
      <c r="E2516" s="8">
        <v>4853</v>
      </c>
      <c r="F2516" t="s">
        <v>8220</v>
      </c>
      <c r="G2516" t="s">
        <v>8223</v>
      </c>
      <c r="H2516" t="s">
        <v>8245</v>
      </c>
      <c r="I2516" s="19">
        <f t="shared" si="117"/>
        <v>41928</v>
      </c>
      <c r="J2516">
        <v>1413417600</v>
      </c>
      <c r="K2516" s="19">
        <f t="shared" si="118"/>
        <v>41897.134895833333</v>
      </c>
      <c r="L2516">
        <v>1410750855</v>
      </c>
      <c r="M2516" t="b">
        <v>1</v>
      </c>
      <c r="N2516">
        <v>108</v>
      </c>
      <c r="O2516" t="b">
        <v>0</v>
      </c>
      <c r="P2516" t="s">
        <v>8283</v>
      </c>
      <c r="Q2516" s="15" t="s">
        <v>8322</v>
      </c>
      <c r="R2516" s="12" t="s">
        <v>8323</v>
      </c>
      <c r="S2516">
        <f t="shared" si="119"/>
        <v>44.94</v>
      </c>
    </row>
    <row r="2517" spans="1:19" ht="45" x14ac:dyDescent="0.25">
      <c r="A2517" s="10">
        <v>1697</v>
      </c>
      <c r="B2517" s="3" t="s">
        <v>1698</v>
      </c>
      <c r="C2517" s="3" t="s">
        <v>5807</v>
      </c>
      <c r="D2517" s="6">
        <v>12500</v>
      </c>
      <c r="E2517" s="8">
        <v>2526</v>
      </c>
      <c r="F2517" t="s">
        <v>8221</v>
      </c>
      <c r="G2517" t="s">
        <v>8223</v>
      </c>
      <c r="H2517" t="s">
        <v>8245</v>
      </c>
      <c r="I2517" s="19">
        <f t="shared" si="117"/>
        <v>42834.991296296299</v>
      </c>
      <c r="J2517">
        <v>1491781648</v>
      </c>
      <c r="K2517" s="19">
        <f t="shared" si="118"/>
        <v>42805.032962962956</v>
      </c>
      <c r="L2517">
        <v>1489193248</v>
      </c>
      <c r="M2517" t="b">
        <v>0</v>
      </c>
      <c r="N2517">
        <v>22</v>
      </c>
      <c r="O2517" t="b">
        <v>0</v>
      </c>
      <c r="P2517" t="s">
        <v>8291</v>
      </c>
      <c r="Q2517" s="15" t="s">
        <v>8311</v>
      </c>
      <c r="R2517" s="12" t="s">
        <v>8336</v>
      </c>
      <c r="S2517">
        <f t="shared" si="119"/>
        <v>114.82</v>
      </c>
    </row>
    <row r="2518" spans="1:19" ht="30" x14ac:dyDescent="0.25">
      <c r="A2518" s="10">
        <v>3803</v>
      </c>
      <c r="B2518" s="3" t="s">
        <v>3800</v>
      </c>
      <c r="C2518" s="3" t="s">
        <v>7913</v>
      </c>
      <c r="D2518" s="6">
        <v>12000</v>
      </c>
      <c r="E2518" s="8">
        <v>2358</v>
      </c>
      <c r="F2518" t="s">
        <v>8220</v>
      </c>
      <c r="G2518" t="s">
        <v>8223</v>
      </c>
      <c r="H2518" t="s">
        <v>8245</v>
      </c>
      <c r="I2518" s="19">
        <f t="shared" si="117"/>
        <v>42433.971851851849</v>
      </c>
      <c r="J2518">
        <v>1457133568</v>
      </c>
      <c r="K2518" s="19">
        <f t="shared" si="118"/>
        <v>42403.971851851849</v>
      </c>
      <c r="L2518">
        <v>1454541568</v>
      </c>
      <c r="M2518" t="b">
        <v>0</v>
      </c>
      <c r="N2518">
        <v>40</v>
      </c>
      <c r="O2518" t="b">
        <v>0</v>
      </c>
      <c r="P2518" t="s">
        <v>8303</v>
      </c>
      <c r="Q2518" s="15" t="s">
        <v>8314</v>
      </c>
      <c r="R2518" s="12" t="s">
        <v>8335</v>
      </c>
      <c r="S2518">
        <f t="shared" si="119"/>
        <v>58.95</v>
      </c>
    </row>
    <row r="2519" spans="1:19" ht="60" x14ac:dyDescent="0.25">
      <c r="A2519" s="10">
        <v>1764</v>
      </c>
      <c r="B2519" s="3" t="s">
        <v>1765</v>
      </c>
      <c r="C2519" s="3" t="s">
        <v>5874</v>
      </c>
      <c r="D2519" s="6">
        <v>11000</v>
      </c>
      <c r="E2519" s="8">
        <v>2156</v>
      </c>
      <c r="F2519" t="s">
        <v>8220</v>
      </c>
      <c r="G2519" t="s">
        <v>8224</v>
      </c>
      <c r="H2519" t="s">
        <v>8246</v>
      </c>
      <c r="I2519" s="19">
        <f t="shared" si="117"/>
        <v>41854.485868055555</v>
      </c>
      <c r="J2519">
        <v>1407065979</v>
      </c>
      <c r="K2519" s="19">
        <f t="shared" si="118"/>
        <v>41825.485868055555</v>
      </c>
      <c r="L2519">
        <v>1404560379</v>
      </c>
      <c r="M2519" t="b">
        <v>1</v>
      </c>
      <c r="N2519">
        <v>39</v>
      </c>
      <c r="O2519" t="b">
        <v>0</v>
      </c>
      <c r="P2519" t="s">
        <v>8283</v>
      </c>
      <c r="Q2519" s="15" t="s">
        <v>8322</v>
      </c>
      <c r="R2519" s="12" t="s">
        <v>8323</v>
      </c>
      <c r="S2519">
        <f t="shared" si="119"/>
        <v>55.28</v>
      </c>
    </row>
    <row r="2520" spans="1:19" ht="45" x14ac:dyDescent="0.25">
      <c r="A2520" s="10">
        <v>1424</v>
      </c>
      <c r="B2520" s="3" t="s">
        <v>1425</v>
      </c>
      <c r="C2520" s="3" t="s">
        <v>5534</v>
      </c>
      <c r="D2520" s="6">
        <v>7500</v>
      </c>
      <c r="E2520" s="8">
        <v>1527</v>
      </c>
      <c r="F2520" t="s">
        <v>8220</v>
      </c>
      <c r="G2520" t="s">
        <v>8223</v>
      </c>
      <c r="H2520" t="s">
        <v>8245</v>
      </c>
      <c r="I2520" s="19">
        <f t="shared" si="117"/>
        <v>42689.759282407409</v>
      </c>
      <c r="J2520">
        <v>1479233602</v>
      </c>
      <c r="K2520" s="19">
        <f t="shared" si="118"/>
        <v>42676.717615740738</v>
      </c>
      <c r="L2520">
        <v>1478106802</v>
      </c>
      <c r="M2520" t="b">
        <v>0</v>
      </c>
      <c r="N2520">
        <v>14</v>
      </c>
      <c r="O2520" t="b">
        <v>0</v>
      </c>
      <c r="P2520" t="s">
        <v>8285</v>
      </c>
      <c r="Q2520" s="15" t="s">
        <v>8320</v>
      </c>
      <c r="R2520" s="12" t="s">
        <v>8355</v>
      </c>
      <c r="S2520">
        <f t="shared" si="119"/>
        <v>109.07</v>
      </c>
    </row>
    <row r="2521" spans="1:19" ht="30" x14ac:dyDescent="0.25">
      <c r="A2521" s="10">
        <v>1880</v>
      </c>
      <c r="B2521" s="3" t="s">
        <v>1881</v>
      </c>
      <c r="C2521" s="3" t="s">
        <v>5990</v>
      </c>
      <c r="D2521" s="6">
        <v>5000</v>
      </c>
      <c r="E2521" s="8">
        <v>1004</v>
      </c>
      <c r="F2521" t="s">
        <v>8220</v>
      </c>
      <c r="G2521" t="s">
        <v>8224</v>
      </c>
      <c r="H2521" t="s">
        <v>8246</v>
      </c>
      <c r="I2521" s="19">
        <f t="shared" si="117"/>
        <v>42459.525231481486</v>
      </c>
      <c r="J2521">
        <v>1459341380</v>
      </c>
      <c r="K2521" s="19">
        <f t="shared" si="118"/>
        <v>42430.566898148143</v>
      </c>
      <c r="L2521">
        <v>1456839380</v>
      </c>
      <c r="M2521" t="b">
        <v>0</v>
      </c>
      <c r="N2521">
        <v>24</v>
      </c>
      <c r="O2521" t="b">
        <v>0</v>
      </c>
      <c r="P2521" t="s">
        <v>8281</v>
      </c>
      <c r="Q2521" s="15" t="s">
        <v>8309</v>
      </c>
      <c r="R2521" s="12" t="s">
        <v>8341</v>
      </c>
      <c r="S2521">
        <f t="shared" si="119"/>
        <v>41.83</v>
      </c>
    </row>
    <row r="2522" spans="1:19" ht="60" x14ac:dyDescent="0.25">
      <c r="A2522" s="10">
        <v>3739</v>
      </c>
      <c r="B2522" s="3" t="s">
        <v>3736</v>
      </c>
      <c r="C2522" s="3" t="s">
        <v>7849</v>
      </c>
      <c r="D2522" s="6">
        <v>4000</v>
      </c>
      <c r="E2522" s="8">
        <v>805</v>
      </c>
      <c r="F2522" t="s">
        <v>8220</v>
      </c>
      <c r="G2522" t="s">
        <v>8224</v>
      </c>
      <c r="H2522" t="s">
        <v>8246</v>
      </c>
      <c r="I2522" s="19">
        <f t="shared" si="117"/>
        <v>42568.449861111112</v>
      </c>
      <c r="J2522">
        <v>1468752468</v>
      </c>
      <c r="K2522" s="19">
        <f t="shared" si="118"/>
        <v>42548.449861111112</v>
      </c>
      <c r="L2522">
        <v>1467024468</v>
      </c>
      <c r="M2522" t="b">
        <v>0</v>
      </c>
      <c r="N2522">
        <v>8</v>
      </c>
      <c r="O2522" t="b">
        <v>0</v>
      </c>
      <c r="P2522" t="s">
        <v>8269</v>
      </c>
      <c r="Q2522" s="15" t="s">
        <v>8314</v>
      </c>
      <c r="R2522" s="12" t="s">
        <v>8315</v>
      </c>
      <c r="S2522">
        <f t="shared" si="119"/>
        <v>100.63</v>
      </c>
    </row>
    <row r="2523" spans="1:19" ht="45" x14ac:dyDescent="0.25">
      <c r="A2523" s="10">
        <v>3063</v>
      </c>
      <c r="B2523" s="3" t="s">
        <v>3063</v>
      </c>
      <c r="C2523" s="3" t="s">
        <v>7173</v>
      </c>
      <c r="D2523" s="6">
        <v>3000</v>
      </c>
      <c r="E2523" s="8">
        <v>587</v>
      </c>
      <c r="F2523" t="s">
        <v>8220</v>
      </c>
      <c r="G2523" t="s">
        <v>8223</v>
      </c>
      <c r="H2523" t="s">
        <v>8245</v>
      </c>
      <c r="I2523" s="19">
        <f t="shared" si="117"/>
        <v>42665.922893518517</v>
      </c>
      <c r="J2523">
        <v>1477174138</v>
      </c>
      <c r="K2523" s="19">
        <f t="shared" si="118"/>
        <v>42630.922893518517</v>
      </c>
      <c r="L2523">
        <v>1474150138</v>
      </c>
      <c r="M2523" t="b">
        <v>0</v>
      </c>
      <c r="N2523">
        <v>23</v>
      </c>
      <c r="O2523" t="b">
        <v>0</v>
      </c>
      <c r="P2523" t="s">
        <v>8301</v>
      </c>
      <c r="Q2523" s="15" t="s">
        <v>8314</v>
      </c>
      <c r="R2523" s="12" t="s">
        <v>8327</v>
      </c>
      <c r="S2523">
        <f t="shared" si="119"/>
        <v>25.52</v>
      </c>
    </row>
    <row r="2524" spans="1:19" ht="60" x14ac:dyDescent="0.25">
      <c r="A2524" s="10">
        <v>2867</v>
      </c>
      <c r="B2524" s="3" t="s">
        <v>2867</v>
      </c>
      <c r="C2524" s="3" t="s">
        <v>6977</v>
      </c>
      <c r="D2524" s="6">
        <v>2500</v>
      </c>
      <c r="E2524" s="8">
        <v>504</v>
      </c>
      <c r="F2524" t="s">
        <v>8220</v>
      </c>
      <c r="G2524" t="s">
        <v>8223</v>
      </c>
      <c r="H2524" t="s">
        <v>8245</v>
      </c>
      <c r="I2524" s="19">
        <f t="shared" si="117"/>
        <v>42555.166666666672</v>
      </c>
      <c r="J2524">
        <v>1467604800</v>
      </c>
      <c r="K2524" s="19">
        <f t="shared" si="118"/>
        <v>42531.195277777777</v>
      </c>
      <c r="L2524">
        <v>1465533672</v>
      </c>
      <c r="M2524" t="b">
        <v>0</v>
      </c>
      <c r="N2524">
        <v>10</v>
      </c>
      <c r="O2524" t="b">
        <v>0</v>
      </c>
      <c r="P2524" t="s">
        <v>8269</v>
      </c>
      <c r="Q2524" s="15" t="s">
        <v>8314</v>
      </c>
      <c r="R2524" s="12" t="s">
        <v>8315</v>
      </c>
      <c r="S2524">
        <f t="shared" si="119"/>
        <v>50.4</v>
      </c>
    </row>
    <row r="2525" spans="1:19" ht="60" x14ac:dyDescent="0.25">
      <c r="A2525" s="10">
        <v>882</v>
      </c>
      <c r="B2525" s="3" t="s">
        <v>883</v>
      </c>
      <c r="C2525" s="3" t="s">
        <v>4992</v>
      </c>
      <c r="D2525" s="6">
        <v>1500</v>
      </c>
      <c r="E2525" s="8">
        <v>302</v>
      </c>
      <c r="F2525" t="s">
        <v>8220</v>
      </c>
      <c r="G2525" t="s">
        <v>8223</v>
      </c>
      <c r="H2525" t="s">
        <v>8245</v>
      </c>
      <c r="I2525" s="19">
        <f t="shared" si="117"/>
        <v>40792.860532407409</v>
      </c>
      <c r="J2525">
        <v>1315341550</v>
      </c>
      <c r="K2525" s="19">
        <f t="shared" si="118"/>
        <v>40759.860532407409</v>
      </c>
      <c r="L2525">
        <v>1312490350</v>
      </c>
      <c r="M2525" t="b">
        <v>0</v>
      </c>
      <c r="N2525">
        <v>14</v>
      </c>
      <c r="O2525" t="b">
        <v>0</v>
      </c>
      <c r="P2525" t="s">
        <v>8277</v>
      </c>
      <c r="Q2525" s="15" t="s">
        <v>8311</v>
      </c>
      <c r="R2525" s="12" t="s">
        <v>8328</v>
      </c>
      <c r="S2525">
        <f t="shared" si="119"/>
        <v>21.57</v>
      </c>
    </row>
    <row r="2526" spans="1:19" ht="30" x14ac:dyDescent="0.25">
      <c r="A2526" s="10">
        <v>179</v>
      </c>
      <c r="B2526" s="3" t="s">
        <v>181</v>
      </c>
      <c r="C2526" s="3" t="s">
        <v>4289</v>
      </c>
      <c r="D2526" s="6">
        <v>1000</v>
      </c>
      <c r="E2526" s="8">
        <v>200</v>
      </c>
      <c r="F2526" t="s">
        <v>8220</v>
      </c>
      <c r="G2526" t="s">
        <v>8223</v>
      </c>
      <c r="H2526" t="s">
        <v>8245</v>
      </c>
      <c r="I2526" s="19">
        <f t="shared" si="117"/>
        <v>42433.080497685187</v>
      </c>
      <c r="J2526">
        <v>1457056555</v>
      </c>
      <c r="K2526" s="19">
        <f t="shared" si="118"/>
        <v>42403.080497685187</v>
      </c>
      <c r="L2526">
        <v>1454464555</v>
      </c>
      <c r="M2526" t="b">
        <v>0</v>
      </c>
      <c r="N2526">
        <v>2</v>
      </c>
      <c r="O2526" t="b">
        <v>0</v>
      </c>
      <c r="P2526" t="s">
        <v>8266</v>
      </c>
      <c r="Q2526" s="15" t="s">
        <v>8317</v>
      </c>
      <c r="R2526" s="12" t="s">
        <v>8346</v>
      </c>
      <c r="S2526">
        <f t="shared" si="119"/>
        <v>100</v>
      </c>
    </row>
    <row r="2527" spans="1:19" ht="60" x14ac:dyDescent="0.25">
      <c r="A2527" s="10">
        <v>3982</v>
      </c>
      <c r="B2527" s="3" t="s">
        <v>3978</v>
      </c>
      <c r="C2527" s="3" t="s">
        <v>8088</v>
      </c>
      <c r="D2527" s="6">
        <v>850</v>
      </c>
      <c r="E2527" s="8">
        <v>170</v>
      </c>
      <c r="F2527" t="s">
        <v>8220</v>
      </c>
      <c r="G2527" t="s">
        <v>8224</v>
      </c>
      <c r="H2527" t="s">
        <v>8246</v>
      </c>
      <c r="I2527" s="19">
        <f t="shared" si="117"/>
        <v>42192.809953703705</v>
      </c>
      <c r="J2527">
        <v>1436297180</v>
      </c>
      <c r="K2527" s="19">
        <f t="shared" si="118"/>
        <v>42132.809953703705</v>
      </c>
      <c r="L2527">
        <v>1431113180</v>
      </c>
      <c r="M2527" t="b">
        <v>0</v>
      </c>
      <c r="N2527">
        <v>5</v>
      </c>
      <c r="O2527" t="b">
        <v>0</v>
      </c>
      <c r="P2527" t="s">
        <v>8269</v>
      </c>
      <c r="Q2527" s="15" t="s">
        <v>8314</v>
      </c>
      <c r="R2527" s="12" t="s">
        <v>8315</v>
      </c>
      <c r="S2527">
        <f t="shared" si="119"/>
        <v>34</v>
      </c>
    </row>
    <row r="2528" spans="1:19" ht="60" x14ac:dyDescent="0.25">
      <c r="A2528" s="10">
        <v>3632</v>
      </c>
      <c r="B2528" s="3" t="s">
        <v>3630</v>
      </c>
      <c r="C2528" s="3" t="s">
        <v>7742</v>
      </c>
      <c r="D2528" s="6">
        <v>500</v>
      </c>
      <c r="E2528" s="8">
        <v>100</v>
      </c>
      <c r="F2528" t="s">
        <v>8220</v>
      </c>
      <c r="G2528" t="s">
        <v>8224</v>
      </c>
      <c r="H2528" t="s">
        <v>8246</v>
      </c>
      <c r="I2528" s="19">
        <f t="shared" si="117"/>
        <v>41966.936909722222</v>
      </c>
      <c r="J2528">
        <v>1416781749</v>
      </c>
      <c r="K2528" s="19">
        <f t="shared" si="118"/>
        <v>41946.936909722222</v>
      </c>
      <c r="L2528">
        <v>1415053749</v>
      </c>
      <c r="M2528" t="b">
        <v>0</v>
      </c>
      <c r="N2528">
        <v>1</v>
      </c>
      <c r="O2528" t="b">
        <v>0</v>
      </c>
      <c r="P2528" t="s">
        <v>8303</v>
      </c>
      <c r="Q2528" s="15" t="s">
        <v>8314</v>
      </c>
      <c r="R2528" s="12" t="s">
        <v>8335</v>
      </c>
      <c r="S2528">
        <f t="shared" si="119"/>
        <v>100</v>
      </c>
    </row>
    <row r="2529" spans="1:19" ht="30" x14ac:dyDescent="0.25">
      <c r="A2529" s="10">
        <v>3991</v>
      </c>
      <c r="B2529" s="3" t="s">
        <v>3987</v>
      </c>
      <c r="C2529" s="3" t="s">
        <v>8097</v>
      </c>
      <c r="D2529" s="6">
        <v>500</v>
      </c>
      <c r="E2529" s="8">
        <v>100</v>
      </c>
      <c r="F2529" t="s">
        <v>8220</v>
      </c>
      <c r="G2529" t="s">
        <v>8223</v>
      </c>
      <c r="H2529" t="s">
        <v>8245</v>
      </c>
      <c r="I2529" s="19">
        <f t="shared" si="117"/>
        <v>42155.644467592589</v>
      </c>
      <c r="J2529">
        <v>1433086082</v>
      </c>
      <c r="K2529" s="19">
        <f t="shared" si="118"/>
        <v>42125.644467592589</v>
      </c>
      <c r="L2529">
        <v>1430494082</v>
      </c>
      <c r="M2529" t="b">
        <v>0</v>
      </c>
      <c r="N2529">
        <v>1</v>
      </c>
      <c r="O2529" t="b">
        <v>0</v>
      </c>
      <c r="P2529" t="s">
        <v>8269</v>
      </c>
      <c r="Q2529" s="15" t="s">
        <v>8314</v>
      </c>
      <c r="R2529" s="12" t="s">
        <v>8315</v>
      </c>
      <c r="S2529">
        <f t="shared" si="119"/>
        <v>100</v>
      </c>
    </row>
    <row r="2530" spans="1:19" ht="60" x14ac:dyDescent="0.25">
      <c r="A2530" s="10">
        <v>480</v>
      </c>
      <c r="B2530" s="3" t="s">
        <v>481</v>
      </c>
      <c r="C2530" s="3" t="s">
        <v>4590</v>
      </c>
      <c r="D2530" s="6">
        <v>40000</v>
      </c>
      <c r="E2530" s="8">
        <v>7764</v>
      </c>
      <c r="F2530" t="s">
        <v>8220</v>
      </c>
      <c r="G2530" t="s">
        <v>8223</v>
      </c>
      <c r="H2530" t="s">
        <v>8245</v>
      </c>
      <c r="I2530" s="19">
        <f t="shared" si="117"/>
        <v>41495.500173611108</v>
      </c>
      <c r="J2530">
        <v>1376049615</v>
      </c>
      <c r="K2530" s="19">
        <f t="shared" si="118"/>
        <v>41465.500173611108</v>
      </c>
      <c r="L2530">
        <v>1373457615</v>
      </c>
      <c r="M2530" t="b">
        <v>0</v>
      </c>
      <c r="N2530">
        <v>140</v>
      </c>
      <c r="O2530" t="b">
        <v>0</v>
      </c>
      <c r="P2530" t="s">
        <v>8268</v>
      </c>
      <c r="Q2530" s="15" t="s">
        <v>8317</v>
      </c>
      <c r="R2530" s="12" t="s">
        <v>8344</v>
      </c>
      <c r="S2530">
        <f t="shared" si="119"/>
        <v>55.46</v>
      </c>
    </row>
    <row r="2531" spans="1:19" ht="60" x14ac:dyDescent="0.25">
      <c r="A2531" s="10">
        <v>2657</v>
      </c>
      <c r="B2531" s="3" t="s">
        <v>2657</v>
      </c>
      <c r="C2531" s="3" t="s">
        <v>6767</v>
      </c>
      <c r="D2531" s="6">
        <v>30000</v>
      </c>
      <c r="E2531" s="8">
        <v>5621.38</v>
      </c>
      <c r="F2531" t="s">
        <v>8219</v>
      </c>
      <c r="G2531" t="s">
        <v>8223</v>
      </c>
      <c r="H2531" t="s">
        <v>8245</v>
      </c>
      <c r="I2531" s="19">
        <f t="shared" si="117"/>
        <v>42585.0625</v>
      </c>
      <c r="J2531">
        <v>1470187800</v>
      </c>
      <c r="K2531" s="19">
        <f t="shared" si="118"/>
        <v>42551.928854166668</v>
      </c>
      <c r="L2531">
        <v>1467325053</v>
      </c>
      <c r="M2531" t="b">
        <v>0</v>
      </c>
      <c r="N2531">
        <v>59</v>
      </c>
      <c r="O2531" t="b">
        <v>0</v>
      </c>
      <c r="P2531" t="s">
        <v>8299</v>
      </c>
      <c r="Q2531" s="15" t="s">
        <v>8307</v>
      </c>
      <c r="R2531" s="12" t="s">
        <v>8316</v>
      </c>
      <c r="S2531">
        <f t="shared" si="119"/>
        <v>95.28</v>
      </c>
    </row>
    <row r="2532" spans="1:19" ht="60" x14ac:dyDescent="0.25">
      <c r="A2532" s="10">
        <v>1166</v>
      </c>
      <c r="B2532" s="3" t="s">
        <v>1167</v>
      </c>
      <c r="C2532" s="3" t="s">
        <v>5276</v>
      </c>
      <c r="D2532" s="6">
        <v>15000</v>
      </c>
      <c r="E2532" s="8">
        <v>2871</v>
      </c>
      <c r="F2532" t="s">
        <v>8220</v>
      </c>
      <c r="G2532" t="s">
        <v>8223</v>
      </c>
      <c r="H2532" t="s">
        <v>8245</v>
      </c>
      <c r="I2532" s="19">
        <f t="shared" si="117"/>
        <v>42181.166666666672</v>
      </c>
      <c r="J2532">
        <v>1435291200</v>
      </c>
      <c r="K2532" s="19">
        <f t="shared" si="118"/>
        <v>42150.485439814816</v>
      </c>
      <c r="L2532">
        <v>1432640342</v>
      </c>
      <c r="M2532" t="b">
        <v>0</v>
      </c>
      <c r="N2532">
        <v>8</v>
      </c>
      <c r="O2532" t="b">
        <v>0</v>
      </c>
      <c r="P2532" t="s">
        <v>8282</v>
      </c>
      <c r="Q2532" s="15" t="s">
        <v>8325</v>
      </c>
      <c r="R2532" s="12" t="s">
        <v>8353</v>
      </c>
      <c r="S2532">
        <f t="shared" si="119"/>
        <v>358.88</v>
      </c>
    </row>
    <row r="2533" spans="1:19" ht="60" x14ac:dyDescent="0.25">
      <c r="A2533" s="10">
        <v>2883</v>
      </c>
      <c r="B2533" s="3" t="s">
        <v>2883</v>
      </c>
      <c r="C2533" s="3" t="s">
        <v>6993</v>
      </c>
      <c r="D2533" s="6">
        <v>10000</v>
      </c>
      <c r="E2533" s="8">
        <v>1908</v>
      </c>
      <c r="F2533" t="s">
        <v>8220</v>
      </c>
      <c r="G2533" t="s">
        <v>8223</v>
      </c>
      <c r="H2533" t="s">
        <v>8245</v>
      </c>
      <c r="I2533" s="19">
        <f t="shared" si="117"/>
        <v>42406.207638888889</v>
      </c>
      <c r="J2533">
        <v>1454734740</v>
      </c>
      <c r="K2533" s="19">
        <f t="shared" si="118"/>
        <v>42370.90320601852</v>
      </c>
      <c r="L2533">
        <v>1451684437</v>
      </c>
      <c r="M2533" t="b">
        <v>0</v>
      </c>
      <c r="N2533">
        <v>5</v>
      </c>
      <c r="O2533" t="b">
        <v>0</v>
      </c>
      <c r="P2533" t="s">
        <v>8269</v>
      </c>
      <c r="Q2533" s="15" t="s">
        <v>8314</v>
      </c>
      <c r="R2533" s="12" t="s">
        <v>8315</v>
      </c>
      <c r="S2533">
        <f t="shared" si="119"/>
        <v>381.6</v>
      </c>
    </row>
    <row r="2534" spans="1:19" ht="60" x14ac:dyDescent="0.25">
      <c r="A2534" s="10">
        <v>665</v>
      </c>
      <c r="B2534" s="3" t="s">
        <v>666</v>
      </c>
      <c r="C2534" s="3" t="s">
        <v>4775</v>
      </c>
      <c r="D2534" s="6">
        <v>10000</v>
      </c>
      <c r="E2534" s="8">
        <v>1864</v>
      </c>
      <c r="F2534" t="s">
        <v>8220</v>
      </c>
      <c r="G2534" t="s">
        <v>8223</v>
      </c>
      <c r="H2534" t="s">
        <v>8245</v>
      </c>
      <c r="I2534" s="19">
        <f t="shared" si="117"/>
        <v>42748.711354166662</v>
      </c>
      <c r="J2534">
        <v>1484327061</v>
      </c>
      <c r="K2534" s="19">
        <f t="shared" si="118"/>
        <v>42688.711354166662</v>
      </c>
      <c r="L2534">
        <v>1479143061</v>
      </c>
      <c r="M2534" t="b">
        <v>0</v>
      </c>
      <c r="N2534">
        <v>12</v>
      </c>
      <c r="O2534" t="b">
        <v>0</v>
      </c>
      <c r="P2534" t="s">
        <v>8271</v>
      </c>
      <c r="Q2534" s="15" t="s">
        <v>8307</v>
      </c>
      <c r="R2534" s="12" t="s">
        <v>8313</v>
      </c>
      <c r="S2534">
        <f t="shared" si="119"/>
        <v>155.33000000000001</v>
      </c>
    </row>
    <row r="2535" spans="1:19" ht="60" x14ac:dyDescent="0.25">
      <c r="A2535" s="10">
        <v>2515</v>
      </c>
      <c r="B2535" s="3" t="s">
        <v>2515</v>
      </c>
      <c r="C2535" s="3" t="s">
        <v>6625</v>
      </c>
      <c r="D2535" s="6">
        <v>5000</v>
      </c>
      <c r="E2535" s="8">
        <v>930</v>
      </c>
      <c r="F2535" t="s">
        <v>8220</v>
      </c>
      <c r="G2535" t="s">
        <v>8223</v>
      </c>
      <c r="H2535" t="s">
        <v>8245</v>
      </c>
      <c r="I2535" s="19">
        <f t="shared" si="117"/>
        <v>42057.839733796296</v>
      </c>
      <c r="J2535">
        <v>1424635753</v>
      </c>
      <c r="K2535" s="19">
        <f t="shared" si="118"/>
        <v>42027.839733796296</v>
      </c>
      <c r="L2535">
        <v>1422043753</v>
      </c>
      <c r="M2535" t="b">
        <v>0</v>
      </c>
      <c r="N2535">
        <v>12</v>
      </c>
      <c r="O2535" t="b">
        <v>0</v>
      </c>
      <c r="P2535" t="s">
        <v>8297</v>
      </c>
      <c r="Q2535" s="15" t="s">
        <v>8325</v>
      </c>
      <c r="R2535" s="12" t="s">
        <v>8356</v>
      </c>
      <c r="S2535">
        <f t="shared" si="119"/>
        <v>77.5</v>
      </c>
    </row>
    <row r="2536" spans="1:19" ht="60" x14ac:dyDescent="0.25">
      <c r="A2536" s="10">
        <v>4064</v>
      </c>
      <c r="B2536" s="3" t="s">
        <v>4060</v>
      </c>
      <c r="C2536" s="3" t="s">
        <v>8168</v>
      </c>
      <c r="D2536" s="6">
        <v>2000</v>
      </c>
      <c r="E2536" s="8">
        <v>385</v>
      </c>
      <c r="F2536" t="s">
        <v>8220</v>
      </c>
      <c r="G2536" t="s">
        <v>8225</v>
      </c>
      <c r="H2536" t="s">
        <v>8247</v>
      </c>
      <c r="I2536" s="19">
        <f t="shared" si="117"/>
        <v>42123.588263888887</v>
      </c>
      <c r="J2536">
        <v>1430316426</v>
      </c>
      <c r="K2536" s="19">
        <f t="shared" si="118"/>
        <v>42093.588263888887</v>
      </c>
      <c r="L2536">
        <v>1427724426</v>
      </c>
      <c r="M2536" t="b">
        <v>0</v>
      </c>
      <c r="N2536">
        <v>6</v>
      </c>
      <c r="O2536" t="b">
        <v>0</v>
      </c>
      <c r="P2536" t="s">
        <v>8269</v>
      </c>
      <c r="Q2536" s="15" t="s">
        <v>8314</v>
      </c>
      <c r="R2536" s="12" t="s">
        <v>8315</v>
      </c>
      <c r="S2536">
        <f t="shared" si="119"/>
        <v>64.17</v>
      </c>
    </row>
    <row r="2537" spans="1:19" ht="45" x14ac:dyDescent="0.25">
      <c r="A2537" s="10">
        <v>2753</v>
      </c>
      <c r="B2537" s="3" t="s">
        <v>2753</v>
      </c>
      <c r="C2537" s="3" t="s">
        <v>6863</v>
      </c>
      <c r="D2537" s="6">
        <v>2000</v>
      </c>
      <c r="E2537" s="8">
        <v>380</v>
      </c>
      <c r="F2537" t="s">
        <v>8220</v>
      </c>
      <c r="G2537" t="s">
        <v>8223</v>
      </c>
      <c r="H2537" t="s">
        <v>8245</v>
      </c>
      <c r="I2537" s="19">
        <f t="shared" si="117"/>
        <v>41147.900729166664</v>
      </c>
      <c r="J2537">
        <v>1346017023</v>
      </c>
      <c r="K2537" s="19">
        <f t="shared" si="118"/>
        <v>41117.900729166664</v>
      </c>
      <c r="L2537">
        <v>1343425023</v>
      </c>
      <c r="M2537" t="b">
        <v>0</v>
      </c>
      <c r="N2537">
        <v>8</v>
      </c>
      <c r="O2537" t="b">
        <v>0</v>
      </c>
      <c r="P2537" t="s">
        <v>8302</v>
      </c>
      <c r="Q2537" s="15" t="s">
        <v>8320</v>
      </c>
      <c r="R2537" s="12" t="s">
        <v>8348</v>
      </c>
      <c r="S2537">
        <f t="shared" si="119"/>
        <v>47.5</v>
      </c>
    </row>
    <row r="2538" spans="1:19" ht="45" x14ac:dyDescent="0.25">
      <c r="A2538" s="10">
        <v>219</v>
      </c>
      <c r="B2538" s="3" t="s">
        <v>221</v>
      </c>
      <c r="C2538" s="3" t="s">
        <v>4329</v>
      </c>
      <c r="D2538" s="6">
        <v>50000</v>
      </c>
      <c r="E2538" s="8">
        <v>8815</v>
      </c>
      <c r="F2538" t="s">
        <v>8220</v>
      </c>
      <c r="G2538" t="s">
        <v>8223</v>
      </c>
      <c r="H2538" t="s">
        <v>8245</v>
      </c>
      <c r="I2538" s="19">
        <f t="shared" si="117"/>
        <v>42461.290972222225</v>
      </c>
      <c r="J2538">
        <v>1459493940</v>
      </c>
      <c r="K2538" s="19">
        <f t="shared" si="118"/>
        <v>42429.326678240745</v>
      </c>
      <c r="L2538">
        <v>1456732225</v>
      </c>
      <c r="M2538" t="b">
        <v>0</v>
      </c>
      <c r="N2538">
        <v>76</v>
      </c>
      <c r="O2538" t="b">
        <v>0</v>
      </c>
      <c r="P2538" t="s">
        <v>8266</v>
      </c>
      <c r="Q2538" s="15" t="s">
        <v>8317</v>
      </c>
      <c r="R2538" s="12" t="s">
        <v>8346</v>
      </c>
      <c r="S2538">
        <f t="shared" si="119"/>
        <v>115.99</v>
      </c>
    </row>
    <row r="2539" spans="1:19" ht="45" x14ac:dyDescent="0.25">
      <c r="A2539" s="10">
        <v>967</v>
      </c>
      <c r="B2539" s="3" t="s">
        <v>968</v>
      </c>
      <c r="C2539" s="3" t="s">
        <v>5077</v>
      </c>
      <c r="D2539" s="6">
        <v>20000</v>
      </c>
      <c r="E2539" s="8">
        <v>3562</v>
      </c>
      <c r="F2539" t="s">
        <v>8220</v>
      </c>
      <c r="G2539" t="s">
        <v>8223</v>
      </c>
      <c r="H2539" t="s">
        <v>8245</v>
      </c>
      <c r="I2539" s="19">
        <f t="shared" si="117"/>
        <v>42482.21266203704</v>
      </c>
      <c r="J2539">
        <v>1461301574</v>
      </c>
      <c r="K2539" s="19">
        <f t="shared" si="118"/>
        <v>42422.254328703704</v>
      </c>
      <c r="L2539">
        <v>1456121174</v>
      </c>
      <c r="M2539" t="b">
        <v>0</v>
      </c>
      <c r="N2539">
        <v>81</v>
      </c>
      <c r="O2539" t="b">
        <v>0</v>
      </c>
      <c r="P2539" t="s">
        <v>8271</v>
      </c>
      <c r="Q2539" s="15" t="s">
        <v>8307</v>
      </c>
      <c r="R2539" s="12" t="s">
        <v>8313</v>
      </c>
      <c r="S2539">
        <f t="shared" si="119"/>
        <v>43.98</v>
      </c>
    </row>
    <row r="2540" spans="1:19" ht="45" x14ac:dyDescent="0.25">
      <c r="A2540" s="10">
        <v>2677</v>
      </c>
      <c r="B2540" s="3" t="s">
        <v>2677</v>
      </c>
      <c r="C2540" s="3" t="s">
        <v>6787</v>
      </c>
      <c r="D2540" s="6">
        <v>19500</v>
      </c>
      <c r="E2540" s="8">
        <v>3415</v>
      </c>
      <c r="F2540" t="s">
        <v>8220</v>
      </c>
      <c r="G2540" t="s">
        <v>8223</v>
      </c>
      <c r="H2540" t="s">
        <v>8245</v>
      </c>
      <c r="I2540" s="19">
        <f t="shared" si="117"/>
        <v>41823.029432870368</v>
      </c>
      <c r="J2540">
        <v>1404348143</v>
      </c>
      <c r="K2540" s="19">
        <f t="shared" si="118"/>
        <v>41793.029432870368</v>
      </c>
      <c r="L2540">
        <v>1401756143</v>
      </c>
      <c r="M2540" t="b">
        <v>0</v>
      </c>
      <c r="N2540">
        <v>27</v>
      </c>
      <c r="O2540" t="b">
        <v>0</v>
      </c>
      <c r="P2540" t="s">
        <v>8300</v>
      </c>
      <c r="Q2540" s="15" t="s">
        <v>8307</v>
      </c>
      <c r="R2540" s="12" t="s">
        <v>8334</v>
      </c>
      <c r="S2540">
        <f t="shared" si="119"/>
        <v>126.48</v>
      </c>
    </row>
    <row r="2541" spans="1:19" ht="60" x14ac:dyDescent="0.25">
      <c r="A2541" s="10">
        <v>1094</v>
      </c>
      <c r="B2541" s="3" t="s">
        <v>1095</v>
      </c>
      <c r="C2541" s="3" t="s">
        <v>5204</v>
      </c>
      <c r="D2541" s="6">
        <v>18000</v>
      </c>
      <c r="E2541" s="8">
        <v>3294.01</v>
      </c>
      <c r="F2541" t="s">
        <v>8220</v>
      </c>
      <c r="G2541" t="s">
        <v>8223</v>
      </c>
      <c r="H2541" t="s">
        <v>8245</v>
      </c>
      <c r="I2541" s="19">
        <f t="shared" si="117"/>
        <v>40825.713344907403</v>
      </c>
      <c r="J2541">
        <v>1318180033</v>
      </c>
      <c r="K2541" s="19">
        <f t="shared" si="118"/>
        <v>40795.713344907403</v>
      </c>
      <c r="L2541">
        <v>1315588033</v>
      </c>
      <c r="M2541" t="b">
        <v>0</v>
      </c>
      <c r="N2541">
        <v>27</v>
      </c>
      <c r="O2541" t="b">
        <v>0</v>
      </c>
      <c r="P2541" t="s">
        <v>8280</v>
      </c>
      <c r="Q2541" s="15" t="s">
        <v>8309</v>
      </c>
      <c r="R2541" s="12" t="s">
        <v>8345</v>
      </c>
      <c r="S2541">
        <f t="shared" si="119"/>
        <v>122</v>
      </c>
    </row>
    <row r="2542" spans="1:19" ht="60" x14ac:dyDescent="0.25">
      <c r="A2542" s="10">
        <v>4048</v>
      </c>
      <c r="B2542" s="3" t="s">
        <v>4044</v>
      </c>
      <c r="C2542" s="3" t="s">
        <v>8152</v>
      </c>
      <c r="D2542" s="6">
        <v>17000</v>
      </c>
      <c r="E2542" s="8">
        <v>3001</v>
      </c>
      <c r="F2542" t="s">
        <v>8220</v>
      </c>
      <c r="G2542" t="s">
        <v>8224</v>
      </c>
      <c r="H2542" t="s">
        <v>8246</v>
      </c>
      <c r="I2542" s="19">
        <f t="shared" si="117"/>
        <v>42471.467442129629</v>
      </c>
      <c r="J2542">
        <v>1460373187</v>
      </c>
      <c r="K2542" s="19">
        <f t="shared" si="118"/>
        <v>42436.509108796294</v>
      </c>
      <c r="L2542">
        <v>1457352787</v>
      </c>
      <c r="M2542" t="b">
        <v>0</v>
      </c>
      <c r="N2542">
        <v>91</v>
      </c>
      <c r="O2542" t="b">
        <v>0</v>
      </c>
      <c r="P2542" t="s">
        <v>8269</v>
      </c>
      <c r="Q2542" s="15" t="s">
        <v>8314</v>
      </c>
      <c r="R2542" s="12" t="s">
        <v>8315</v>
      </c>
      <c r="S2542">
        <f t="shared" si="119"/>
        <v>32.979999999999997</v>
      </c>
    </row>
    <row r="2543" spans="1:19" ht="60" x14ac:dyDescent="0.25">
      <c r="A2543" s="10">
        <v>860</v>
      </c>
      <c r="B2543" s="3" t="s">
        <v>861</v>
      </c>
      <c r="C2543" s="3" t="s">
        <v>4970</v>
      </c>
      <c r="D2543" s="6">
        <v>14000</v>
      </c>
      <c r="E2543" s="8">
        <v>2540</v>
      </c>
      <c r="F2543" t="s">
        <v>8220</v>
      </c>
      <c r="G2543" t="s">
        <v>8223</v>
      </c>
      <c r="H2543" t="s">
        <v>8245</v>
      </c>
      <c r="I2543" s="19">
        <f t="shared" si="117"/>
        <v>41600.524456018517</v>
      </c>
      <c r="J2543">
        <v>1385123713</v>
      </c>
      <c r="K2543" s="19">
        <f t="shared" si="118"/>
        <v>41570.482789351852</v>
      </c>
      <c r="L2543">
        <v>1382528113</v>
      </c>
      <c r="M2543" t="b">
        <v>0</v>
      </c>
      <c r="N2543">
        <v>48</v>
      </c>
      <c r="O2543" t="b">
        <v>0</v>
      </c>
      <c r="P2543" t="s">
        <v>8276</v>
      </c>
      <c r="Q2543" s="15" t="s">
        <v>8311</v>
      </c>
      <c r="R2543" s="12" t="s">
        <v>8343</v>
      </c>
      <c r="S2543">
        <f t="shared" si="119"/>
        <v>52.92</v>
      </c>
    </row>
    <row r="2544" spans="1:19" ht="60" x14ac:dyDescent="0.25">
      <c r="A2544" s="10">
        <v>1096</v>
      </c>
      <c r="B2544" s="3" t="s">
        <v>1097</v>
      </c>
      <c r="C2544" s="3" t="s">
        <v>5206</v>
      </c>
      <c r="D2544" s="6">
        <v>12000</v>
      </c>
      <c r="E2544" s="8">
        <v>2152</v>
      </c>
      <c r="F2544" t="s">
        <v>8220</v>
      </c>
      <c r="G2544" t="s">
        <v>8223</v>
      </c>
      <c r="H2544" t="s">
        <v>8245</v>
      </c>
      <c r="I2544" s="19">
        <f t="shared" si="117"/>
        <v>41916.145833333336</v>
      </c>
      <c r="J2544">
        <v>1412393400</v>
      </c>
      <c r="K2544" s="19">
        <f t="shared" si="118"/>
        <v>41885.51798611111</v>
      </c>
      <c r="L2544">
        <v>1409747154</v>
      </c>
      <c r="M2544" t="b">
        <v>0</v>
      </c>
      <c r="N2544">
        <v>29</v>
      </c>
      <c r="O2544" t="b">
        <v>0</v>
      </c>
      <c r="P2544" t="s">
        <v>8280</v>
      </c>
      <c r="Q2544" s="15" t="s">
        <v>8309</v>
      </c>
      <c r="R2544" s="12" t="s">
        <v>8345</v>
      </c>
      <c r="S2544">
        <f t="shared" si="119"/>
        <v>74.209999999999994</v>
      </c>
    </row>
    <row r="2545" spans="1:19" ht="60" x14ac:dyDescent="0.25">
      <c r="A2545" s="10">
        <v>3860</v>
      </c>
      <c r="B2545" s="3" t="s">
        <v>3857</v>
      </c>
      <c r="C2545" s="3" t="s">
        <v>7969</v>
      </c>
      <c r="D2545" s="6">
        <v>6000</v>
      </c>
      <c r="E2545" s="8">
        <v>1060</v>
      </c>
      <c r="F2545" t="s">
        <v>8220</v>
      </c>
      <c r="G2545" t="s">
        <v>8223</v>
      </c>
      <c r="H2545" t="s">
        <v>8245</v>
      </c>
      <c r="I2545" s="19">
        <f t="shared" si="117"/>
        <v>41863.660995370366</v>
      </c>
      <c r="J2545">
        <v>1407858710</v>
      </c>
      <c r="K2545" s="19">
        <f t="shared" si="118"/>
        <v>41833.660995370366</v>
      </c>
      <c r="L2545">
        <v>1405266710</v>
      </c>
      <c r="M2545" t="b">
        <v>0</v>
      </c>
      <c r="N2545">
        <v>13</v>
      </c>
      <c r="O2545" t="b">
        <v>0</v>
      </c>
      <c r="P2545" t="s">
        <v>8269</v>
      </c>
      <c r="Q2545" s="15" t="s">
        <v>8314</v>
      </c>
      <c r="R2545" s="12" t="s">
        <v>8315</v>
      </c>
      <c r="S2545">
        <f t="shared" si="119"/>
        <v>81.540000000000006</v>
      </c>
    </row>
    <row r="2546" spans="1:19" ht="60" x14ac:dyDescent="0.25">
      <c r="A2546" s="10">
        <v>4055</v>
      </c>
      <c r="B2546" s="3" t="s">
        <v>4051</v>
      </c>
      <c r="C2546" s="3" t="s">
        <v>8159</v>
      </c>
      <c r="D2546" s="6">
        <v>5000</v>
      </c>
      <c r="E2546" s="8">
        <v>881</v>
      </c>
      <c r="F2546" t="s">
        <v>8220</v>
      </c>
      <c r="G2546" t="s">
        <v>8224</v>
      </c>
      <c r="H2546" t="s">
        <v>8246</v>
      </c>
      <c r="I2546" s="19">
        <f t="shared" si="117"/>
        <v>41809.648506944446</v>
      </c>
      <c r="J2546">
        <v>1403192031</v>
      </c>
      <c r="K2546" s="19">
        <f t="shared" si="118"/>
        <v>41779.648506944446</v>
      </c>
      <c r="L2546">
        <v>1400600031</v>
      </c>
      <c r="M2546" t="b">
        <v>0</v>
      </c>
      <c r="N2546">
        <v>21</v>
      </c>
      <c r="O2546" t="b">
        <v>0</v>
      </c>
      <c r="P2546" t="s">
        <v>8269</v>
      </c>
      <c r="Q2546" s="15" t="s">
        <v>8314</v>
      </c>
      <c r="R2546" s="12" t="s">
        <v>8315</v>
      </c>
      <c r="S2546">
        <f t="shared" si="119"/>
        <v>41.95</v>
      </c>
    </row>
    <row r="2547" spans="1:19" ht="45" x14ac:dyDescent="0.25">
      <c r="A2547" s="10">
        <v>1415</v>
      </c>
      <c r="B2547" s="3" t="s">
        <v>1416</v>
      </c>
      <c r="C2547" s="3" t="s">
        <v>5525</v>
      </c>
      <c r="D2547" s="6">
        <v>4400</v>
      </c>
      <c r="E2547" s="8">
        <v>800</v>
      </c>
      <c r="F2547" t="s">
        <v>8220</v>
      </c>
      <c r="G2547" t="s">
        <v>8223</v>
      </c>
      <c r="H2547" t="s">
        <v>8245</v>
      </c>
      <c r="I2547" s="19">
        <f t="shared" si="117"/>
        <v>42232.675821759258</v>
      </c>
      <c r="J2547">
        <v>1439741591</v>
      </c>
      <c r="K2547" s="19">
        <f t="shared" si="118"/>
        <v>42192.675821759258</v>
      </c>
      <c r="L2547">
        <v>1436285591</v>
      </c>
      <c r="M2547" t="b">
        <v>0</v>
      </c>
      <c r="N2547">
        <v>9</v>
      </c>
      <c r="O2547" t="b">
        <v>0</v>
      </c>
      <c r="P2547" t="s">
        <v>8285</v>
      </c>
      <c r="Q2547" s="15" t="s">
        <v>8320</v>
      </c>
      <c r="R2547" s="12" t="s">
        <v>8355</v>
      </c>
      <c r="S2547">
        <f t="shared" si="119"/>
        <v>88.89</v>
      </c>
    </row>
    <row r="2548" spans="1:19" ht="45" x14ac:dyDescent="0.25">
      <c r="A2548" s="10">
        <v>866</v>
      </c>
      <c r="B2548" s="3" t="s">
        <v>867</v>
      </c>
      <c r="C2548" s="3" t="s">
        <v>4976</v>
      </c>
      <c r="D2548" s="6">
        <v>3500</v>
      </c>
      <c r="E2548" s="8">
        <v>640</v>
      </c>
      <c r="F2548" t="s">
        <v>8220</v>
      </c>
      <c r="G2548" t="s">
        <v>8223</v>
      </c>
      <c r="H2548" t="s">
        <v>8245</v>
      </c>
      <c r="I2548" s="19">
        <f t="shared" si="117"/>
        <v>42063.631944444445</v>
      </c>
      <c r="J2548">
        <v>1425136200</v>
      </c>
      <c r="K2548" s="19">
        <f t="shared" si="118"/>
        <v>42025.637939814813</v>
      </c>
      <c r="L2548">
        <v>1421853518</v>
      </c>
      <c r="M2548" t="b">
        <v>0</v>
      </c>
      <c r="N2548">
        <v>11</v>
      </c>
      <c r="O2548" t="b">
        <v>0</v>
      </c>
      <c r="P2548" t="s">
        <v>8276</v>
      </c>
      <c r="Q2548" s="15" t="s">
        <v>8311</v>
      </c>
      <c r="R2548" s="12" t="s">
        <v>8343</v>
      </c>
      <c r="S2548">
        <f t="shared" si="119"/>
        <v>58.18</v>
      </c>
    </row>
    <row r="2549" spans="1:19" ht="45" x14ac:dyDescent="0.25">
      <c r="A2549" s="10">
        <v>2905</v>
      </c>
      <c r="B2549" s="3" t="s">
        <v>2905</v>
      </c>
      <c r="C2549" s="3" t="s">
        <v>7015</v>
      </c>
      <c r="D2549" s="6">
        <v>3500</v>
      </c>
      <c r="E2549" s="8">
        <v>622</v>
      </c>
      <c r="F2549" t="s">
        <v>8220</v>
      </c>
      <c r="G2549" t="s">
        <v>8223</v>
      </c>
      <c r="H2549" t="s">
        <v>8245</v>
      </c>
      <c r="I2549" s="19">
        <f t="shared" si="117"/>
        <v>42620.056863425925</v>
      </c>
      <c r="J2549">
        <v>1473211313</v>
      </c>
      <c r="K2549" s="19">
        <f t="shared" si="118"/>
        <v>42606.056863425925</v>
      </c>
      <c r="L2549">
        <v>1472001713</v>
      </c>
      <c r="M2549" t="b">
        <v>0</v>
      </c>
      <c r="N2549">
        <v>17</v>
      </c>
      <c r="O2549" t="b">
        <v>0</v>
      </c>
      <c r="P2549" t="s">
        <v>8269</v>
      </c>
      <c r="Q2549" s="15" t="s">
        <v>8314</v>
      </c>
      <c r="R2549" s="12" t="s">
        <v>8315</v>
      </c>
      <c r="S2549">
        <f t="shared" si="119"/>
        <v>36.590000000000003</v>
      </c>
    </row>
    <row r="2550" spans="1:19" ht="60" x14ac:dyDescent="0.25">
      <c r="A2550" s="10">
        <v>3980</v>
      </c>
      <c r="B2550" s="3" t="s">
        <v>3977</v>
      </c>
      <c r="C2550" s="3" t="s">
        <v>8087</v>
      </c>
      <c r="D2550" s="6">
        <v>2500</v>
      </c>
      <c r="E2550" s="8">
        <v>450</v>
      </c>
      <c r="F2550" t="s">
        <v>8220</v>
      </c>
      <c r="G2550" t="s">
        <v>8223</v>
      </c>
      <c r="H2550" t="s">
        <v>8245</v>
      </c>
      <c r="I2550" s="19">
        <f t="shared" si="117"/>
        <v>41825.598923611113</v>
      </c>
      <c r="J2550">
        <v>1404570147</v>
      </c>
      <c r="K2550" s="19">
        <f t="shared" si="118"/>
        <v>41795.598923611113</v>
      </c>
      <c r="L2550">
        <v>1401978147</v>
      </c>
      <c r="M2550" t="b">
        <v>0</v>
      </c>
      <c r="N2550">
        <v>7</v>
      </c>
      <c r="O2550" t="b">
        <v>0</v>
      </c>
      <c r="P2550" t="s">
        <v>8269</v>
      </c>
      <c r="Q2550" s="15" t="s">
        <v>8314</v>
      </c>
      <c r="R2550" s="12" t="s">
        <v>8315</v>
      </c>
      <c r="S2550">
        <f t="shared" si="119"/>
        <v>64.290000000000006</v>
      </c>
    </row>
    <row r="2551" spans="1:19" ht="60" x14ac:dyDescent="0.25">
      <c r="A2551" s="10">
        <v>3897</v>
      </c>
      <c r="B2551" s="3" t="s">
        <v>3894</v>
      </c>
      <c r="C2551" s="3" t="s">
        <v>8005</v>
      </c>
      <c r="D2551" s="6">
        <v>2500</v>
      </c>
      <c r="E2551" s="8">
        <v>440</v>
      </c>
      <c r="F2551" t="s">
        <v>8220</v>
      </c>
      <c r="G2551" t="s">
        <v>8227</v>
      </c>
      <c r="H2551" t="s">
        <v>8249</v>
      </c>
      <c r="I2551" s="19">
        <f t="shared" si="117"/>
        <v>42012.87364583333</v>
      </c>
      <c r="J2551">
        <v>1420750683</v>
      </c>
      <c r="K2551" s="19">
        <f t="shared" si="118"/>
        <v>41982.87364583333</v>
      </c>
      <c r="L2551">
        <v>1418158683</v>
      </c>
      <c r="M2551" t="b">
        <v>0</v>
      </c>
      <c r="N2551">
        <v>10</v>
      </c>
      <c r="O2551" t="b">
        <v>0</v>
      </c>
      <c r="P2551" t="s">
        <v>8269</v>
      </c>
      <c r="Q2551" s="15" t="s">
        <v>8314</v>
      </c>
      <c r="R2551" s="12" t="s">
        <v>8315</v>
      </c>
      <c r="S2551">
        <f t="shared" si="119"/>
        <v>44</v>
      </c>
    </row>
    <row r="2552" spans="1:19" ht="60" x14ac:dyDescent="0.25">
      <c r="A2552" s="10">
        <v>3740</v>
      </c>
      <c r="B2552" s="3" t="s">
        <v>3737</v>
      </c>
      <c r="C2552" s="3" t="s">
        <v>7850</v>
      </c>
      <c r="D2552" s="6">
        <v>2000</v>
      </c>
      <c r="E2552" s="8">
        <v>358</v>
      </c>
      <c r="F2552" t="s">
        <v>8220</v>
      </c>
      <c r="G2552" t="s">
        <v>8223</v>
      </c>
      <c r="H2552" t="s">
        <v>8245</v>
      </c>
      <c r="I2552" s="19">
        <f t="shared" si="117"/>
        <v>41863.079143518517</v>
      </c>
      <c r="J2552">
        <v>1407808438</v>
      </c>
      <c r="K2552" s="19">
        <f t="shared" si="118"/>
        <v>41833.089756944442</v>
      </c>
      <c r="L2552">
        <v>1405217355</v>
      </c>
      <c r="M2552" t="b">
        <v>0</v>
      </c>
      <c r="N2552">
        <v>14</v>
      </c>
      <c r="O2552" t="b">
        <v>0</v>
      </c>
      <c r="P2552" t="s">
        <v>8269</v>
      </c>
      <c r="Q2552" s="15" t="s">
        <v>8314</v>
      </c>
      <c r="R2552" s="12" t="s">
        <v>8315</v>
      </c>
      <c r="S2552">
        <f t="shared" si="119"/>
        <v>25.57</v>
      </c>
    </row>
    <row r="2553" spans="1:19" ht="45" x14ac:dyDescent="0.25">
      <c r="A2553" s="10">
        <v>3738</v>
      </c>
      <c r="B2553" s="3" t="s">
        <v>3735</v>
      </c>
      <c r="C2553" s="3" t="s">
        <v>7848</v>
      </c>
      <c r="D2553" s="6">
        <v>1500</v>
      </c>
      <c r="E2553" s="8">
        <v>270</v>
      </c>
      <c r="F2553" t="s">
        <v>8220</v>
      </c>
      <c r="G2553" t="s">
        <v>8224</v>
      </c>
      <c r="H2553" t="s">
        <v>8246</v>
      </c>
      <c r="I2553" s="19">
        <f t="shared" si="117"/>
        <v>41835.916666666664</v>
      </c>
      <c r="J2553">
        <v>1405461600</v>
      </c>
      <c r="K2553" s="19">
        <f t="shared" si="118"/>
        <v>41813.938715277778</v>
      </c>
      <c r="L2553">
        <v>1403562705</v>
      </c>
      <c r="M2553" t="b">
        <v>0</v>
      </c>
      <c r="N2553">
        <v>6</v>
      </c>
      <c r="O2553" t="b">
        <v>0</v>
      </c>
      <c r="P2553" t="s">
        <v>8269</v>
      </c>
      <c r="Q2553" s="15" t="s">
        <v>8314</v>
      </c>
      <c r="R2553" s="12" t="s">
        <v>8315</v>
      </c>
      <c r="S2553">
        <f t="shared" si="119"/>
        <v>45</v>
      </c>
    </row>
    <row r="2554" spans="1:19" ht="60" x14ac:dyDescent="0.25">
      <c r="A2554" s="10">
        <v>1238</v>
      </c>
      <c r="B2554" s="3" t="s">
        <v>1239</v>
      </c>
      <c r="C2554" s="3" t="s">
        <v>5348</v>
      </c>
      <c r="D2554" s="6">
        <v>1000</v>
      </c>
      <c r="E2554" s="8">
        <v>178</v>
      </c>
      <c r="F2554" t="s">
        <v>8219</v>
      </c>
      <c r="G2554" t="s">
        <v>8223</v>
      </c>
      <c r="H2554" t="s">
        <v>8245</v>
      </c>
      <c r="I2554" s="19">
        <f t="shared" si="117"/>
        <v>40761.61037037037</v>
      </c>
      <c r="J2554">
        <v>1312641536</v>
      </c>
      <c r="K2554" s="19">
        <f t="shared" si="118"/>
        <v>40731.61037037037</v>
      </c>
      <c r="L2554">
        <v>1310049536</v>
      </c>
      <c r="M2554" t="b">
        <v>0</v>
      </c>
      <c r="N2554">
        <v>3</v>
      </c>
      <c r="O2554" t="b">
        <v>0</v>
      </c>
      <c r="P2554" t="s">
        <v>8284</v>
      </c>
      <c r="Q2554" s="15" t="s">
        <v>8311</v>
      </c>
      <c r="R2554" s="12" t="s">
        <v>8349</v>
      </c>
      <c r="S2554">
        <f t="shared" si="119"/>
        <v>59.33</v>
      </c>
    </row>
    <row r="2555" spans="1:19" ht="60" x14ac:dyDescent="0.25">
      <c r="A2555" s="10">
        <v>472</v>
      </c>
      <c r="B2555" s="3" t="s">
        <v>473</v>
      </c>
      <c r="C2555" s="3" t="s">
        <v>4582</v>
      </c>
      <c r="D2555" s="6">
        <v>800</v>
      </c>
      <c r="E2555" s="8">
        <v>141</v>
      </c>
      <c r="F2555" t="s">
        <v>8220</v>
      </c>
      <c r="G2555" t="s">
        <v>8223</v>
      </c>
      <c r="H2555" t="s">
        <v>8245</v>
      </c>
      <c r="I2555" s="19">
        <f t="shared" si="117"/>
        <v>41874.922662037039</v>
      </c>
      <c r="J2555">
        <v>1408831718</v>
      </c>
      <c r="K2555" s="19">
        <f t="shared" si="118"/>
        <v>41844.922662037039</v>
      </c>
      <c r="L2555">
        <v>1406239718</v>
      </c>
      <c r="M2555" t="b">
        <v>0</v>
      </c>
      <c r="N2555">
        <v>5</v>
      </c>
      <c r="O2555" t="b">
        <v>0</v>
      </c>
      <c r="P2555" t="s">
        <v>8268</v>
      </c>
      <c r="Q2555" s="15" t="s">
        <v>8317</v>
      </c>
      <c r="R2555" s="12" t="s">
        <v>8344</v>
      </c>
      <c r="S2555">
        <f t="shared" si="119"/>
        <v>28.2</v>
      </c>
    </row>
    <row r="2556" spans="1:19" ht="60" x14ac:dyDescent="0.25">
      <c r="A2556" s="10">
        <v>626</v>
      </c>
      <c r="B2556" s="3" t="s">
        <v>627</v>
      </c>
      <c r="C2556" s="3" t="s">
        <v>4736</v>
      </c>
      <c r="D2556" s="6">
        <v>25000</v>
      </c>
      <c r="E2556" s="8">
        <v>4345</v>
      </c>
      <c r="F2556" t="s">
        <v>8219</v>
      </c>
      <c r="G2556" t="s">
        <v>8223</v>
      </c>
      <c r="H2556" t="s">
        <v>8245</v>
      </c>
      <c r="I2556" s="19">
        <f t="shared" si="117"/>
        <v>42231.556944444441</v>
      </c>
      <c r="J2556">
        <v>1439644920</v>
      </c>
      <c r="K2556" s="19">
        <f t="shared" si="118"/>
        <v>42198.559479166666</v>
      </c>
      <c r="L2556">
        <v>1436793939</v>
      </c>
      <c r="M2556" t="b">
        <v>0</v>
      </c>
      <c r="N2556">
        <v>39</v>
      </c>
      <c r="O2556" t="b">
        <v>0</v>
      </c>
      <c r="P2556" t="s">
        <v>8270</v>
      </c>
      <c r="Q2556" s="15" t="s">
        <v>8307</v>
      </c>
      <c r="R2556" s="12" t="s">
        <v>8354</v>
      </c>
      <c r="S2556">
        <f t="shared" si="119"/>
        <v>111.41</v>
      </c>
    </row>
    <row r="2557" spans="1:19" ht="60" x14ac:dyDescent="0.25">
      <c r="A2557" s="10">
        <v>3890</v>
      </c>
      <c r="B2557" s="3" t="s">
        <v>3887</v>
      </c>
      <c r="C2557" s="3" t="s">
        <v>7998</v>
      </c>
      <c r="D2557" s="6">
        <v>15000</v>
      </c>
      <c r="E2557" s="8">
        <v>2524</v>
      </c>
      <c r="F2557" t="s">
        <v>8220</v>
      </c>
      <c r="G2557" t="s">
        <v>8223</v>
      </c>
      <c r="H2557" t="s">
        <v>8245</v>
      </c>
      <c r="I2557" s="19">
        <f t="shared" si="117"/>
        <v>42231.758611111116</v>
      </c>
      <c r="J2557">
        <v>1439662344</v>
      </c>
      <c r="K2557" s="19">
        <f t="shared" si="118"/>
        <v>42171.758611111116</v>
      </c>
      <c r="L2557">
        <v>1434478344</v>
      </c>
      <c r="M2557" t="b">
        <v>0</v>
      </c>
      <c r="N2557">
        <v>8</v>
      </c>
      <c r="O2557" t="b">
        <v>0</v>
      </c>
      <c r="P2557" t="s">
        <v>8269</v>
      </c>
      <c r="Q2557" s="15" t="s">
        <v>8314</v>
      </c>
      <c r="R2557" s="12" t="s">
        <v>8315</v>
      </c>
      <c r="S2557">
        <f t="shared" si="119"/>
        <v>315.5</v>
      </c>
    </row>
    <row r="2558" spans="1:19" ht="60" x14ac:dyDescent="0.25">
      <c r="A2558" s="10">
        <v>3097</v>
      </c>
      <c r="B2558" s="3" t="s">
        <v>3097</v>
      </c>
      <c r="C2558" s="3" t="s">
        <v>7207</v>
      </c>
      <c r="D2558" s="6">
        <v>10000</v>
      </c>
      <c r="E2558" s="8">
        <v>1715</v>
      </c>
      <c r="F2558" t="s">
        <v>8220</v>
      </c>
      <c r="G2558" t="s">
        <v>8224</v>
      </c>
      <c r="H2558" t="s">
        <v>8246</v>
      </c>
      <c r="I2558" s="19">
        <f t="shared" si="117"/>
        <v>42650.583333333328</v>
      </c>
      <c r="J2558">
        <v>1475848800</v>
      </c>
      <c r="K2558" s="19">
        <f t="shared" si="118"/>
        <v>42629.503483796296</v>
      </c>
      <c r="L2558">
        <v>1474027501</v>
      </c>
      <c r="M2558" t="b">
        <v>0</v>
      </c>
      <c r="N2558">
        <v>42</v>
      </c>
      <c r="O2558" t="b">
        <v>0</v>
      </c>
      <c r="P2558" t="s">
        <v>8301</v>
      </c>
      <c r="Q2558" s="15" t="s">
        <v>8314</v>
      </c>
      <c r="R2558" s="12" t="s">
        <v>8327</v>
      </c>
      <c r="S2558">
        <f t="shared" si="119"/>
        <v>40.83</v>
      </c>
    </row>
    <row r="2559" spans="1:19" ht="30" x14ac:dyDescent="0.25">
      <c r="A2559" s="10">
        <v>989</v>
      </c>
      <c r="B2559" s="3" t="s">
        <v>990</v>
      </c>
      <c r="C2559" s="3" t="s">
        <v>5099</v>
      </c>
      <c r="D2559" s="6">
        <v>10000</v>
      </c>
      <c r="E2559" s="8">
        <v>1677</v>
      </c>
      <c r="F2559" t="s">
        <v>8220</v>
      </c>
      <c r="G2559" t="s">
        <v>8223</v>
      </c>
      <c r="H2559" t="s">
        <v>8245</v>
      </c>
      <c r="I2559" s="19">
        <f t="shared" si="117"/>
        <v>42641.933969907404</v>
      </c>
      <c r="J2559">
        <v>1475101495</v>
      </c>
      <c r="K2559" s="19">
        <f t="shared" si="118"/>
        <v>42611.933969907404</v>
      </c>
      <c r="L2559">
        <v>1472509495</v>
      </c>
      <c r="M2559" t="b">
        <v>0</v>
      </c>
      <c r="N2559">
        <v>32</v>
      </c>
      <c r="O2559" t="b">
        <v>0</v>
      </c>
      <c r="P2559" t="s">
        <v>8271</v>
      </c>
      <c r="Q2559" s="15" t="s">
        <v>8307</v>
      </c>
      <c r="R2559" s="12" t="s">
        <v>8313</v>
      </c>
      <c r="S2559">
        <f t="shared" si="119"/>
        <v>52.41</v>
      </c>
    </row>
    <row r="2560" spans="1:19" ht="45" x14ac:dyDescent="0.25">
      <c r="A2560" s="10">
        <v>940</v>
      </c>
      <c r="B2560" s="3" t="s">
        <v>941</v>
      </c>
      <c r="C2560" s="3" t="s">
        <v>5050</v>
      </c>
      <c r="D2560" s="6">
        <v>9000</v>
      </c>
      <c r="E2560" s="8">
        <v>1544</v>
      </c>
      <c r="F2560" t="s">
        <v>8220</v>
      </c>
      <c r="G2560" t="s">
        <v>8223</v>
      </c>
      <c r="H2560" t="s">
        <v>8245</v>
      </c>
      <c r="I2560" s="19">
        <f t="shared" si="117"/>
        <v>42227.008402777778</v>
      </c>
      <c r="J2560">
        <v>1439251926</v>
      </c>
      <c r="K2560" s="19">
        <f t="shared" si="118"/>
        <v>42182.008402777778</v>
      </c>
      <c r="L2560">
        <v>1435363926</v>
      </c>
      <c r="M2560" t="b">
        <v>0</v>
      </c>
      <c r="N2560">
        <v>14</v>
      </c>
      <c r="O2560" t="b">
        <v>0</v>
      </c>
      <c r="P2560" t="s">
        <v>8271</v>
      </c>
      <c r="Q2560" s="15" t="s">
        <v>8307</v>
      </c>
      <c r="R2560" s="12" t="s">
        <v>8313</v>
      </c>
      <c r="S2560">
        <f t="shared" si="119"/>
        <v>110.29</v>
      </c>
    </row>
    <row r="2561" spans="1:19" ht="60" x14ac:dyDescent="0.25">
      <c r="A2561" s="10">
        <v>2956</v>
      </c>
      <c r="B2561" s="3" t="s">
        <v>2956</v>
      </c>
      <c r="C2561" s="3" t="s">
        <v>7066</v>
      </c>
      <c r="D2561" s="6">
        <v>7900</v>
      </c>
      <c r="E2561" s="8">
        <v>1322</v>
      </c>
      <c r="F2561" t="s">
        <v>8219</v>
      </c>
      <c r="G2561" t="s">
        <v>8223</v>
      </c>
      <c r="H2561" t="s">
        <v>8245</v>
      </c>
      <c r="I2561" s="19">
        <f t="shared" si="117"/>
        <v>42494.958912037036</v>
      </c>
      <c r="J2561">
        <v>1462402850</v>
      </c>
      <c r="K2561" s="19">
        <f t="shared" si="118"/>
        <v>42464.958912037036</v>
      </c>
      <c r="L2561">
        <v>1459810850</v>
      </c>
      <c r="M2561" t="b">
        <v>0</v>
      </c>
      <c r="N2561">
        <v>20</v>
      </c>
      <c r="O2561" t="b">
        <v>0</v>
      </c>
      <c r="P2561" t="s">
        <v>8301</v>
      </c>
      <c r="Q2561" s="15" t="s">
        <v>8314</v>
      </c>
      <c r="R2561" s="12" t="s">
        <v>8327</v>
      </c>
      <c r="S2561">
        <f t="shared" si="119"/>
        <v>66.099999999999994</v>
      </c>
    </row>
    <row r="2562" spans="1:19" ht="45" x14ac:dyDescent="0.25">
      <c r="A2562" s="10">
        <v>3999</v>
      </c>
      <c r="B2562" s="3" t="s">
        <v>3995</v>
      </c>
      <c r="C2562" s="3" t="s">
        <v>8105</v>
      </c>
      <c r="D2562" s="6">
        <v>7000</v>
      </c>
      <c r="E2562" s="8">
        <v>1156</v>
      </c>
      <c r="F2562" t="s">
        <v>8220</v>
      </c>
      <c r="G2562" t="s">
        <v>8223</v>
      </c>
      <c r="H2562" t="s">
        <v>8245</v>
      </c>
      <c r="I2562" s="19">
        <f t="shared" si="117"/>
        <v>41882.827650462961</v>
      </c>
      <c r="J2562">
        <v>1409514709</v>
      </c>
      <c r="K2562" s="19">
        <f t="shared" si="118"/>
        <v>41842.828680555554</v>
      </c>
      <c r="L2562">
        <v>1406058798</v>
      </c>
      <c r="M2562" t="b">
        <v>0</v>
      </c>
      <c r="N2562">
        <v>14</v>
      </c>
      <c r="O2562" t="b">
        <v>0</v>
      </c>
      <c r="P2562" t="s">
        <v>8269</v>
      </c>
      <c r="Q2562" s="15" t="s">
        <v>8314</v>
      </c>
      <c r="R2562" s="12" t="s">
        <v>8315</v>
      </c>
      <c r="S2562">
        <f t="shared" si="119"/>
        <v>82.57</v>
      </c>
    </row>
    <row r="2563" spans="1:19" ht="60" x14ac:dyDescent="0.25">
      <c r="A2563" s="10">
        <v>1990</v>
      </c>
      <c r="B2563" s="3" t="s">
        <v>1991</v>
      </c>
      <c r="C2563" s="3" t="s">
        <v>6100</v>
      </c>
      <c r="D2563" s="6">
        <v>3000</v>
      </c>
      <c r="E2563" s="8">
        <v>509</v>
      </c>
      <c r="F2563" t="s">
        <v>8220</v>
      </c>
      <c r="G2563" t="s">
        <v>8223</v>
      </c>
      <c r="H2563" t="s">
        <v>8245</v>
      </c>
      <c r="I2563" s="19">
        <f t="shared" ref="I2563:I2626" si="120">(((J2563/60)/60)/24)+DATE(1970,1,1)</f>
        <v>42413.195972222224</v>
      </c>
      <c r="J2563">
        <v>1455338532</v>
      </c>
      <c r="K2563" s="19">
        <f t="shared" ref="K2563:K2626" si="121">(((L2563/60)/60)/24)+DATE(1970,1,1)</f>
        <v>42398.195972222224</v>
      </c>
      <c r="L2563">
        <v>1454042532</v>
      </c>
      <c r="M2563" t="b">
        <v>0</v>
      </c>
      <c r="N2563">
        <v>5</v>
      </c>
      <c r="O2563" t="b">
        <v>0</v>
      </c>
      <c r="P2563" t="s">
        <v>8294</v>
      </c>
      <c r="Q2563" s="15" t="s">
        <v>8322</v>
      </c>
      <c r="R2563" s="12" t="s">
        <v>8351</v>
      </c>
      <c r="S2563">
        <f t="shared" ref="S2563:S2626" si="122">IFERROR(ROUND(E2563/N2563,2),0)</f>
        <v>101.8</v>
      </c>
    </row>
    <row r="2564" spans="1:19" ht="45" x14ac:dyDescent="0.25">
      <c r="A2564" s="10">
        <v>3996</v>
      </c>
      <c r="B2564" s="3" t="s">
        <v>3992</v>
      </c>
      <c r="C2564" s="3" t="s">
        <v>8102</v>
      </c>
      <c r="D2564" s="6">
        <v>3000</v>
      </c>
      <c r="E2564" s="8">
        <v>497</v>
      </c>
      <c r="F2564" t="s">
        <v>8220</v>
      </c>
      <c r="G2564" t="s">
        <v>8223</v>
      </c>
      <c r="H2564" t="s">
        <v>8245</v>
      </c>
      <c r="I2564" s="19">
        <f t="shared" si="120"/>
        <v>41963.669444444444</v>
      </c>
      <c r="J2564">
        <v>1416499440</v>
      </c>
      <c r="K2564" s="19">
        <f t="shared" si="121"/>
        <v>41950.26694444444</v>
      </c>
      <c r="L2564">
        <v>1415341464</v>
      </c>
      <c r="M2564" t="b">
        <v>0</v>
      </c>
      <c r="N2564">
        <v>17</v>
      </c>
      <c r="O2564" t="b">
        <v>0</v>
      </c>
      <c r="P2564" t="s">
        <v>8269</v>
      </c>
      <c r="Q2564" s="15" t="s">
        <v>8314</v>
      </c>
      <c r="R2564" s="12" t="s">
        <v>8315</v>
      </c>
      <c r="S2564">
        <f t="shared" si="122"/>
        <v>29.24</v>
      </c>
    </row>
    <row r="2565" spans="1:19" ht="45" x14ac:dyDescent="0.25">
      <c r="A2565" s="10">
        <v>2403</v>
      </c>
      <c r="B2565" s="3" t="s">
        <v>2404</v>
      </c>
      <c r="C2565" s="3" t="s">
        <v>6513</v>
      </c>
      <c r="D2565" s="6">
        <v>1200</v>
      </c>
      <c r="E2565" s="8">
        <v>202</v>
      </c>
      <c r="F2565" t="s">
        <v>8220</v>
      </c>
      <c r="G2565" t="s">
        <v>8224</v>
      </c>
      <c r="H2565" t="s">
        <v>8246</v>
      </c>
      <c r="I2565" s="19">
        <f t="shared" si="120"/>
        <v>42459.840949074074</v>
      </c>
      <c r="J2565">
        <v>1459368658</v>
      </c>
      <c r="K2565" s="19">
        <f t="shared" si="121"/>
        <v>42399.882615740738</v>
      </c>
      <c r="L2565">
        <v>1454188258</v>
      </c>
      <c r="M2565" t="b">
        <v>0</v>
      </c>
      <c r="N2565">
        <v>12</v>
      </c>
      <c r="O2565" t="b">
        <v>0</v>
      </c>
      <c r="P2565" t="s">
        <v>8282</v>
      </c>
      <c r="Q2565" s="15" t="s">
        <v>8325</v>
      </c>
      <c r="R2565" s="12" t="s">
        <v>8353</v>
      </c>
      <c r="S2565">
        <f t="shared" si="122"/>
        <v>16.829999999999998</v>
      </c>
    </row>
    <row r="2566" spans="1:19" ht="45" x14ac:dyDescent="0.25">
      <c r="A2566" s="10">
        <v>4070</v>
      </c>
      <c r="B2566" s="3" t="s">
        <v>4066</v>
      </c>
      <c r="C2566" s="3" t="s">
        <v>8173</v>
      </c>
      <c r="D2566" s="6">
        <v>1000</v>
      </c>
      <c r="E2566" s="8">
        <v>165</v>
      </c>
      <c r="F2566" t="s">
        <v>8220</v>
      </c>
      <c r="G2566" t="s">
        <v>8223</v>
      </c>
      <c r="H2566" t="s">
        <v>8245</v>
      </c>
      <c r="I2566" s="19">
        <f t="shared" si="120"/>
        <v>42064.125</v>
      </c>
      <c r="J2566">
        <v>1425178800</v>
      </c>
      <c r="K2566" s="19">
        <f t="shared" si="121"/>
        <v>42031.666898148149</v>
      </c>
      <c r="L2566">
        <v>1422374420</v>
      </c>
      <c r="M2566" t="b">
        <v>0</v>
      </c>
      <c r="N2566">
        <v>6</v>
      </c>
      <c r="O2566" t="b">
        <v>0</v>
      </c>
      <c r="P2566" t="s">
        <v>8269</v>
      </c>
      <c r="Q2566" s="15" t="s">
        <v>8314</v>
      </c>
      <c r="R2566" s="12" t="s">
        <v>8315</v>
      </c>
      <c r="S2566">
        <f t="shared" si="122"/>
        <v>27.5</v>
      </c>
    </row>
    <row r="2567" spans="1:19" ht="60" x14ac:dyDescent="0.25">
      <c r="A2567" s="10">
        <v>4020</v>
      </c>
      <c r="B2567" s="3" t="s">
        <v>4016</v>
      </c>
      <c r="C2567" s="3" t="s">
        <v>8125</v>
      </c>
      <c r="D2567" s="6">
        <v>600</v>
      </c>
      <c r="E2567" s="8">
        <v>100</v>
      </c>
      <c r="F2567" t="s">
        <v>8220</v>
      </c>
      <c r="G2567" t="s">
        <v>8223</v>
      </c>
      <c r="H2567" t="s">
        <v>8245</v>
      </c>
      <c r="I2567" s="19">
        <f t="shared" si="120"/>
        <v>42087.149293981478</v>
      </c>
      <c r="J2567">
        <v>1427168099</v>
      </c>
      <c r="K2567" s="19">
        <f t="shared" si="121"/>
        <v>42057.190960648149</v>
      </c>
      <c r="L2567">
        <v>1424579699</v>
      </c>
      <c r="M2567" t="b">
        <v>0</v>
      </c>
      <c r="N2567">
        <v>3</v>
      </c>
      <c r="O2567" t="b">
        <v>0</v>
      </c>
      <c r="P2567" t="s">
        <v>8269</v>
      </c>
      <c r="Q2567" s="15" t="s">
        <v>8314</v>
      </c>
      <c r="R2567" s="12" t="s">
        <v>8315</v>
      </c>
      <c r="S2567">
        <f t="shared" si="122"/>
        <v>33.33</v>
      </c>
    </row>
    <row r="2568" spans="1:19" ht="45" x14ac:dyDescent="0.25">
      <c r="A2568" s="10">
        <v>1003</v>
      </c>
      <c r="B2568" s="3" t="s">
        <v>1004</v>
      </c>
      <c r="C2568" s="3" t="s">
        <v>5113</v>
      </c>
      <c r="D2568" s="6">
        <v>20000</v>
      </c>
      <c r="E2568" s="8">
        <v>3211</v>
      </c>
      <c r="F2568" t="s">
        <v>8219</v>
      </c>
      <c r="G2568" t="s">
        <v>8229</v>
      </c>
      <c r="H2568" t="s">
        <v>8248</v>
      </c>
      <c r="I2568" s="19">
        <f t="shared" si="120"/>
        <v>42810.667372685188</v>
      </c>
      <c r="J2568">
        <v>1489680061</v>
      </c>
      <c r="K2568" s="19">
        <f t="shared" si="121"/>
        <v>42780.709039351852</v>
      </c>
      <c r="L2568">
        <v>1487091661</v>
      </c>
      <c r="M2568" t="b">
        <v>0</v>
      </c>
      <c r="N2568">
        <v>15</v>
      </c>
      <c r="O2568" t="b">
        <v>0</v>
      </c>
      <c r="P2568" t="s">
        <v>8271</v>
      </c>
      <c r="Q2568" s="15" t="s">
        <v>8307</v>
      </c>
      <c r="R2568" s="12" t="s">
        <v>8313</v>
      </c>
      <c r="S2568">
        <f t="shared" si="122"/>
        <v>214.07</v>
      </c>
    </row>
    <row r="2569" spans="1:19" ht="45" x14ac:dyDescent="0.25">
      <c r="A2569" s="10">
        <v>1310</v>
      </c>
      <c r="B2569" s="3" t="s">
        <v>1311</v>
      </c>
      <c r="C2569" s="3" t="s">
        <v>5420</v>
      </c>
      <c r="D2569" s="6">
        <v>20000</v>
      </c>
      <c r="E2569" s="8">
        <v>3100</v>
      </c>
      <c r="F2569" t="s">
        <v>8219</v>
      </c>
      <c r="G2569" t="s">
        <v>8223</v>
      </c>
      <c r="H2569" t="s">
        <v>8245</v>
      </c>
      <c r="I2569" s="19">
        <f t="shared" si="120"/>
        <v>42601.667245370365</v>
      </c>
      <c r="J2569">
        <v>1471622450</v>
      </c>
      <c r="K2569" s="19">
        <f t="shared" si="121"/>
        <v>42556.667245370365</v>
      </c>
      <c r="L2569">
        <v>1467734450</v>
      </c>
      <c r="M2569" t="b">
        <v>0</v>
      </c>
      <c r="N2569">
        <v>24</v>
      </c>
      <c r="O2569" t="b">
        <v>0</v>
      </c>
      <c r="P2569" t="s">
        <v>8271</v>
      </c>
      <c r="Q2569" s="15" t="s">
        <v>8307</v>
      </c>
      <c r="R2569" s="12" t="s">
        <v>8313</v>
      </c>
      <c r="S2569">
        <f t="shared" si="122"/>
        <v>129.16999999999999</v>
      </c>
    </row>
    <row r="2570" spans="1:19" ht="60" x14ac:dyDescent="0.25">
      <c r="A2570" s="10">
        <v>3848</v>
      </c>
      <c r="B2570" s="3" t="s">
        <v>3845</v>
      </c>
      <c r="C2570" s="3" t="s">
        <v>7957</v>
      </c>
      <c r="D2570" s="6">
        <v>13000</v>
      </c>
      <c r="E2570" s="8">
        <v>2129</v>
      </c>
      <c r="F2570" t="s">
        <v>8220</v>
      </c>
      <c r="G2570" t="s">
        <v>8223</v>
      </c>
      <c r="H2570" t="s">
        <v>8245</v>
      </c>
      <c r="I2570" s="19">
        <f t="shared" si="120"/>
        <v>42295.817002314812</v>
      </c>
      <c r="J2570">
        <v>1445196989</v>
      </c>
      <c r="K2570" s="19">
        <f t="shared" si="121"/>
        <v>42265.817002314812</v>
      </c>
      <c r="L2570">
        <v>1442604989</v>
      </c>
      <c r="M2570" t="b">
        <v>1</v>
      </c>
      <c r="N2570">
        <v>43</v>
      </c>
      <c r="O2570" t="b">
        <v>0</v>
      </c>
      <c r="P2570" t="s">
        <v>8269</v>
      </c>
      <c r="Q2570" s="15" t="s">
        <v>8314</v>
      </c>
      <c r="R2570" s="12" t="s">
        <v>8315</v>
      </c>
      <c r="S2570">
        <f t="shared" si="122"/>
        <v>49.51</v>
      </c>
    </row>
    <row r="2571" spans="1:19" ht="30" x14ac:dyDescent="0.25">
      <c r="A2571" s="10">
        <v>3854</v>
      </c>
      <c r="B2571" s="3" t="s">
        <v>3851</v>
      </c>
      <c r="C2571" s="3" t="s">
        <v>7963</v>
      </c>
      <c r="D2571" s="6">
        <v>11000</v>
      </c>
      <c r="E2571" s="8">
        <v>1788</v>
      </c>
      <c r="F2571" t="s">
        <v>8220</v>
      </c>
      <c r="G2571" t="s">
        <v>8223</v>
      </c>
      <c r="H2571" t="s">
        <v>8245</v>
      </c>
      <c r="I2571" s="19">
        <f t="shared" si="120"/>
        <v>42133.884930555556</v>
      </c>
      <c r="J2571">
        <v>1431206058</v>
      </c>
      <c r="K2571" s="19">
        <f t="shared" si="121"/>
        <v>42103.884930555556</v>
      </c>
      <c r="L2571">
        <v>1428614058</v>
      </c>
      <c r="M2571" t="b">
        <v>0</v>
      </c>
      <c r="N2571">
        <v>20</v>
      </c>
      <c r="O2571" t="b">
        <v>0</v>
      </c>
      <c r="P2571" t="s">
        <v>8269</v>
      </c>
      <c r="Q2571" s="15" t="s">
        <v>8314</v>
      </c>
      <c r="R2571" s="12" t="s">
        <v>8315</v>
      </c>
      <c r="S2571">
        <f t="shared" si="122"/>
        <v>89.4</v>
      </c>
    </row>
    <row r="2572" spans="1:19" ht="45" x14ac:dyDescent="0.25">
      <c r="A2572" s="10">
        <v>3847</v>
      </c>
      <c r="B2572" s="3" t="s">
        <v>3844</v>
      </c>
      <c r="C2572" s="3" t="s">
        <v>7956</v>
      </c>
      <c r="D2572" s="6">
        <v>10500</v>
      </c>
      <c r="E2572" s="8">
        <v>1697</v>
      </c>
      <c r="F2572" t="s">
        <v>8220</v>
      </c>
      <c r="G2572" t="s">
        <v>8223</v>
      </c>
      <c r="H2572" t="s">
        <v>8245</v>
      </c>
      <c r="I2572" s="19">
        <f t="shared" si="120"/>
        <v>42204.224432870367</v>
      </c>
      <c r="J2572">
        <v>1437283391</v>
      </c>
      <c r="K2572" s="19">
        <f t="shared" si="121"/>
        <v>42159.224432870367</v>
      </c>
      <c r="L2572">
        <v>1433395391</v>
      </c>
      <c r="M2572" t="b">
        <v>1</v>
      </c>
      <c r="N2572">
        <v>9</v>
      </c>
      <c r="O2572" t="b">
        <v>0</v>
      </c>
      <c r="P2572" t="s">
        <v>8269</v>
      </c>
      <c r="Q2572" s="15" t="s">
        <v>8314</v>
      </c>
      <c r="R2572" s="12" t="s">
        <v>8315</v>
      </c>
      <c r="S2572">
        <f t="shared" si="122"/>
        <v>188.56</v>
      </c>
    </row>
    <row r="2573" spans="1:19" ht="60" x14ac:dyDescent="0.25">
      <c r="A2573" s="10">
        <v>3949</v>
      </c>
      <c r="B2573" s="3" t="s">
        <v>3946</v>
      </c>
      <c r="C2573" s="3" t="s">
        <v>8057</v>
      </c>
      <c r="D2573" s="6">
        <v>10000</v>
      </c>
      <c r="E2573" s="8">
        <v>1577</v>
      </c>
      <c r="F2573" t="s">
        <v>8220</v>
      </c>
      <c r="G2573" t="s">
        <v>8225</v>
      </c>
      <c r="H2573" t="s">
        <v>8247</v>
      </c>
      <c r="I2573" s="19">
        <f t="shared" si="120"/>
        <v>42046.120613425926</v>
      </c>
      <c r="J2573">
        <v>1423623221</v>
      </c>
      <c r="K2573" s="19">
        <f t="shared" si="121"/>
        <v>42016.120613425926</v>
      </c>
      <c r="L2573">
        <v>1421031221</v>
      </c>
      <c r="M2573" t="b">
        <v>0</v>
      </c>
      <c r="N2573">
        <v>32</v>
      </c>
      <c r="O2573" t="b">
        <v>0</v>
      </c>
      <c r="P2573" t="s">
        <v>8269</v>
      </c>
      <c r="Q2573" s="15" t="s">
        <v>8314</v>
      </c>
      <c r="R2573" s="12" t="s">
        <v>8315</v>
      </c>
      <c r="S2573">
        <f t="shared" si="122"/>
        <v>49.28</v>
      </c>
    </row>
    <row r="2574" spans="1:19" ht="45" x14ac:dyDescent="0.25">
      <c r="A2574" s="10">
        <v>205</v>
      </c>
      <c r="B2574" s="3" t="s">
        <v>207</v>
      </c>
      <c r="C2574" s="3" t="s">
        <v>4315</v>
      </c>
      <c r="D2574" s="6">
        <v>8000</v>
      </c>
      <c r="E2574" s="8">
        <v>1300</v>
      </c>
      <c r="F2574" t="s">
        <v>8220</v>
      </c>
      <c r="G2574" t="s">
        <v>8223</v>
      </c>
      <c r="H2574" t="s">
        <v>8245</v>
      </c>
      <c r="I2574" s="19">
        <f t="shared" si="120"/>
        <v>42283.632199074069</v>
      </c>
      <c r="J2574">
        <v>1444144222</v>
      </c>
      <c r="K2574" s="19">
        <f t="shared" si="121"/>
        <v>42248.632199074069</v>
      </c>
      <c r="L2574">
        <v>1441120222</v>
      </c>
      <c r="M2574" t="b">
        <v>0</v>
      </c>
      <c r="N2574">
        <v>17</v>
      </c>
      <c r="O2574" t="b">
        <v>0</v>
      </c>
      <c r="P2574" t="s">
        <v>8266</v>
      </c>
      <c r="Q2574" s="15" t="s">
        <v>8317</v>
      </c>
      <c r="R2574" s="12" t="s">
        <v>8346</v>
      </c>
      <c r="S2574">
        <f t="shared" si="122"/>
        <v>76.47</v>
      </c>
    </row>
    <row r="2575" spans="1:19" ht="60" x14ac:dyDescent="0.25">
      <c r="A2575" s="10">
        <v>3933</v>
      </c>
      <c r="B2575" s="3" t="s">
        <v>3930</v>
      </c>
      <c r="C2575" s="3" t="s">
        <v>8041</v>
      </c>
      <c r="D2575" s="6">
        <v>7000</v>
      </c>
      <c r="E2575" s="8">
        <v>1102</v>
      </c>
      <c r="F2575" t="s">
        <v>8220</v>
      </c>
      <c r="G2575" t="s">
        <v>8223</v>
      </c>
      <c r="H2575" t="s">
        <v>8245</v>
      </c>
      <c r="I2575" s="19">
        <f t="shared" si="120"/>
        <v>42568.029861111107</v>
      </c>
      <c r="J2575">
        <v>1468716180</v>
      </c>
      <c r="K2575" s="19">
        <f t="shared" si="121"/>
        <v>42538.968310185184</v>
      </c>
      <c r="L2575">
        <v>1466205262</v>
      </c>
      <c r="M2575" t="b">
        <v>0</v>
      </c>
      <c r="N2575">
        <v>12</v>
      </c>
      <c r="O2575" t="b">
        <v>0</v>
      </c>
      <c r="P2575" t="s">
        <v>8269</v>
      </c>
      <c r="Q2575" s="15" t="s">
        <v>8314</v>
      </c>
      <c r="R2575" s="12" t="s">
        <v>8315</v>
      </c>
      <c r="S2575">
        <f t="shared" si="122"/>
        <v>91.83</v>
      </c>
    </row>
    <row r="2576" spans="1:19" ht="45" x14ac:dyDescent="0.25">
      <c r="A2576" s="10">
        <v>1772</v>
      </c>
      <c r="B2576" s="3" t="s">
        <v>1773</v>
      </c>
      <c r="C2576" s="3" t="s">
        <v>5882</v>
      </c>
      <c r="D2576" s="6">
        <v>5500</v>
      </c>
      <c r="E2576" s="8">
        <v>858</v>
      </c>
      <c r="F2576" t="s">
        <v>8220</v>
      </c>
      <c r="G2576" t="s">
        <v>8224</v>
      </c>
      <c r="H2576" t="s">
        <v>8246</v>
      </c>
      <c r="I2576" s="19">
        <f t="shared" si="120"/>
        <v>41826.718009259261</v>
      </c>
      <c r="J2576">
        <v>1404666836</v>
      </c>
      <c r="K2576" s="19">
        <f t="shared" si="121"/>
        <v>41766.718009259261</v>
      </c>
      <c r="L2576">
        <v>1399482836</v>
      </c>
      <c r="M2576" t="b">
        <v>1</v>
      </c>
      <c r="N2576">
        <v>19</v>
      </c>
      <c r="O2576" t="b">
        <v>0</v>
      </c>
      <c r="P2576" t="s">
        <v>8283</v>
      </c>
      <c r="Q2576" s="15" t="s">
        <v>8322</v>
      </c>
      <c r="R2576" s="12" t="s">
        <v>8323</v>
      </c>
      <c r="S2576">
        <f t="shared" si="122"/>
        <v>45.16</v>
      </c>
    </row>
    <row r="2577" spans="1:19" ht="45" x14ac:dyDescent="0.25">
      <c r="A2577" s="10">
        <v>3644</v>
      </c>
      <c r="B2577" s="3" t="s">
        <v>3642</v>
      </c>
      <c r="C2577" s="3" t="s">
        <v>7754</v>
      </c>
      <c r="D2577" s="6">
        <v>5000</v>
      </c>
      <c r="E2577" s="8">
        <v>821</v>
      </c>
      <c r="F2577" t="s">
        <v>8220</v>
      </c>
      <c r="G2577" t="s">
        <v>8223</v>
      </c>
      <c r="H2577" t="s">
        <v>8245</v>
      </c>
      <c r="I2577" s="19">
        <f t="shared" si="120"/>
        <v>42437.207638888889</v>
      </c>
      <c r="J2577">
        <v>1457413140</v>
      </c>
      <c r="K2577" s="19">
        <f t="shared" si="121"/>
        <v>42409.241747685184</v>
      </c>
      <c r="L2577">
        <v>1454996887</v>
      </c>
      <c r="M2577" t="b">
        <v>0</v>
      </c>
      <c r="N2577">
        <v>12</v>
      </c>
      <c r="O2577" t="b">
        <v>0</v>
      </c>
      <c r="P2577" t="s">
        <v>8303</v>
      </c>
      <c r="Q2577" s="15" t="s">
        <v>8314</v>
      </c>
      <c r="R2577" s="12" t="s">
        <v>8335</v>
      </c>
      <c r="S2577">
        <f t="shared" si="122"/>
        <v>68.42</v>
      </c>
    </row>
    <row r="2578" spans="1:19" ht="45" x14ac:dyDescent="0.25">
      <c r="A2578" s="10">
        <v>187</v>
      </c>
      <c r="B2578" s="3" t="s">
        <v>189</v>
      </c>
      <c r="C2578" s="3" t="s">
        <v>4297</v>
      </c>
      <c r="D2578" s="6">
        <v>5000</v>
      </c>
      <c r="E2578" s="8">
        <v>800</v>
      </c>
      <c r="F2578" t="s">
        <v>8220</v>
      </c>
      <c r="G2578" t="s">
        <v>8223</v>
      </c>
      <c r="H2578" t="s">
        <v>8245</v>
      </c>
      <c r="I2578" s="19">
        <f t="shared" si="120"/>
        <v>42206.290972222225</v>
      </c>
      <c r="J2578">
        <v>1437461940</v>
      </c>
      <c r="K2578" s="19">
        <f t="shared" si="121"/>
        <v>42182.234456018516</v>
      </c>
      <c r="L2578">
        <v>1435383457</v>
      </c>
      <c r="M2578" t="b">
        <v>0</v>
      </c>
      <c r="N2578">
        <v>5</v>
      </c>
      <c r="O2578" t="b">
        <v>0</v>
      </c>
      <c r="P2578" t="s">
        <v>8266</v>
      </c>
      <c r="Q2578" s="15" t="s">
        <v>8317</v>
      </c>
      <c r="R2578" s="12" t="s">
        <v>8346</v>
      </c>
      <c r="S2578">
        <f t="shared" si="122"/>
        <v>160</v>
      </c>
    </row>
    <row r="2579" spans="1:19" ht="60" x14ac:dyDescent="0.25">
      <c r="A2579" s="10">
        <v>3091</v>
      </c>
      <c r="B2579" s="3" t="s">
        <v>3091</v>
      </c>
      <c r="C2579" s="3" t="s">
        <v>7201</v>
      </c>
      <c r="D2579" s="6">
        <v>5000</v>
      </c>
      <c r="E2579" s="8">
        <v>796</v>
      </c>
      <c r="F2579" t="s">
        <v>8220</v>
      </c>
      <c r="G2579" t="s">
        <v>8223</v>
      </c>
      <c r="H2579" t="s">
        <v>8245</v>
      </c>
      <c r="I2579" s="19">
        <f t="shared" si="120"/>
        <v>42596.948414351849</v>
      </c>
      <c r="J2579">
        <v>1471214743</v>
      </c>
      <c r="K2579" s="19">
        <f t="shared" si="121"/>
        <v>42566.948414351849</v>
      </c>
      <c r="L2579">
        <v>1468622743</v>
      </c>
      <c r="M2579" t="b">
        <v>0</v>
      </c>
      <c r="N2579">
        <v>9</v>
      </c>
      <c r="O2579" t="b">
        <v>0</v>
      </c>
      <c r="P2579" t="s">
        <v>8301</v>
      </c>
      <c r="Q2579" s="15" t="s">
        <v>8314</v>
      </c>
      <c r="R2579" s="12" t="s">
        <v>8327</v>
      </c>
      <c r="S2579">
        <f t="shared" si="122"/>
        <v>88.44</v>
      </c>
    </row>
    <row r="2580" spans="1:19" ht="30" x14ac:dyDescent="0.25">
      <c r="A2580" s="10">
        <v>3131</v>
      </c>
      <c r="B2580" s="3" t="s">
        <v>3131</v>
      </c>
      <c r="C2580" s="3" t="s">
        <v>7241</v>
      </c>
      <c r="D2580" s="6">
        <v>4100</v>
      </c>
      <c r="E2580" s="8">
        <v>645</v>
      </c>
      <c r="F2580" t="s">
        <v>8221</v>
      </c>
      <c r="G2580" t="s">
        <v>8223</v>
      </c>
      <c r="H2580" t="s">
        <v>8245</v>
      </c>
      <c r="I2580" s="19">
        <f t="shared" si="120"/>
        <v>42833.537557870368</v>
      </c>
      <c r="J2580">
        <v>1491656045</v>
      </c>
      <c r="K2580" s="19">
        <f t="shared" si="121"/>
        <v>42803.579224537039</v>
      </c>
      <c r="L2580">
        <v>1489067645</v>
      </c>
      <c r="M2580" t="b">
        <v>0</v>
      </c>
      <c r="N2580">
        <v>12</v>
      </c>
      <c r="O2580" t="b">
        <v>0</v>
      </c>
      <c r="P2580" t="s">
        <v>8269</v>
      </c>
      <c r="Q2580" s="15" t="s">
        <v>8314</v>
      </c>
      <c r="R2580" s="12" t="s">
        <v>8315</v>
      </c>
      <c r="S2580">
        <f t="shared" si="122"/>
        <v>53.75</v>
      </c>
    </row>
    <row r="2581" spans="1:19" ht="45" x14ac:dyDescent="0.25">
      <c r="A2581" s="10">
        <v>162</v>
      </c>
      <c r="B2581" s="3" t="s">
        <v>164</v>
      </c>
      <c r="C2581" s="3" t="s">
        <v>4272</v>
      </c>
      <c r="D2581" s="6">
        <v>2800</v>
      </c>
      <c r="E2581" s="8">
        <v>435</v>
      </c>
      <c r="F2581" t="s">
        <v>8220</v>
      </c>
      <c r="G2581" t="s">
        <v>8223</v>
      </c>
      <c r="H2581" t="s">
        <v>8245</v>
      </c>
      <c r="I2581" s="19">
        <f t="shared" si="120"/>
        <v>41867.987500000003</v>
      </c>
      <c r="J2581">
        <v>1408232520</v>
      </c>
      <c r="K2581" s="19">
        <f t="shared" si="121"/>
        <v>41835.126805555556</v>
      </c>
      <c r="L2581">
        <v>1405393356</v>
      </c>
      <c r="M2581" t="b">
        <v>0</v>
      </c>
      <c r="N2581">
        <v>10</v>
      </c>
      <c r="O2581" t="b">
        <v>0</v>
      </c>
      <c r="P2581" t="s">
        <v>8266</v>
      </c>
      <c r="Q2581" s="15" t="s">
        <v>8317</v>
      </c>
      <c r="R2581" s="12" t="s">
        <v>8346</v>
      </c>
      <c r="S2581">
        <f t="shared" si="122"/>
        <v>43.5</v>
      </c>
    </row>
    <row r="2582" spans="1:19" ht="60" x14ac:dyDescent="0.25">
      <c r="A2582" s="10">
        <v>4030</v>
      </c>
      <c r="B2582" s="3" t="s">
        <v>4026</v>
      </c>
      <c r="C2582" s="3" t="s">
        <v>8135</v>
      </c>
      <c r="D2582" s="6">
        <v>2500</v>
      </c>
      <c r="E2582" s="8">
        <v>400</v>
      </c>
      <c r="F2582" t="s">
        <v>8220</v>
      </c>
      <c r="G2582" t="s">
        <v>8223</v>
      </c>
      <c r="H2582" t="s">
        <v>8245</v>
      </c>
      <c r="I2582" s="19">
        <f t="shared" si="120"/>
        <v>42403.784027777772</v>
      </c>
      <c r="J2582">
        <v>1454525340</v>
      </c>
      <c r="K2582" s="19">
        <f t="shared" si="121"/>
        <v>42374.655081018514</v>
      </c>
      <c r="L2582">
        <v>1452008599</v>
      </c>
      <c r="M2582" t="b">
        <v>0</v>
      </c>
      <c r="N2582">
        <v>6</v>
      </c>
      <c r="O2582" t="b">
        <v>0</v>
      </c>
      <c r="P2582" t="s">
        <v>8269</v>
      </c>
      <c r="Q2582" s="15" t="s">
        <v>8314</v>
      </c>
      <c r="R2582" s="12" t="s">
        <v>8315</v>
      </c>
      <c r="S2582">
        <f t="shared" si="122"/>
        <v>66.67</v>
      </c>
    </row>
    <row r="2583" spans="1:19" ht="45" x14ac:dyDescent="0.25">
      <c r="A2583" s="10">
        <v>4081</v>
      </c>
      <c r="B2583" s="3" t="s">
        <v>4077</v>
      </c>
      <c r="C2583" s="3" t="s">
        <v>8184</v>
      </c>
      <c r="D2583" s="6">
        <v>2224</v>
      </c>
      <c r="E2583" s="8">
        <v>350</v>
      </c>
      <c r="F2583" t="s">
        <v>8220</v>
      </c>
      <c r="G2583" t="s">
        <v>8223</v>
      </c>
      <c r="H2583" t="s">
        <v>8245</v>
      </c>
      <c r="I2583" s="19">
        <f t="shared" si="120"/>
        <v>42071.539641203708</v>
      </c>
      <c r="J2583">
        <v>1425819425</v>
      </c>
      <c r="K2583" s="19">
        <f t="shared" si="121"/>
        <v>42041.581307870365</v>
      </c>
      <c r="L2583">
        <v>1423231025</v>
      </c>
      <c r="M2583" t="b">
        <v>0</v>
      </c>
      <c r="N2583">
        <v>12</v>
      </c>
      <c r="O2583" t="b">
        <v>0</v>
      </c>
      <c r="P2583" t="s">
        <v>8269</v>
      </c>
      <c r="Q2583" s="15" t="s">
        <v>8314</v>
      </c>
      <c r="R2583" s="12" t="s">
        <v>8315</v>
      </c>
      <c r="S2583">
        <f t="shared" si="122"/>
        <v>29.17</v>
      </c>
    </row>
    <row r="2584" spans="1:19" ht="60" x14ac:dyDescent="0.25">
      <c r="A2584" s="10">
        <v>698</v>
      </c>
      <c r="B2584" s="3" t="s">
        <v>699</v>
      </c>
      <c r="C2584" s="3" t="s">
        <v>4808</v>
      </c>
      <c r="D2584" s="6">
        <v>100000</v>
      </c>
      <c r="E2584" s="8">
        <v>15390</v>
      </c>
      <c r="F2584" t="s">
        <v>8220</v>
      </c>
      <c r="G2584" t="s">
        <v>8223</v>
      </c>
      <c r="H2584" t="s">
        <v>8245</v>
      </c>
      <c r="I2584" s="19">
        <f t="shared" si="120"/>
        <v>41900.083333333336</v>
      </c>
      <c r="J2584">
        <v>1411005600</v>
      </c>
      <c r="K2584" s="19">
        <f t="shared" si="121"/>
        <v>41866.931076388886</v>
      </c>
      <c r="L2584">
        <v>1408141245</v>
      </c>
      <c r="M2584" t="b">
        <v>0</v>
      </c>
      <c r="N2584">
        <v>29</v>
      </c>
      <c r="O2584" t="b">
        <v>0</v>
      </c>
      <c r="P2584" t="s">
        <v>8271</v>
      </c>
      <c r="Q2584" s="15" t="s">
        <v>8307</v>
      </c>
      <c r="R2584" s="12" t="s">
        <v>8313</v>
      </c>
      <c r="S2584">
        <f t="shared" si="122"/>
        <v>530.69000000000005</v>
      </c>
    </row>
    <row r="2585" spans="1:19" ht="60" x14ac:dyDescent="0.25">
      <c r="A2585" s="10">
        <v>679</v>
      </c>
      <c r="B2585" s="3" t="s">
        <v>680</v>
      </c>
      <c r="C2585" s="3" t="s">
        <v>4789</v>
      </c>
      <c r="D2585" s="6">
        <v>57000</v>
      </c>
      <c r="E2585" s="8">
        <v>8827</v>
      </c>
      <c r="F2585" t="s">
        <v>8220</v>
      </c>
      <c r="G2585" t="s">
        <v>8223</v>
      </c>
      <c r="H2585" t="s">
        <v>8245</v>
      </c>
      <c r="I2585" s="19">
        <f t="shared" si="120"/>
        <v>42616.695706018523</v>
      </c>
      <c r="J2585">
        <v>1472920909</v>
      </c>
      <c r="K2585" s="19">
        <f t="shared" si="121"/>
        <v>42556.695706018523</v>
      </c>
      <c r="L2585">
        <v>1467736909</v>
      </c>
      <c r="M2585" t="b">
        <v>0</v>
      </c>
      <c r="N2585">
        <v>94</v>
      </c>
      <c r="O2585" t="b">
        <v>0</v>
      </c>
      <c r="P2585" t="s">
        <v>8271</v>
      </c>
      <c r="Q2585" s="15" t="s">
        <v>8307</v>
      </c>
      <c r="R2585" s="12" t="s">
        <v>8313</v>
      </c>
      <c r="S2585">
        <f t="shared" si="122"/>
        <v>93.9</v>
      </c>
    </row>
    <row r="2586" spans="1:19" ht="45" x14ac:dyDescent="0.25">
      <c r="A2586" s="10">
        <v>1318</v>
      </c>
      <c r="B2586" s="3" t="s">
        <v>1319</v>
      </c>
      <c r="C2586" s="3" t="s">
        <v>5428</v>
      </c>
      <c r="D2586" s="6">
        <v>40000</v>
      </c>
      <c r="E2586" s="8">
        <v>6130</v>
      </c>
      <c r="F2586" t="s">
        <v>8219</v>
      </c>
      <c r="G2586" t="s">
        <v>8223</v>
      </c>
      <c r="H2586" t="s">
        <v>8245</v>
      </c>
      <c r="I2586" s="19">
        <f t="shared" si="120"/>
        <v>42015.043657407412</v>
      </c>
      <c r="J2586">
        <v>1420938172</v>
      </c>
      <c r="K2586" s="19">
        <f t="shared" si="121"/>
        <v>41985.043657407412</v>
      </c>
      <c r="L2586">
        <v>1418346172</v>
      </c>
      <c r="M2586" t="b">
        <v>0</v>
      </c>
      <c r="N2586">
        <v>135</v>
      </c>
      <c r="O2586" t="b">
        <v>0</v>
      </c>
      <c r="P2586" t="s">
        <v>8271</v>
      </c>
      <c r="Q2586" s="15" t="s">
        <v>8307</v>
      </c>
      <c r="R2586" s="12" t="s">
        <v>8313</v>
      </c>
      <c r="S2586">
        <f t="shared" si="122"/>
        <v>45.41</v>
      </c>
    </row>
    <row r="2587" spans="1:19" ht="60" x14ac:dyDescent="0.25">
      <c r="A2587" s="10">
        <v>1782</v>
      </c>
      <c r="B2587" s="3" t="s">
        <v>1783</v>
      </c>
      <c r="C2587" s="3" t="s">
        <v>5892</v>
      </c>
      <c r="D2587" s="6">
        <v>35000</v>
      </c>
      <c r="E2587" s="8">
        <v>5422</v>
      </c>
      <c r="F2587" t="s">
        <v>8220</v>
      </c>
      <c r="G2587" t="s">
        <v>8223</v>
      </c>
      <c r="H2587" t="s">
        <v>8245</v>
      </c>
      <c r="I2587" s="19">
        <f t="shared" si="120"/>
        <v>42421.575104166666</v>
      </c>
      <c r="J2587">
        <v>1456062489</v>
      </c>
      <c r="K2587" s="19">
        <f t="shared" si="121"/>
        <v>42388.575104166666</v>
      </c>
      <c r="L2587">
        <v>1453211289</v>
      </c>
      <c r="M2587" t="b">
        <v>1</v>
      </c>
      <c r="N2587">
        <v>76</v>
      </c>
      <c r="O2587" t="b">
        <v>0</v>
      </c>
      <c r="P2587" t="s">
        <v>8283</v>
      </c>
      <c r="Q2587" s="15" t="s">
        <v>8322</v>
      </c>
      <c r="R2587" s="12" t="s">
        <v>8323</v>
      </c>
      <c r="S2587">
        <f t="shared" si="122"/>
        <v>71.34</v>
      </c>
    </row>
    <row r="2588" spans="1:19" ht="45" x14ac:dyDescent="0.25">
      <c r="A2588" s="10">
        <v>2420</v>
      </c>
      <c r="B2588" s="3" t="s">
        <v>2421</v>
      </c>
      <c r="C2588" s="3" t="s">
        <v>6530</v>
      </c>
      <c r="D2588" s="6">
        <v>16870</v>
      </c>
      <c r="E2588" s="8">
        <v>2501</v>
      </c>
      <c r="F2588" t="s">
        <v>8220</v>
      </c>
      <c r="G2588" t="s">
        <v>8223</v>
      </c>
      <c r="H2588" t="s">
        <v>8245</v>
      </c>
      <c r="I2588" s="19">
        <f t="shared" si="120"/>
        <v>41953.070543981477</v>
      </c>
      <c r="J2588">
        <v>1415583695</v>
      </c>
      <c r="K2588" s="19">
        <f t="shared" si="121"/>
        <v>41893.028877314813</v>
      </c>
      <c r="L2588">
        <v>1410396095</v>
      </c>
      <c r="M2588" t="b">
        <v>0</v>
      </c>
      <c r="N2588">
        <v>36</v>
      </c>
      <c r="O2588" t="b">
        <v>0</v>
      </c>
      <c r="P2588" t="s">
        <v>8282</v>
      </c>
      <c r="Q2588" s="15" t="s">
        <v>8325</v>
      </c>
      <c r="R2588" s="12" t="s">
        <v>8353</v>
      </c>
      <c r="S2588">
        <f t="shared" si="122"/>
        <v>69.47</v>
      </c>
    </row>
    <row r="2589" spans="1:19" ht="45" x14ac:dyDescent="0.25">
      <c r="A2589" s="10">
        <v>3924</v>
      </c>
      <c r="B2589" s="3" t="s">
        <v>3921</v>
      </c>
      <c r="C2589" s="3" t="s">
        <v>8032</v>
      </c>
      <c r="D2589" s="6">
        <v>15000</v>
      </c>
      <c r="E2589" s="8">
        <v>2290</v>
      </c>
      <c r="F2589" t="s">
        <v>8220</v>
      </c>
      <c r="G2589" t="s">
        <v>8223</v>
      </c>
      <c r="H2589" t="s">
        <v>8245</v>
      </c>
      <c r="I2589" s="19">
        <f t="shared" si="120"/>
        <v>41816.959745370368</v>
      </c>
      <c r="J2589">
        <v>1403823722</v>
      </c>
      <c r="K2589" s="19">
        <f t="shared" si="121"/>
        <v>41786.959745370368</v>
      </c>
      <c r="L2589">
        <v>1401231722</v>
      </c>
      <c r="M2589" t="b">
        <v>0</v>
      </c>
      <c r="N2589">
        <v>40</v>
      </c>
      <c r="O2589" t="b">
        <v>0</v>
      </c>
      <c r="P2589" t="s">
        <v>8269</v>
      </c>
      <c r="Q2589" s="15" t="s">
        <v>8314</v>
      </c>
      <c r="R2589" s="12" t="s">
        <v>8315</v>
      </c>
      <c r="S2589">
        <f t="shared" si="122"/>
        <v>57.25</v>
      </c>
    </row>
    <row r="2590" spans="1:19" ht="45" x14ac:dyDescent="0.25">
      <c r="A2590" s="10">
        <v>714</v>
      </c>
      <c r="B2590" s="3" t="s">
        <v>715</v>
      </c>
      <c r="C2590" s="3" t="s">
        <v>4824</v>
      </c>
      <c r="D2590" s="6">
        <v>15000</v>
      </c>
      <c r="E2590" s="8">
        <v>2249</v>
      </c>
      <c r="F2590" t="s">
        <v>8220</v>
      </c>
      <c r="G2590" t="s">
        <v>8223</v>
      </c>
      <c r="H2590" t="s">
        <v>8245</v>
      </c>
      <c r="I2590" s="19">
        <f t="shared" si="120"/>
        <v>42794.787986111114</v>
      </c>
      <c r="J2590">
        <v>1488308082</v>
      </c>
      <c r="K2590" s="19">
        <f t="shared" si="121"/>
        <v>42734.787986111114</v>
      </c>
      <c r="L2590">
        <v>1483124082</v>
      </c>
      <c r="M2590" t="b">
        <v>0</v>
      </c>
      <c r="N2590">
        <v>28</v>
      </c>
      <c r="O2590" t="b">
        <v>0</v>
      </c>
      <c r="P2590" t="s">
        <v>8271</v>
      </c>
      <c r="Q2590" s="15" t="s">
        <v>8307</v>
      </c>
      <c r="R2590" s="12" t="s">
        <v>8313</v>
      </c>
      <c r="S2590">
        <f t="shared" si="122"/>
        <v>80.319999999999993</v>
      </c>
    </row>
    <row r="2591" spans="1:19" ht="45" x14ac:dyDescent="0.25">
      <c r="A2591" s="10">
        <v>207</v>
      </c>
      <c r="B2591" s="3" t="s">
        <v>209</v>
      </c>
      <c r="C2591" s="3" t="s">
        <v>4317</v>
      </c>
      <c r="D2591" s="6">
        <v>14000</v>
      </c>
      <c r="E2591" s="8">
        <v>2130</v>
      </c>
      <c r="F2591" t="s">
        <v>8220</v>
      </c>
      <c r="G2591" t="s">
        <v>8228</v>
      </c>
      <c r="H2591" t="s">
        <v>8250</v>
      </c>
      <c r="I2591" s="19">
        <f t="shared" si="120"/>
        <v>42008.197199074071</v>
      </c>
      <c r="J2591">
        <v>1420346638</v>
      </c>
      <c r="K2591" s="19">
        <f t="shared" si="121"/>
        <v>41978.197199074071</v>
      </c>
      <c r="L2591">
        <v>1417754638</v>
      </c>
      <c r="M2591" t="b">
        <v>0</v>
      </c>
      <c r="N2591">
        <v>13</v>
      </c>
      <c r="O2591" t="b">
        <v>0</v>
      </c>
      <c r="P2591" t="s">
        <v>8266</v>
      </c>
      <c r="Q2591" s="15" t="s">
        <v>8317</v>
      </c>
      <c r="R2591" s="12" t="s">
        <v>8346</v>
      </c>
      <c r="S2591">
        <f t="shared" si="122"/>
        <v>163.85</v>
      </c>
    </row>
    <row r="2592" spans="1:19" ht="60" x14ac:dyDescent="0.25">
      <c r="A2592" s="10">
        <v>3100</v>
      </c>
      <c r="B2592" s="3" t="s">
        <v>3100</v>
      </c>
      <c r="C2592" s="3" t="s">
        <v>7210</v>
      </c>
      <c r="D2592" s="6">
        <v>12000</v>
      </c>
      <c r="E2592" s="8">
        <v>1827</v>
      </c>
      <c r="F2592" t="s">
        <v>8220</v>
      </c>
      <c r="G2592" t="s">
        <v>8223</v>
      </c>
      <c r="H2592" t="s">
        <v>8245</v>
      </c>
      <c r="I2592" s="19">
        <f t="shared" si="120"/>
        <v>41932.622395833336</v>
      </c>
      <c r="J2592">
        <v>1413816975</v>
      </c>
      <c r="K2592" s="19">
        <f t="shared" si="121"/>
        <v>41902.622395833336</v>
      </c>
      <c r="L2592">
        <v>1411224975</v>
      </c>
      <c r="M2592" t="b">
        <v>0</v>
      </c>
      <c r="N2592">
        <v>13</v>
      </c>
      <c r="O2592" t="b">
        <v>0</v>
      </c>
      <c r="P2592" t="s">
        <v>8301</v>
      </c>
      <c r="Q2592" s="15" t="s">
        <v>8314</v>
      </c>
      <c r="R2592" s="12" t="s">
        <v>8327</v>
      </c>
      <c r="S2592">
        <f t="shared" si="122"/>
        <v>140.54</v>
      </c>
    </row>
    <row r="2593" spans="1:19" ht="45" x14ac:dyDescent="0.25">
      <c r="A2593" s="10">
        <v>966</v>
      </c>
      <c r="B2593" s="3" t="s">
        <v>967</v>
      </c>
      <c r="C2593" s="3" t="s">
        <v>5076</v>
      </c>
      <c r="D2593" s="6">
        <v>12000</v>
      </c>
      <c r="E2593" s="8">
        <v>1776</v>
      </c>
      <c r="F2593" t="s">
        <v>8220</v>
      </c>
      <c r="G2593" t="s">
        <v>8223</v>
      </c>
      <c r="H2593" t="s">
        <v>8245</v>
      </c>
      <c r="I2593" s="19">
        <f t="shared" si="120"/>
        <v>42649.635787037041</v>
      </c>
      <c r="J2593">
        <v>1475766932</v>
      </c>
      <c r="K2593" s="19">
        <f t="shared" si="121"/>
        <v>42619.635787037041</v>
      </c>
      <c r="L2593">
        <v>1473174932</v>
      </c>
      <c r="M2593" t="b">
        <v>0</v>
      </c>
      <c r="N2593">
        <v>30</v>
      </c>
      <c r="O2593" t="b">
        <v>0</v>
      </c>
      <c r="P2593" t="s">
        <v>8271</v>
      </c>
      <c r="Q2593" s="15" t="s">
        <v>8307</v>
      </c>
      <c r="R2593" s="12" t="s">
        <v>8313</v>
      </c>
      <c r="S2593">
        <f t="shared" si="122"/>
        <v>59.2</v>
      </c>
    </row>
    <row r="2594" spans="1:19" ht="45" x14ac:dyDescent="0.25">
      <c r="A2594" s="10">
        <v>1787</v>
      </c>
      <c r="B2594" s="3" t="s">
        <v>1788</v>
      </c>
      <c r="C2594" s="3" t="s">
        <v>5897</v>
      </c>
      <c r="D2594" s="6">
        <v>10000</v>
      </c>
      <c r="E2594" s="8">
        <v>1533</v>
      </c>
      <c r="F2594" t="s">
        <v>8220</v>
      </c>
      <c r="G2594" t="s">
        <v>8223</v>
      </c>
      <c r="H2594" t="s">
        <v>8245</v>
      </c>
      <c r="I2594" s="19">
        <f t="shared" si="120"/>
        <v>42098.613854166666</v>
      </c>
      <c r="J2594">
        <v>1428158637</v>
      </c>
      <c r="K2594" s="19">
        <f t="shared" si="121"/>
        <v>42068.65552083333</v>
      </c>
      <c r="L2594">
        <v>1425570237</v>
      </c>
      <c r="M2594" t="b">
        <v>1</v>
      </c>
      <c r="N2594">
        <v>24</v>
      </c>
      <c r="O2594" t="b">
        <v>0</v>
      </c>
      <c r="P2594" t="s">
        <v>8283</v>
      </c>
      <c r="Q2594" s="15" t="s">
        <v>8322</v>
      </c>
      <c r="R2594" s="12" t="s">
        <v>8323</v>
      </c>
      <c r="S2594">
        <f t="shared" si="122"/>
        <v>63.88</v>
      </c>
    </row>
    <row r="2595" spans="1:19" ht="30" x14ac:dyDescent="0.25">
      <c r="A2595" s="10">
        <v>3076</v>
      </c>
      <c r="B2595" s="3" t="s">
        <v>3076</v>
      </c>
      <c r="C2595" s="3" t="s">
        <v>7186</v>
      </c>
      <c r="D2595" s="6">
        <v>10000</v>
      </c>
      <c r="E2595" s="8">
        <v>1506</v>
      </c>
      <c r="F2595" t="s">
        <v>8220</v>
      </c>
      <c r="G2595" t="s">
        <v>8223</v>
      </c>
      <c r="H2595" t="s">
        <v>8245</v>
      </c>
      <c r="I2595" s="19">
        <f t="shared" si="120"/>
        <v>42286.651886574073</v>
      </c>
      <c r="J2595">
        <v>1444405123</v>
      </c>
      <c r="K2595" s="19">
        <f t="shared" si="121"/>
        <v>42226.651886574073</v>
      </c>
      <c r="L2595">
        <v>1439221123</v>
      </c>
      <c r="M2595" t="b">
        <v>0</v>
      </c>
      <c r="N2595">
        <v>50</v>
      </c>
      <c r="O2595" t="b">
        <v>0</v>
      </c>
      <c r="P2595" t="s">
        <v>8301</v>
      </c>
      <c r="Q2595" s="15" t="s">
        <v>8314</v>
      </c>
      <c r="R2595" s="12" t="s">
        <v>8327</v>
      </c>
      <c r="S2595">
        <f t="shared" si="122"/>
        <v>30.12</v>
      </c>
    </row>
    <row r="2596" spans="1:19" ht="60" x14ac:dyDescent="0.25">
      <c r="A2596" s="10">
        <v>3870</v>
      </c>
      <c r="B2596" s="3" t="s">
        <v>3867</v>
      </c>
      <c r="C2596" s="3" t="s">
        <v>7979</v>
      </c>
      <c r="D2596" s="6">
        <v>10000</v>
      </c>
      <c r="E2596" s="8">
        <v>1500</v>
      </c>
      <c r="F2596" t="s">
        <v>8219</v>
      </c>
      <c r="G2596" t="s">
        <v>8223</v>
      </c>
      <c r="H2596" t="s">
        <v>8245</v>
      </c>
      <c r="I2596" s="19">
        <f t="shared" si="120"/>
        <v>41823.17219907407</v>
      </c>
      <c r="J2596">
        <v>1404360478</v>
      </c>
      <c r="K2596" s="19">
        <f t="shared" si="121"/>
        <v>41793.17219907407</v>
      </c>
      <c r="L2596">
        <v>1401768478</v>
      </c>
      <c r="M2596" t="b">
        <v>0</v>
      </c>
      <c r="N2596">
        <v>10</v>
      </c>
      <c r="O2596" t="b">
        <v>0</v>
      </c>
      <c r="P2596" t="s">
        <v>8303</v>
      </c>
      <c r="Q2596" s="15" t="s">
        <v>8314</v>
      </c>
      <c r="R2596" s="12" t="s">
        <v>8335</v>
      </c>
      <c r="S2596">
        <f t="shared" si="122"/>
        <v>150</v>
      </c>
    </row>
    <row r="2597" spans="1:19" ht="60" x14ac:dyDescent="0.25">
      <c r="A2597" s="10">
        <v>980</v>
      </c>
      <c r="B2597" s="3" t="s">
        <v>981</v>
      </c>
      <c r="C2597" s="3" t="s">
        <v>5090</v>
      </c>
      <c r="D2597" s="6">
        <v>10000</v>
      </c>
      <c r="E2597" s="8">
        <v>1486</v>
      </c>
      <c r="F2597" t="s">
        <v>8220</v>
      </c>
      <c r="G2597" t="s">
        <v>8223</v>
      </c>
      <c r="H2597" t="s">
        <v>8245</v>
      </c>
      <c r="I2597" s="19">
        <f t="shared" si="120"/>
        <v>41973.945856481485</v>
      </c>
      <c r="J2597">
        <v>1417387322</v>
      </c>
      <c r="K2597" s="19">
        <f t="shared" si="121"/>
        <v>41928.904189814813</v>
      </c>
      <c r="L2597">
        <v>1413495722</v>
      </c>
      <c r="M2597" t="b">
        <v>0</v>
      </c>
      <c r="N2597">
        <v>31</v>
      </c>
      <c r="O2597" t="b">
        <v>0</v>
      </c>
      <c r="P2597" t="s">
        <v>8271</v>
      </c>
      <c r="Q2597" s="15" t="s">
        <v>8307</v>
      </c>
      <c r="R2597" s="12" t="s">
        <v>8313</v>
      </c>
      <c r="S2597">
        <f t="shared" si="122"/>
        <v>47.94</v>
      </c>
    </row>
    <row r="2598" spans="1:19" ht="45" x14ac:dyDescent="0.25">
      <c r="A2598" s="10">
        <v>932</v>
      </c>
      <c r="B2598" s="3" t="s">
        <v>933</v>
      </c>
      <c r="C2598" s="3" t="s">
        <v>5042</v>
      </c>
      <c r="D2598" s="6">
        <v>9500</v>
      </c>
      <c r="E2598" s="8">
        <v>1381</v>
      </c>
      <c r="F2598" t="s">
        <v>8220</v>
      </c>
      <c r="G2598" t="s">
        <v>8223</v>
      </c>
      <c r="H2598" t="s">
        <v>8245</v>
      </c>
      <c r="I2598" s="19">
        <f t="shared" si="120"/>
        <v>41355.927604166667</v>
      </c>
      <c r="J2598">
        <v>1363990545</v>
      </c>
      <c r="K2598" s="19">
        <f t="shared" si="121"/>
        <v>41310.969270833331</v>
      </c>
      <c r="L2598">
        <v>1360106145</v>
      </c>
      <c r="M2598" t="b">
        <v>0</v>
      </c>
      <c r="N2598">
        <v>30</v>
      </c>
      <c r="O2598" t="b">
        <v>0</v>
      </c>
      <c r="P2598" t="s">
        <v>8276</v>
      </c>
      <c r="Q2598" s="15" t="s">
        <v>8311</v>
      </c>
      <c r="R2598" s="12" t="s">
        <v>8343</v>
      </c>
      <c r="S2598">
        <f t="shared" si="122"/>
        <v>46.03</v>
      </c>
    </row>
    <row r="2599" spans="1:19" ht="45" x14ac:dyDescent="0.25">
      <c r="A2599" s="10">
        <v>2359</v>
      </c>
      <c r="B2599" s="3" t="s">
        <v>2360</v>
      </c>
      <c r="C2599" s="3" t="s">
        <v>6469</v>
      </c>
      <c r="D2599" s="6">
        <v>7500</v>
      </c>
      <c r="E2599" s="8">
        <v>1101</v>
      </c>
      <c r="F2599" t="s">
        <v>8219</v>
      </c>
      <c r="G2599" t="s">
        <v>8223</v>
      </c>
      <c r="H2599" t="s">
        <v>8245</v>
      </c>
      <c r="I2599" s="19">
        <f t="shared" si="120"/>
        <v>42219.649583333332</v>
      </c>
      <c r="J2599">
        <v>1438616124</v>
      </c>
      <c r="K2599" s="19">
        <f t="shared" si="121"/>
        <v>42159.649583333332</v>
      </c>
      <c r="L2599">
        <v>1433432124</v>
      </c>
      <c r="M2599" t="b">
        <v>0</v>
      </c>
      <c r="N2599">
        <v>3</v>
      </c>
      <c r="O2599" t="b">
        <v>0</v>
      </c>
      <c r="P2599" t="s">
        <v>8270</v>
      </c>
      <c r="Q2599" s="15" t="s">
        <v>8307</v>
      </c>
      <c r="R2599" s="12" t="s">
        <v>8354</v>
      </c>
      <c r="S2599">
        <f t="shared" si="122"/>
        <v>367</v>
      </c>
    </row>
    <row r="2600" spans="1:19" ht="60" x14ac:dyDescent="0.25">
      <c r="A2600" s="10">
        <v>675</v>
      </c>
      <c r="B2600" s="3" t="s">
        <v>676</v>
      </c>
      <c r="C2600" s="3" t="s">
        <v>4785</v>
      </c>
      <c r="D2600" s="6">
        <v>6000</v>
      </c>
      <c r="E2600" s="8">
        <v>891</v>
      </c>
      <c r="F2600" t="s">
        <v>8220</v>
      </c>
      <c r="G2600" t="s">
        <v>8223</v>
      </c>
      <c r="H2600" t="s">
        <v>8245</v>
      </c>
      <c r="I2600" s="19">
        <f t="shared" si="120"/>
        <v>42005.290972222225</v>
      </c>
      <c r="J2600">
        <v>1420095540</v>
      </c>
      <c r="K2600" s="19">
        <f t="shared" si="121"/>
        <v>41975.930601851855</v>
      </c>
      <c r="L2600">
        <v>1417558804</v>
      </c>
      <c r="M2600" t="b">
        <v>0</v>
      </c>
      <c r="N2600">
        <v>26</v>
      </c>
      <c r="O2600" t="b">
        <v>0</v>
      </c>
      <c r="P2600" t="s">
        <v>8271</v>
      </c>
      <c r="Q2600" s="15" t="s">
        <v>8307</v>
      </c>
      <c r="R2600" s="12" t="s">
        <v>8313</v>
      </c>
      <c r="S2600">
        <f t="shared" si="122"/>
        <v>34.270000000000003</v>
      </c>
    </row>
    <row r="2601" spans="1:19" ht="60" x14ac:dyDescent="0.25">
      <c r="A2601" s="10">
        <v>1319</v>
      </c>
      <c r="B2601" s="3" t="s">
        <v>1320</v>
      </c>
      <c r="C2601" s="3" t="s">
        <v>5429</v>
      </c>
      <c r="D2601" s="6">
        <v>5800</v>
      </c>
      <c r="E2601" s="8">
        <v>876</v>
      </c>
      <c r="F2601" t="s">
        <v>8219</v>
      </c>
      <c r="G2601" t="s">
        <v>8224</v>
      </c>
      <c r="H2601" t="s">
        <v>8246</v>
      </c>
      <c r="I2601" s="19">
        <f t="shared" si="120"/>
        <v>41831.666666666664</v>
      </c>
      <c r="J2601">
        <v>1405094400</v>
      </c>
      <c r="K2601" s="19">
        <f t="shared" si="121"/>
        <v>41816.812094907407</v>
      </c>
      <c r="L2601">
        <v>1403810965</v>
      </c>
      <c r="M2601" t="b">
        <v>0</v>
      </c>
      <c r="N2601">
        <v>9</v>
      </c>
      <c r="O2601" t="b">
        <v>0</v>
      </c>
      <c r="P2601" t="s">
        <v>8271</v>
      </c>
      <c r="Q2601" s="15" t="s">
        <v>8307</v>
      </c>
      <c r="R2601" s="12" t="s">
        <v>8313</v>
      </c>
      <c r="S2601">
        <f t="shared" si="122"/>
        <v>97.33</v>
      </c>
    </row>
    <row r="2602" spans="1:19" ht="60" x14ac:dyDescent="0.25">
      <c r="A2602" s="10">
        <v>2870</v>
      </c>
      <c r="B2602" s="3" t="s">
        <v>2870</v>
      </c>
      <c r="C2602" s="3" t="s">
        <v>6980</v>
      </c>
      <c r="D2602" s="6">
        <v>5000</v>
      </c>
      <c r="E2602" s="8">
        <v>750</v>
      </c>
      <c r="F2602" t="s">
        <v>8220</v>
      </c>
      <c r="G2602" t="s">
        <v>8223</v>
      </c>
      <c r="H2602" t="s">
        <v>8245</v>
      </c>
      <c r="I2602" s="19">
        <f t="shared" si="120"/>
        <v>41776.189409722225</v>
      </c>
      <c r="J2602">
        <v>1400301165</v>
      </c>
      <c r="K2602" s="19">
        <f t="shared" si="121"/>
        <v>41746.189409722225</v>
      </c>
      <c r="L2602">
        <v>1397709165</v>
      </c>
      <c r="M2602" t="b">
        <v>0</v>
      </c>
      <c r="N2602">
        <v>9</v>
      </c>
      <c r="O2602" t="b">
        <v>0</v>
      </c>
      <c r="P2602" t="s">
        <v>8269</v>
      </c>
      <c r="Q2602" s="15" t="s">
        <v>8314</v>
      </c>
      <c r="R2602" s="12" t="s">
        <v>8315</v>
      </c>
      <c r="S2602">
        <f t="shared" si="122"/>
        <v>83.33</v>
      </c>
    </row>
    <row r="2603" spans="1:19" ht="45" x14ac:dyDescent="0.25">
      <c r="A2603" s="10">
        <v>3907</v>
      </c>
      <c r="B2603" s="3" t="s">
        <v>3904</v>
      </c>
      <c r="C2603" s="3" t="s">
        <v>8015</v>
      </c>
      <c r="D2603" s="6">
        <v>1000</v>
      </c>
      <c r="E2603" s="8">
        <v>153</v>
      </c>
      <c r="F2603" t="s">
        <v>8220</v>
      </c>
      <c r="G2603" t="s">
        <v>8223</v>
      </c>
      <c r="H2603" t="s">
        <v>8245</v>
      </c>
      <c r="I2603" s="19">
        <f t="shared" si="120"/>
        <v>41938.838888888888</v>
      </c>
      <c r="J2603">
        <v>1414354080</v>
      </c>
      <c r="K2603" s="19">
        <f t="shared" si="121"/>
        <v>41906.819513888891</v>
      </c>
      <c r="L2603">
        <v>1411587606</v>
      </c>
      <c r="M2603" t="b">
        <v>0</v>
      </c>
      <c r="N2603">
        <v>4</v>
      </c>
      <c r="O2603" t="b">
        <v>0</v>
      </c>
      <c r="P2603" t="s">
        <v>8269</v>
      </c>
      <c r="Q2603" s="15" t="s">
        <v>8314</v>
      </c>
      <c r="R2603" s="12" t="s">
        <v>8315</v>
      </c>
      <c r="S2603">
        <f t="shared" si="122"/>
        <v>38.25</v>
      </c>
    </row>
    <row r="2604" spans="1:19" ht="45" x14ac:dyDescent="0.25">
      <c r="A2604" s="10">
        <v>3732</v>
      </c>
      <c r="B2604" s="3" t="s">
        <v>3729</v>
      </c>
      <c r="C2604" s="3" t="s">
        <v>7842</v>
      </c>
      <c r="D2604" s="6">
        <v>850</v>
      </c>
      <c r="E2604" s="8">
        <v>131</v>
      </c>
      <c r="F2604" t="s">
        <v>8220</v>
      </c>
      <c r="G2604" t="s">
        <v>8232</v>
      </c>
      <c r="H2604" t="s">
        <v>8248</v>
      </c>
      <c r="I2604" s="19">
        <f t="shared" si="120"/>
        <v>42028.5</v>
      </c>
      <c r="J2604">
        <v>1422100800</v>
      </c>
      <c r="K2604" s="19">
        <f t="shared" si="121"/>
        <v>41968.677465277782</v>
      </c>
      <c r="L2604">
        <v>1416932133</v>
      </c>
      <c r="M2604" t="b">
        <v>0</v>
      </c>
      <c r="N2604">
        <v>4</v>
      </c>
      <c r="O2604" t="b">
        <v>0</v>
      </c>
      <c r="P2604" t="s">
        <v>8269</v>
      </c>
      <c r="Q2604" s="15" t="s">
        <v>8314</v>
      </c>
      <c r="R2604" s="12" t="s">
        <v>8315</v>
      </c>
      <c r="S2604">
        <f t="shared" si="122"/>
        <v>32.75</v>
      </c>
    </row>
    <row r="2605" spans="1:19" ht="45" x14ac:dyDescent="0.25">
      <c r="A2605" s="10">
        <v>513</v>
      </c>
      <c r="B2605" s="3" t="s">
        <v>514</v>
      </c>
      <c r="C2605" s="3" t="s">
        <v>4623</v>
      </c>
      <c r="D2605" s="6">
        <v>50000</v>
      </c>
      <c r="E2605" s="8">
        <v>6962</v>
      </c>
      <c r="F2605" t="s">
        <v>8220</v>
      </c>
      <c r="G2605" t="s">
        <v>8223</v>
      </c>
      <c r="H2605" t="s">
        <v>8245</v>
      </c>
      <c r="I2605" s="19">
        <f t="shared" si="120"/>
        <v>42597.291666666672</v>
      </c>
      <c r="J2605">
        <v>1471244400</v>
      </c>
      <c r="K2605" s="19">
        <f t="shared" si="121"/>
        <v>42552.653993055559</v>
      </c>
      <c r="L2605">
        <v>1467387705</v>
      </c>
      <c r="M2605" t="b">
        <v>0</v>
      </c>
      <c r="N2605">
        <v>68</v>
      </c>
      <c r="O2605" t="b">
        <v>0</v>
      </c>
      <c r="P2605" t="s">
        <v>8268</v>
      </c>
      <c r="Q2605" s="15" t="s">
        <v>8317</v>
      </c>
      <c r="R2605" s="12" t="s">
        <v>8344</v>
      </c>
      <c r="S2605">
        <f t="shared" si="122"/>
        <v>102.38</v>
      </c>
    </row>
    <row r="2606" spans="1:19" ht="45" x14ac:dyDescent="0.25">
      <c r="A2606" s="10">
        <v>1088</v>
      </c>
      <c r="B2606" s="3" t="s">
        <v>1089</v>
      </c>
      <c r="C2606" s="3" t="s">
        <v>5198</v>
      </c>
      <c r="D2606" s="6">
        <v>45000</v>
      </c>
      <c r="E2606" s="8">
        <v>6382.34</v>
      </c>
      <c r="F2606" t="s">
        <v>8220</v>
      </c>
      <c r="G2606" t="s">
        <v>8223</v>
      </c>
      <c r="H2606" t="s">
        <v>8245</v>
      </c>
      <c r="I2606" s="19">
        <f t="shared" si="120"/>
        <v>41753.799386574072</v>
      </c>
      <c r="J2606">
        <v>1398366667</v>
      </c>
      <c r="K2606" s="19">
        <f t="shared" si="121"/>
        <v>41723.799386574072</v>
      </c>
      <c r="L2606">
        <v>1395774667</v>
      </c>
      <c r="M2606" t="b">
        <v>0</v>
      </c>
      <c r="N2606">
        <v>147</v>
      </c>
      <c r="O2606" t="b">
        <v>0</v>
      </c>
      <c r="P2606" t="s">
        <v>8280</v>
      </c>
      <c r="Q2606" s="15" t="s">
        <v>8309</v>
      </c>
      <c r="R2606" s="12" t="s">
        <v>8345</v>
      </c>
      <c r="S2606">
        <f t="shared" si="122"/>
        <v>43.42</v>
      </c>
    </row>
    <row r="2607" spans="1:19" ht="60" x14ac:dyDescent="0.25">
      <c r="A2607" s="10">
        <v>1909</v>
      </c>
      <c r="B2607" s="3" t="s">
        <v>1910</v>
      </c>
      <c r="C2607" s="3" t="s">
        <v>6019</v>
      </c>
      <c r="D2607" s="6">
        <v>35000</v>
      </c>
      <c r="E2607" s="8">
        <v>4939</v>
      </c>
      <c r="F2607" t="s">
        <v>8220</v>
      </c>
      <c r="G2607" t="s">
        <v>8223</v>
      </c>
      <c r="H2607" t="s">
        <v>8245</v>
      </c>
      <c r="I2607" s="19">
        <f t="shared" si="120"/>
        <v>41935.429155092592</v>
      </c>
      <c r="J2607">
        <v>1414059479</v>
      </c>
      <c r="K2607" s="19">
        <f t="shared" si="121"/>
        <v>41905.429155092592</v>
      </c>
      <c r="L2607">
        <v>1411467479</v>
      </c>
      <c r="M2607" t="b">
        <v>0</v>
      </c>
      <c r="N2607">
        <v>38</v>
      </c>
      <c r="O2607" t="b">
        <v>0</v>
      </c>
      <c r="P2607" t="s">
        <v>8292</v>
      </c>
      <c r="Q2607" s="15" t="s">
        <v>8307</v>
      </c>
      <c r="R2607" s="12" t="s">
        <v>8347</v>
      </c>
      <c r="S2607">
        <f t="shared" si="122"/>
        <v>129.97</v>
      </c>
    </row>
    <row r="2608" spans="1:19" ht="45" x14ac:dyDescent="0.25">
      <c r="A2608" s="10">
        <v>1568</v>
      </c>
      <c r="B2608" s="3" t="s">
        <v>1569</v>
      </c>
      <c r="C2608" s="3" t="s">
        <v>5678</v>
      </c>
      <c r="D2608" s="6">
        <v>25000</v>
      </c>
      <c r="E2608" s="8">
        <v>3410</v>
      </c>
      <c r="F2608" t="s">
        <v>8219</v>
      </c>
      <c r="G2608" t="s">
        <v>8223</v>
      </c>
      <c r="H2608" t="s">
        <v>8245</v>
      </c>
      <c r="I2608" s="19">
        <f t="shared" si="120"/>
        <v>41997.062326388885</v>
      </c>
      <c r="J2608">
        <v>1419384585</v>
      </c>
      <c r="K2608" s="19">
        <f t="shared" si="121"/>
        <v>41962.062326388885</v>
      </c>
      <c r="L2608">
        <v>1416360585</v>
      </c>
      <c r="M2608" t="b">
        <v>0</v>
      </c>
      <c r="N2608">
        <v>22</v>
      </c>
      <c r="O2608" t="b">
        <v>0</v>
      </c>
      <c r="P2608" t="s">
        <v>8288</v>
      </c>
      <c r="Q2608" s="15" t="s">
        <v>8320</v>
      </c>
      <c r="R2608" s="12" t="s">
        <v>8352</v>
      </c>
      <c r="S2608">
        <f t="shared" si="122"/>
        <v>155</v>
      </c>
    </row>
    <row r="2609" spans="1:19" ht="60" x14ac:dyDescent="0.25">
      <c r="A2609" s="10">
        <v>1801</v>
      </c>
      <c r="B2609" s="3" t="s">
        <v>1802</v>
      </c>
      <c r="C2609" s="3" t="s">
        <v>5911</v>
      </c>
      <c r="D2609" s="6">
        <v>17000</v>
      </c>
      <c r="E2609" s="8">
        <v>2355</v>
      </c>
      <c r="F2609" t="s">
        <v>8220</v>
      </c>
      <c r="G2609" t="s">
        <v>8224</v>
      </c>
      <c r="H2609" t="s">
        <v>8246</v>
      </c>
      <c r="I2609" s="19">
        <f t="shared" si="120"/>
        <v>42353.506944444445</v>
      </c>
      <c r="J2609">
        <v>1450181400</v>
      </c>
      <c r="K2609" s="19">
        <f t="shared" si="121"/>
        <v>42321.660509259258</v>
      </c>
      <c r="L2609">
        <v>1447429868</v>
      </c>
      <c r="M2609" t="b">
        <v>1</v>
      </c>
      <c r="N2609">
        <v>37</v>
      </c>
      <c r="O2609" t="b">
        <v>0</v>
      </c>
      <c r="P2609" t="s">
        <v>8283</v>
      </c>
      <c r="Q2609" s="15" t="s">
        <v>8322</v>
      </c>
      <c r="R2609" s="12" t="s">
        <v>8323</v>
      </c>
      <c r="S2609">
        <f t="shared" si="122"/>
        <v>63.65</v>
      </c>
    </row>
    <row r="2610" spans="1:19" ht="45" x14ac:dyDescent="0.25">
      <c r="A2610" s="10">
        <v>1798</v>
      </c>
      <c r="B2610" s="3" t="s">
        <v>1799</v>
      </c>
      <c r="C2610" s="3" t="s">
        <v>5908</v>
      </c>
      <c r="D2610" s="6">
        <v>16000</v>
      </c>
      <c r="E2610" s="8">
        <v>2182</v>
      </c>
      <c r="F2610" t="s">
        <v>8220</v>
      </c>
      <c r="G2610" t="s">
        <v>8223</v>
      </c>
      <c r="H2610" t="s">
        <v>8245</v>
      </c>
      <c r="I2610" s="19">
        <f t="shared" si="120"/>
        <v>42404.32677083333</v>
      </c>
      <c r="J2610">
        <v>1454572233</v>
      </c>
      <c r="K2610" s="19">
        <f t="shared" si="121"/>
        <v>42344.32677083333</v>
      </c>
      <c r="L2610">
        <v>1449388233</v>
      </c>
      <c r="M2610" t="b">
        <v>1</v>
      </c>
      <c r="N2610">
        <v>37</v>
      </c>
      <c r="O2610" t="b">
        <v>0</v>
      </c>
      <c r="P2610" t="s">
        <v>8283</v>
      </c>
      <c r="Q2610" s="15" t="s">
        <v>8322</v>
      </c>
      <c r="R2610" s="12" t="s">
        <v>8323</v>
      </c>
      <c r="S2610">
        <f t="shared" si="122"/>
        <v>58.97</v>
      </c>
    </row>
    <row r="2611" spans="1:19" ht="60" x14ac:dyDescent="0.25">
      <c r="A2611" s="10">
        <v>2912</v>
      </c>
      <c r="B2611" s="3" t="s">
        <v>2912</v>
      </c>
      <c r="C2611" s="3" t="s">
        <v>7022</v>
      </c>
      <c r="D2611" s="6">
        <v>14440</v>
      </c>
      <c r="E2611" s="8">
        <v>2030</v>
      </c>
      <c r="F2611" t="s">
        <v>8220</v>
      </c>
      <c r="G2611" t="s">
        <v>8223</v>
      </c>
      <c r="H2611" t="s">
        <v>8245</v>
      </c>
      <c r="I2611" s="19">
        <f t="shared" si="120"/>
        <v>42384.131643518514</v>
      </c>
      <c r="J2611">
        <v>1452827374</v>
      </c>
      <c r="K2611" s="19">
        <f t="shared" si="121"/>
        <v>42354.131643518514</v>
      </c>
      <c r="L2611">
        <v>1450235374</v>
      </c>
      <c r="M2611" t="b">
        <v>0</v>
      </c>
      <c r="N2611">
        <v>26</v>
      </c>
      <c r="O2611" t="b">
        <v>0</v>
      </c>
      <c r="P2611" t="s">
        <v>8269</v>
      </c>
      <c r="Q2611" s="15" t="s">
        <v>8314</v>
      </c>
      <c r="R2611" s="12" t="s">
        <v>8315</v>
      </c>
      <c r="S2611">
        <f t="shared" si="122"/>
        <v>78.08</v>
      </c>
    </row>
    <row r="2612" spans="1:19" ht="45" x14ac:dyDescent="0.25">
      <c r="A2612" s="10">
        <v>1243</v>
      </c>
      <c r="B2612" s="3" t="s">
        <v>1244</v>
      </c>
      <c r="C2612" s="3" t="s">
        <v>5353</v>
      </c>
      <c r="D2612" s="6">
        <v>12000</v>
      </c>
      <c r="E2612" s="8">
        <v>1691</v>
      </c>
      <c r="F2612" t="s">
        <v>8219</v>
      </c>
      <c r="G2612" t="s">
        <v>8223</v>
      </c>
      <c r="H2612" t="s">
        <v>8245</v>
      </c>
      <c r="I2612" s="19">
        <f t="shared" si="120"/>
        <v>40732.875</v>
      </c>
      <c r="J2612">
        <v>1310158800</v>
      </c>
      <c r="K2612" s="19">
        <f t="shared" si="121"/>
        <v>40671.879293981481</v>
      </c>
      <c r="L2612">
        <v>1304888771</v>
      </c>
      <c r="M2612" t="b">
        <v>0</v>
      </c>
      <c r="N2612">
        <v>38</v>
      </c>
      <c r="O2612" t="b">
        <v>0</v>
      </c>
      <c r="P2612" t="s">
        <v>8284</v>
      </c>
      <c r="Q2612" s="15" t="s">
        <v>8311</v>
      </c>
      <c r="R2612" s="12" t="s">
        <v>8349</v>
      </c>
      <c r="S2612">
        <f t="shared" si="122"/>
        <v>44.5</v>
      </c>
    </row>
    <row r="2613" spans="1:19" ht="45" x14ac:dyDescent="0.25">
      <c r="A2613" s="10">
        <v>1132</v>
      </c>
      <c r="B2613" s="3" t="s">
        <v>1133</v>
      </c>
      <c r="C2613" s="3" t="s">
        <v>5242</v>
      </c>
      <c r="D2613" s="6">
        <v>10000</v>
      </c>
      <c r="E2613" s="8">
        <v>1438</v>
      </c>
      <c r="F2613" t="s">
        <v>8220</v>
      </c>
      <c r="G2613" t="s">
        <v>8228</v>
      </c>
      <c r="H2613" t="s">
        <v>8250</v>
      </c>
      <c r="I2613" s="19">
        <f t="shared" si="120"/>
        <v>42736.115405092598</v>
      </c>
      <c r="J2613">
        <v>1483238771</v>
      </c>
      <c r="K2613" s="19">
        <f t="shared" si="121"/>
        <v>42706.115405092598</v>
      </c>
      <c r="L2613">
        <v>1480646771</v>
      </c>
      <c r="M2613" t="b">
        <v>0</v>
      </c>
      <c r="N2613">
        <v>13</v>
      </c>
      <c r="O2613" t="b">
        <v>0</v>
      </c>
      <c r="P2613" t="s">
        <v>8281</v>
      </c>
      <c r="Q2613" s="15" t="s">
        <v>8309</v>
      </c>
      <c r="R2613" s="12" t="s">
        <v>8341</v>
      </c>
      <c r="S2613">
        <f t="shared" si="122"/>
        <v>110.62</v>
      </c>
    </row>
    <row r="2614" spans="1:19" ht="45" x14ac:dyDescent="0.25">
      <c r="A2614" s="10">
        <v>2768</v>
      </c>
      <c r="B2614" s="3" t="s">
        <v>2768</v>
      </c>
      <c r="C2614" s="3" t="s">
        <v>6878</v>
      </c>
      <c r="D2614" s="6">
        <v>7000</v>
      </c>
      <c r="E2614" s="8">
        <v>1002</v>
      </c>
      <c r="F2614" t="s">
        <v>8220</v>
      </c>
      <c r="G2614" t="s">
        <v>8223</v>
      </c>
      <c r="H2614" t="s">
        <v>8245</v>
      </c>
      <c r="I2614" s="19">
        <f t="shared" si="120"/>
        <v>40997.573182870372</v>
      </c>
      <c r="J2614">
        <v>1333028723</v>
      </c>
      <c r="K2614" s="19">
        <f t="shared" si="121"/>
        <v>40967.614849537036</v>
      </c>
      <c r="L2614">
        <v>1330440323</v>
      </c>
      <c r="M2614" t="b">
        <v>0</v>
      </c>
      <c r="N2614">
        <v>34</v>
      </c>
      <c r="O2614" t="b">
        <v>0</v>
      </c>
      <c r="P2614" t="s">
        <v>8302</v>
      </c>
      <c r="Q2614" s="15" t="s">
        <v>8320</v>
      </c>
      <c r="R2614" s="12" t="s">
        <v>8348</v>
      </c>
      <c r="S2614">
        <f t="shared" si="122"/>
        <v>29.47</v>
      </c>
    </row>
    <row r="2615" spans="1:19" ht="60" x14ac:dyDescent="0.25">
      <c r="A2615" s="10">
        <v>1777</v>
      </c>
      <c r="B2615" s="3" t="s">
        <v>1778</v>
      </c>
      <c r="C2615" s="3" t="s">
        <v>5887</v>
      </c>
      <c r="D2615" s="6">
        <v>4800</v>
      </c>
      <c r="E2615" s="8">
        <v>651</v>
      </c>
      <c r="F2615" t="s">
        <v>8220</v>
      </c>
      <c r="G2615" t="s">
        <v>8232</v>
      </c>
      <c r="H2615" t="s">
        <v>8248</v>
      </c>
      <c r="I2615" s="19">
        <f t="shared" si="120"/>
        <v>42055.357094907406</v>
      </c>
      <c r="J2615">
        <v>1424421253</v>
      </c>
      <c r="K2615" s="19">
        <f t="shared" si="121"/>
        <v>42025.357094907406</v>
      </c>
      <c r="L2615">
        <v>1421829253</v>
      </c>
      <c r="M2615" t="b">
        <v>1</v>
      </c>
      <c r="N2615">
        <v>10</v>
      </c>
      <c r="O2615" t="b">
        <v>0</v>
      </c>
      <c r="P2615" t="s">
        <v>8283</v>
      </c>
      <c r="Q2615" s="15" t="s">
        <v>8322</v>
      </c>
      <c r="R2615" s="12" t="s">
        <v>8323</v>
      </c>
      <c r="S2615">
        <f t="shared" si="122"/>
        <v>65.099999999999994</v>
      </c>
    </row>
    <row r="2616" spans="1:19" ht="60" x14ac:dyDescent="0.25">
      <c r="A2616" s="10">
        <v>2774</v>
      </c>
      <c r="B2616" s="3" t="s">
        <v>2774</v>
      </c>
      <c r="C2616" s="3" t="s">
        <v>6884</v>
      </c>
      <c r="D2616" s="6">
        <v>4000</v>
      </c>
      <c r="E2616" s="8">
        <v>570</v>
      </c>
      <c r="F2616" t="s">
        <v>8220</v>
      </c>
      <c r="G2616" t="s">
        <v>8223</v>
      </c>
      <c r="H2616" t="s">
        <v>8245</v>
      </c>
      <c r="I2616" s="19">
        <f t="shared" si="120"/>
        <v>41341.126481481479</v>
      </c>
      <c r="J2616">
        <v>1362711728</v>
      </c>
      <c r="K2616" s="19">
        <f t="shared" si="121"/>
        <v>41311.126481481479</v>
      </c>
      <c r="L2616">
        <v>1360119728</v>
      </c>
      <c r="M2616" t="b">
        <v>0</v>
      </c>
      <c r="N2616">
        <v>13</v>
      </c>
      <c r="O2616" t="b">
        <v>0</v>
      </c>
      <c r="P2616" t="s">
        <v>8302</v>
      </c>
      <c r="Q2616" s="15" t="s">
        <v>8320</v>
      </c>
      <c r="R2616" s="12" t="s">
        <v>8348</v>
      </c>
      <c r="S2616">
        <f t="shared" si="122"/>
        <v>43.85</v>
      </c>
    </row>
    <row r="2617" spans="1:19" ht="45" x14ac:dyDescent="0.25">
      <c r="A2617" s="10">
        <v>431</v>
      </c>
      <c r="B2617" s="3" t="s">
        <v>432</v>
      </c>
      <c r="C2617" s="3" t="s">
        <v>4541</v>
      </c>
      <c r="D2617" s="6">
        <v>3000</v>
      </c>
      <c r="E2617" s="8">
        <v>415</v>
      </c>
      <c r="F2617" t="s">
        <v>8220</v>
      </c>
      <c r="G2617" t="s">
        <v>8224</v>
      </c>
      <c r="H2617" t="s">
        <v>8246</v>
      </c>
      <c r="I2617" s="19">
        <f t="shared" si="120"/>
        <v>42556.871331018512</v>
      </c>
      <c r="J2617">
        <v>1467752083</v>
      </c>
      <c r="K2617" s="19">
        <f t="shared" si="121"/>
        <v>42526.871331018512</v>
      </c>
      <c r="L2617">
        <v>1465160083</v>
      </c>
      <c r="M2617" t="b">
        <v>0</v>
      </c>
      <c r="N2617">
        <v>8</v>
      </c>
      <c r="O2617" t="b">
        <v>0</v>
      </c>
      <c r="P2617" t="s">
        <v>8268</v>
      </c>
      <c r="Q2617" s="15" t="s">
        <v>8317</v>
      </c>
      <c r="R2617" s="12" t="s">
        <v>8344</v>
      </c>
      <c r="S2617">
        <f t="shared" si="122"/>
        <v>51.88</v>
      </c>
    </row>
    <row r="2618" spans="1:19" ht="60" x14ac:dyDescent="0.25">
      <c r="A2618" s="10">
        <v>3965</v>
      </c>
      <c r="B2618" s="3" t="s">
        <v>3962</v>
      </c>
      <c r="C2618" s="3" t="s">
        <v>8072</v>
      </c>
      <c r="D2618" s="6">
        <v>2000</v>
      </c>
      <c r="E2618" s="8">
        <v>285</v>
      </c>
      <c r="F2618" t="s">
        <v>8220</v>
      </c>
      <c r="G2618" t="s">
        <v>8223</v>
      </c>
      <c r="H2618" t="s">
        <v>8245</v>
      </c>
      <c r="I2618" s="19">
        <f t="shared" si="120"/>
        <v>42474.194212962961</v>
      </c>
      <c r="J2618">
        <v>1460608780</v>
      </c>
      <c r="K2618" s="19">
        <f t="shared" si="121"/>
        <v>42414.235879629632</v>
      </c>
      <c r="L2618">
        <v>1455428380</v>
      </c>
      <c r="M2618" t="b">
        <v>0</v>
      </c>
      <c r="N2618">
        <v>4</v>
      </c>
      <c r="O2618" t="b">
        <v>0</v>
      </c>
      <c r="P2618" t="s">
        <v>8269</v>
      </c>
      <c r="Q2618" s="15" t="s">
        <v>8314</v>
      </c>
      <c r="R2618" s="12" t="s">
        <v>8315</v>
      </c>
      <c r="S2618">
        <f t="shared" si="122"/>
        <v>71.25</v>
      </c>
    </row>
    <row r="2619" spans="1:19" ht="60" x14ac:dyDescent="0.25">
      <c r="A2619" s="10">
        <v>3099</v>
      </c>
      <c r="B2619" s="3" t="s">
        <v>3099</v>
      </c>
      <c r="C2619" s="3" t="s">
        <v>7209</v>
      </c>
      <c r="D2619" s="6">
        <v>2000</v>
      </c>
      <c r="E2619" s="8">
        <v>278</v>
      </c>
      <c r="F2619" t="s">
        <v>8220</v>
      </c>
      <c r="G2619" t="s">
        <v>8223</v>
      </c>
      <c r="H2619" t="s">
        <v>8245</v>
      </c>
      <c r="I2619" s="19">
        <f t="shared" si="120"/>
        <v>42412.189710648148</v>
      </c>
      <c r="J2619">
        <v>1455251591</v>
      </c>
      <c r="K2619" s="19">
        <f t="shared" si="121"/>
        <v>42382.189710648148</v>
      </c>
      <c r="L2619">
        <v>1452659591</v>
      </c>
      <c r="M2619" t="b">
        <v>0</v>
      </c>
      <c r="N2619">
        <v>5</v>
      </c>
      <c r="O2619" t="b">
        <v>0</v>
      </c>
      <c r="P2619" t="s">
        <v>8301</v>
      </c>
      <c r="Q2619" s="15" t="s">
        <v>8314</v>
      </c>
      <c r="R2619" s="12" t="s">
        <v>8327</v>
      </c>
      <c r="S2619">
        <f t="shared" si="122"/>
        <v>55.6</v>
      </c>
    </row>
    <row r="2620" spans="1:19" ht="60" x14ac:dyDescent="0.25">
      <c r="A2620" s="10">
        <v>3069</v>
      </c>
      <c r="B2620" s="3" t="s">
        <v>3069</v>
      </c>
      <c r="C2620" s="3" t="s">
        <v>7179</v>
      </c>
      <c r="D2620" s="6">
        <v>1000</v>
      </c>
      <c r="E2620" s="8">
        <v>141</v>
      </c>
      <c r="F2620" t="s">
        <v>8220</v>
      </c>
      <c r="G2620" t="s">
        <v>8223</v>
      </c>
      <c r="H2620" t="s">
        <v>8245</v>
      </c>
      <c r="I2620" s="19">
        <f t="shared" si="120"/>
        <v>41987.833726851852</v>
      </c>
      <c r="J2620">
        <v>1418587234</v>
      </c>
      <c r="K2620" s="19">
        <f t="shared" si="121"/>
        <v>41957.833726851852</v>
      </c>
      <c r="L2620">
        <v>1415995234</v>
      </c>
      <c r="M2620" t="b">
        <v>0</v>
      </c>
      <c r="N2620">
        <v>7</v>
      </c>
      <c r="O2620" t="b">
        <v>0</v>
      </c>
      <c r="P2620" t="s">
        <v>8301</v>
      </c>
      <c r="Q2620" s="15" t="s">
        <v>8314</v>
      </c>
      <c r="R2620" s="12" t="s">
        <v>8327</v>
      </c>
      <c r="S2620">
        <f t="shared" si="122"/>
        <v>20.14</v>
      </c>
    </row>
    <row r="2621" spans="1:19" ht="60" x14ac:dyDescent="0.25">
      <c r="A2621" s="10">
        <v>125</v>
      </c>
      <c r="B2621" s="3" t="s">
        <v>127</v>
      </c>
      <c r="C2621" s="3" t="s">
        <v>4236</v>
      </c>
      <c r="D2621" s="6">
        <v>500</v>
      </c>
      <c r="E2621" s="8">
        <v>70</v>
      </c>
      <c r="F2621" t="s">
        <v>8219</v>
      </c>
      <c r="G2621" t="s">
        <v>8228</v>
      </c>
      <c r="H2621" t="s">
        <v>8250</v>
      </c>
      <c r="I2621" s="19">
        <f t="shared" si="120"/>
        <v>42769.993981481486</v>
      </c>
      <c r="J2621">
        <v>1486165880</v>
      </c>
      <c r="K2621" s="19">
        <f t="shared" si="121"/>
        <v>42709.993981481486</v>
      </c>
      <c r="L2621">
        <v>1480981880</v>
      </c>
      <c r="M2621" t="b">
        <v>0</v>
      </c>
      <c r="N2621">
        <v>6</v>
      </c>
      <c r="O2621" t="b">
        <v>0</v>
      </c>
      <c r="P2621" t="s">
        <v>8265</v>
      </c>
      <c r="Q2621" s="15" t="s">
        <v>8317</v>
      </c>
      <c r="R2621" s="12" t="s">
        <v>8337</v>
      </c>
      <c r="S2621">
        <f t="shared" si="122"/>
        <v>11.67</v>
      </c>
    </row>
    <row r="2622" spans="1:19" ht="60" x14ac:dyDescent="0.25">
      <c r="A2622" s="10">
        <v>4016</v>
      </c>
      <c r="B2622" s="3" t="s">
        <v>4012</v>
      </c>
      <c r="C2622" s="3" t="s">
        <v>8121</v>
      </c>
      <c r="D2622" s="6">
        <v>500</v>
      </c>
      <c r="E2622" s="8">
        <v>70</v>
      </c>
      <c r="F2622" t="s">
        <v>8220</v>
      </c>
      <c r="G2622" t="s">
        <v>8224</v>
      </c>
      <c r="H2622" t="s">
        <v>8246</v>
      </c>
      <c r="I2622" s="19">
        <f t="shared" si="120"/>
        <v>41899.872685185182</v>
      </c>
      <c r="J2622">
        <v>1410987400</v>
      </c>
      <c r="K2622" s="19">
        <f t="shared" si="121"/>
        <v>41869.872685185182</v>
      </c>
      <c r="L2622">
        <v>1408395400</v>
      </c>
      <c r="M2622" t="b">
        <v>0</v>
      </c>
      <c r="N2622">
        <v>7</v>
      </c>
      <c r="O2622" t="b">
        <v>0</v>
      </c>
      <c r="P2622" t="s">
        <v>8269</v>
      </c>
      <c r="Q2622" s="15" t="s">
        <v>8314</v>
      </c>
      <c r="R2622" s="12" t="s">
        <v>8315</v>
      </c>
      <c r="S2622">
        <f t="shared" si="122"/>
        <v>10</v>
      </c>
    </row>
    <row r="2623" spans="1:19" ht="45" x14ac:dyDescent="0.25">
      <c r="A2623" s="10">
        <v>1093</v>
      </c>
      <c r="B2623" s="3" t="s">
        <v>1094</v>
      </c>
      <c r="C2623" s="3" t="s">
        <v>5203</v>
      </c>
      <c r="D2623" s="6">
        <v>300</v>
      </c>
      <c r="E2623" s="8">
        <v>42.25</v>
      </c>
      <c r="F2623" t="s">
        <v>8220</v>
      </c>
      <c r="G2623" t="s">
        <v>8228</v>
      </c>
      <c r="H2623" t="s">
        <v>8250</v>
      </c>
      <c r="I2623" s="19">
        <f t="shared" si="120"/>
        <v>42411.973807870367</v>
      </c>
      <c r="J2623">
        <v>1455232937</v>
      </c>
      <c r="K2623" s="19">
        <f t="shared" si="121"/>
        <v>42396.973807870367</v>
      </c>
      <c r="L2623">
        <v>1453936937</v>
      </c>
      <c r="M2623" t="b">
        <v>0</v>
      </c>
      <c r="N2623">
        <v>4</v>
      </c>
      <c r="O2623" t="b">
        <v>0</v>
      </c>
      <c r="P2623" t="s">
        <v>8280</v>
      </c>
      <c r="Q2623" s="15" t="s">
        <v>8309</v>
      </c>
      <c r="R2623" s="12" t="s">
        <v>8345</v>
      </c>
      <c r="S2623">
        <f t="shared" si="122"/>
        <v>10.56</v>
      </c>
    </row>
    <row r="2624" spans="1:19" ht="45" x14ac:dyDescent="0.25">
      <c r="A2624" s="10">
        <v>944</v>
      </c>
      <c r="B2624" s="3" t="s">
        <v>945</v>
      </c>
      <c r="C2624" s="3" t="s">
        <v>5054</v>
      </c>
      <c r="D2624" s="6">
        <v>50000</v>
      </c>
      <c r="E2624" s="8">
        <v>6663</v>
      </c>
      <c r="F2624" t="s">
        <v>8220</v>
      </c>
      <c r="G2624" t="s">
        <v>8223</v>
      </c>
      <c r="H2624" t="s">
        <v>8245</v>
      </c>
      <c r="I2624" s="19">
        <f t="shared" si="120"/>
        <v>42478.583333333328</v>
      </c>
      <c r="J2624">
        <v>1460988000</v>
      </c>
      <c r="K2624" s="19">
        <f t="shared" si="121"/>
        <v>42444.583912037036</v>
      </c>
      <c r="L2624">
        <v>1458050450</v>
      </c>
      <c r="M2624" t="b">
        <v>0</v>
      </c>
      <c r="N2624">
        <v>96</v>
      </c>
      <c r="O2624" t="b">
        <v>0</v>
      </c>
      <c r="P2624" t="s">
        <v>8271</v>
      </c>
      <c r="Q2624" s="15" t="s">
        <v>8307</v>
      </c>
      <c r="R2624" s="12" t="s">
        <v>8313</v>
      </c>
      <c r="S2624">
        <f t="shared" si="122"/>
        <v>69.41</v>
      </c>
    </row>
    <row r="2625" spans="1:19" ht="45" x14ac:dyDescent="0.25">
      <c r="A2625" s="10">
        <v>987</v>
      </c>
      <c r="B2625" s="3" t="s">
        <v>988</v>
      </c>
      <c r="C2625" s="3" t="s">
        <v>5097</v>
      </c>
      <c r="D2625" s="6">
        <v>50000</v>
      </c>
      <c r="E2625" s="8">
        <v>6610</v>
      </c>
      <c r="F2625" t="s">
        <v>8220</v>
      </c>
      <c r="G2625" t="s">
        <v>8232</v>
      </c>
      <c r="H2625" t="s">
        <v>8248</v>
      </c>
      <c r="I2625" s="19">
        <f t="shared" si="120"/>
        <v>41813.294560185182</v>
      </c>
      <c r="J2625">
        <v>1403507050</v>
      </c>
      <c r="K2625" s="19">
        <f t="shared" si="121"/>
        <v>41773.294560185182</v>
      </c>
      <c r="L2625">
        <v>1400051050</v>
      </c>
      <c r="M2625" t="b">
        <v>0</v>
      </c>
      <c r="N2625">
        <v>41</v>
      </c>
      <c r="O2625" t="b">
        <v>0</v>
      </c>
      <c r="P2625" t="s">
        <v>8271</v>
      </c>
      <c r="Q2625" s="15" t="s">
        <v>8307</v>
      </c>
      <c r="R2625" s="12" t="s">
        <v>8313</v>
      </c>
      <c r="S2625">
        <f t="shared" si="122"/>
        <v>161.22</v>
      </c>
    </row>
    <row r="2626" spans="1:19" ht="60" x14ac:dyDescent="0.25">
      <c r="A2626" s="10">
        <v>1009</v>
      </c>
      <c r="B2626" s="3" t="s">
        <v>1010</v>
      </c>
      <c r="C2626" s="3" t="s">
        <v>5119</v>
      </c>
      <c r="D2626" s="6">
        <v>50000</v>
      </c>
      <c r="E2626" s="8">
        <v>6565</v>
      </c>
      <c r="F2626" t="s">
        <v>8219</v>
      </c>
      <c r="G2626" t="s">
        <v>8223</v>
      </c>
      <c r="H2626" t="s">
        <v>8245</v>
      </c>
      <c r="I2626" s="19">
        <f t="shared" si="120"/>
        <v>42540.604699074072</v>
      </c>
      <c r="J2626">
        <v>1466346646</v>
      </c>
      <c r="K2626" s="19">
        <f t="shared" si="121"/>
        <v>42510.604699074072</v>
      </c>
      <c r="L2626">
        <v>1463754646</v>
      </c>
      <c r="M2626" t="b">
        <v>0</v>
      </c>
      <c r="N2626">
        <v>101</v>
      </c>
      <c r="O2626" t="b">
        <v>0</v>
      </c>
      <c r="P2626" t="s">
        <v>8271</v>
      </c>
      <c r="Q2626" s="15" t="s">
        <v>8307</v>
      </c>
      <c r="R2626" s="12" t="s">
        <v>8313</v>
      </c>
      <c r="S2626">
        <f t="shared" si="122"/>
        <v>65</v>
      </c>
    </row>
    <row r="2627" spans="1:19" ht="60" x14ac:dyDescent="0.25">
      <c r="A2627" s="10">
        <v>986</v>
      </c>
      <c r="B2627" s="3" t="s">
        <v>987</v>
      </c>
      <c r="C2627" s="3" t="s">
        <v>5096</v>
      </c>
      <c r="D2627" s="6">
        <v>20000</v>
      </c>
      <c r="E2627" s="8">
        <v>2550</v>
      </c>
      <c r="F2627" t="s">
        <v>8220</v>
      </c>
      <c r="G2627" t="s">
        <v>8224</v>
      </c>
      <c r="H2627" t="s">
        <v>8246</v>
      </c>
      <c r="I2627" s="19">
        <f t="shared" ref="I2627:I2690" si="123">(((J2627/60)/60)/24)+DATE(1970,1,1)</f>
        <v>42379</v>
      </c>
      <c r="J2627">
        <v>1452384000</v>
      </c>
      <c r="K2627" s="19">
        <f t="shared" ref="K2627:K2690" si="124">(((L2627/60)/60)/24)+DATE(1970,1,1)</f>
        <v>42324.767361111109</v>
      </c>
      <c r="L2627">
        <v>1447698300</v>
      </c>
      <c r="M2627" t="b">
        <v>0</v>
      </c>
      <c r="N2627">
        <v>23</v>
      </c>
      <c r="O2627" t="b">
        <v>0</v>
      </c>
      <c r="P2627" t="s">
        <v>8271</v>
      </c>
      <c r="Q2627" s="15" t="s">
        <v>8307</v>
      </c>
      <c r="R2627" s="12" t="s">
        <v>8313</v>
      </c>
      <c r="S2627">
        <f t="shared" ref="S2627:S2690" si="125">IFERROR(ROUND(E2627/N2627,2),0)</f>
        <v>110.87</v>
      </c>
    </row>
    <row r="2628" spans="1:19" ht="60" x14ac:dyDescent="0.25">
      <c r="A2628" s="10">
        <v>3880</v>
      </c>
      <c r="B2628" s="3" t="s">
        <v>3877</v>
      </c>
      <c r="C2628" s="3" t="s">
        <v>7989</v>
      </c>
      <c r="D2628" s="6">
        <v>7500</v>
      </c>
      <c r="E2628" s="8">
        <v>980</v>
      </c>
      <c r="F2628" t="s">
        <v>8219</v>
      </c>
      <c r="G2628" t="s">
        <v>8224</v>
      </c>
      <c r="H2628" t="s">
        <v>8246</v>
      </c>
      <c r="I2628" s="19">
        <f t="shared" si="123"/>
        <v>41850.958333333336</v>
      </c>
      <c r="J2628">
        <v>1406761200</v>
      </c>
      <c r="K2628" s="19">
        <f t="shared" si="124"/>
        <v>41815.815046296295</v>
      </c>
      <c r="L2628">
        <v>1403724820</v>
      </c>
      <c r="M2628" t="b">
        <v>0</v>
      </c>
      <c r="N2628">
        <v>17</v>
      </c>
      <c r="O2628" t="b">
        <v>0</v>
      </c>
      <c r="P2628" t="s">
        <v>8303</v>
      </c>
      <c r="Q2628" s="15" t="s">
        <v>8314</v>
      </c>
      <c r="R2628" s="12" t="s">
        <v>8335</v>
      </c>
      <c r="S2628">
        <f t="shared" si="125"/>
        <v>57.65</v>
      </c>
    </row>
    <row r="2629" spans="1:19" ht="60" x14ac:dyDescent="0.25">
      <c r="A2629" s="10">
        <v>1812</v>
      </c>
      <c r="B2629" s="3" t="s">
        <v>1813</v>
      </c>
      <c r="C2629" s="3" t="s">
        <v>5922</v>
      </c>
      <c r="D2629" s="6">
        <v>6500</v>
      </c>
      <c r="E2629" s="8">
        <v>865</v>
      </c>
      <c r="F2629" t="s">
        <v>8220</v>
      </c>
      <c r="G2629" t="s">
        <v>8224</v>
      </c>
      <c r="H2629" t="s">
        <v>8246</v>
      </c>
      <c r="I2629" s="19">
        <f t="shared" si="123"/>
        <v>42554.318703703699</v>
      </c>
      <c r="J2629">
        <v>1467531536</v>
      </c>
      <c r="K2629" s="19">
        <f t="shared" si="124"/>
        <v>42524.318703703699</v>
      </c>
      <c r="L2629">
        <v>1464939536</v>
      </c>
      <c r="M2629" t="b">
        <v>0</v>
      </c>
      <c r="N2629">
        <v>23</v>
      </c>
      <c r="O2629" t="b">
        <v>0</v>
      </c>
      <c r="P2629" t="s">
        <v>8283</v>
      </c>
      <c r="Q2629" s="15" t="s">
        <v>8322</v>
      </c>
      <c r="R2629" s="12" t="s">
        <v>8323</v>
      </c>
      <c r="S2629">
        <f t="shared" si="125"/>
        <v>37.61</v>
      </c>
    </row>
    <row r="2630" spans="1:19" ht="60" x14ac:dyDescent="0.25">
      <c r="A2630" s="10">
        <v>3928</v>
      </c>
      <c r="B2630" s="3" t="s">
        <v>3925</v>
      </c>
      <c r="C2630" s="3" t="s">
        <v>8036</v>
      </c>
      <c r="D2630" s="6">
        <v>5000</v>
      </c>
      <c r="E2630" s="8">
        <v>651</v>
      </c>
      <c r="F2630" t="s">
        <v>8220</v>
      </c>
      <c r="G2630" t="s">
        <v>8223</v>
      </c>
      <c r="H2630" t="s">
        <v>8245</v>
      </c>
      <c r="I2630" s="19">
        <f t="shared" si="123"/>
        <v>42293.207638888889</v>
      </c>
      <c r="J2630">
        <v>1444971540</v>
      </c>
      <c r="K2630" s="19">
        <f t="shared" si="124"/>
        <v>42265.683182870373</v>
      </c>
      <c r="L2630">
        <v>1442593427</v>
      </c>
      <c r="M2630" t="b">
        <v>0</v>
      </c>
      <c r="N2630">
        <v>7</v>
      </c>
      <c r="O2630" t="b">
        <v>0</v>
      </c>
      <c r="P2630" t="s">
        <v>8269</v>
      </c>
      <c r="Q2630" s="15" t="s">
        <v>8314</v>
      </c>
      <c r="R2630" s="12" t="s">
        <v>8315</v>
      </c>
      <c r="S2630">
        <f t="shared" si="125"/>
        <v>93</v>
      </c>
    </row>
    <row r="2631" spans="1:19" ht="45" x14ac:dyDescent="0.25">
      <c r="A2631" s="10">
        <v>1576</v>
      </c>
      <c r="B2631" s="3" t="s">
        <v>1577</v>
      </c>
      <c r="C2631" s="3" t="s">
        <v>5686</v>
      </c>
      <c r="D2631" s="6">
        <v>5000</v>
      </c>
      <c r="E2631" s="8">
        <v>650</v>
      </c>
      <c r="F2631" t="s">
        <v>8219</v>
      </c>
      <c r="G2631" t="s">
        <v>8223</v>
      </c>
      <c r="H2631" t="s">
        <v>8245</v>
      </c>
      <c r="I2631" s="19">
        <f t="shared" si="123"/>
        <v>42185.879259259258</v>
      </c>
      <c r="J2631">
        <v>1435698368</v>
      </c>
      <c r="K2631" s="19">
        <f t="shared" si="124"/>
        <v>42140.879259259258</v>
      </c>
      <c r="L2631">
        <v>1431810368</v>
      </c>
      <c r="M2631" t="b">
        <v>0</v>
      </c>
      <c r="N2631">
        <v>10</v>
      </c>
      <c r="O2631" t="b">
        <v>0</v>
      </c>
      <c r="P2631" t="s">
        <v>8288</v>
      </c>
      <c r="Q2631" s="15" t="s">
        <v>8320</v>
      </c>
      <c r="R2631" s="12" t="s">
        <v>8352</v>
      </c>
      <c r="S2631">
        <f t="shared" si="125"/>
        <v>65</v>
      </c>
    </row>
    <row r="2632" spans="1:19" ht="60" x14ac:dyDescent="0.25">
      <c r="A2632" s="10">
        <v>2000</v>
      </c>
      <c r="B2632" s="3" t="s">
        <v>2001</v>
      </c>
      <c r="C2632" s="3" t="s">
        <v>6110</v>
      </c>
      <c r="D2632" s="6">
        <v>5000</v>
      </c>
      <c r="E2632" s="8">
        <v>625</v>
      </c>
      <c r="F2632" t="s">
        <v>8220</v>
      </c>
      <c r="G2632" t="s">
        <v>8228</v>
      </c>
      <c r="H2632" t="s">
        <v>8250</v>
      </c>
      <c r="I2632" s="19">
        <f t="shared" si="123"/>
        <v>42375.951539351852</v>
      </c>
      <c r="J2632">
        <v>1452120613</v>
      </c>
      <c r="K2632" s="19">
        <f t="shared" si="124"/>
        <v>42345.951539351852</v>
      </c>
      <c r="L2632">
        <v>1449528613</v>
      </c>
      <c r="M2632" t="b">
        <v>0</v>
      </c>
      <c r="N2632">
        <v>25</v>
      </c>
      <c r="O2632" t="b">
        <v>0</v>
      </c>
      <c r="P2632" t="s">
        <v>8294</v>
      </c>
      <c r="Q2632" s="15" t="s">
        <v>8322</v>
      </c>
      <c r="R2632" s="12" t="s">
        <v>8351</v>
      </c>
      <c r="S2632">
        <f t="shared" si="125"/>
        <v>25</v>
      </c>
    </row>
    <row r="2633" spans="1:19" ht="45" x14ac:dyDescent="0.25">
      <c r="A2633" s="10">
        <v>135</v>
      </c>
      <c r="B2633" s="3" t="s">
        <v>137</v>
      </c>
      <c r="C2633" s="3" t="s">
        <v>4246</v>
      </c>
      <c r="D2633" s="6">
        <v>3000</v>
      </c>
      <c r="E2633" s="8">
        <v>403</v>
      </c>
      <c r="F2633" t="s">
        <v>8219</v>
      </c>
      <c r="G2633" t="s">
        <v>8223</v>
      </c>
      <c r="H2633" t="s">
        <v>8245</v>
      </c>
      <c r="I2633" s="19">
        <f t="shared" si="123"/>
        <v>41821.791666666664</v>
      </c>
      <c r="J2633">
        <v>1404241200</v>
      </c>
      <c r="K2633" s="19">
        <f t="shared" si="124"/>
        <v>41788.381909722222</v>
      </c>
      <c r="L2633">
        <v>1401354597</v>
      </c>
      <c r="M2633" t="b">
        <v>0</v>
      </c>
      <c r="N2633">
        <v>5</v>
      </c>
      <c r="O2633" t="b">
        <v>0</v>
      </c>
      <c r="P2633" t="s">
        <v>8265</v>
      </c>
      <c r="Q2633" s="15" t="s">
        <v>8317</v>
      </c>
      <c r="R2633" s="12" t="s">
        <v>8337</v>
      </c>
      <c r="S2633">
        <f t="shared" si="125"/>
        <v>80.599999999999994</v>
      </c>
    </row>
    <row r="2634" spans="1:19" ht="45" x14ac:dyDescent="0.25">
      <c r="A2634" s="10">
        <v>3867</v>
      </c>
      <c r="B2634" s="3" t="s">
        <v>3864</v>
      </c>
      <c r="C2634" s="3" t="s">
        <v>7976</v>
      </c>
      <c r="D2634" s="6">
        <v>2000</v>
      </c>
      <c r="E2634" s="8">
        <v>251</v>
      </c>
      <c r="F2634" t="s">
        <v>8220</v>
      </c>
      <c r="G2634" t="s">
        <v>8223</v>
      </c>
      <c r="H2634" t="s">
        <v>8245</v>
      </c>
      <c r="I2634" s="19">
        <f t="shared" si="123"/>
        <v>42539.814108796301</v>
      </c>
      <c r="J2634">
        <v>1466278339</v>
      </c>
      <c r="K2634" s="19">
        <f t="shared" si="124"/>
        <v>42509.814108796301</v>
      </c>
      <c r="L2634">
        <v>1463686339</v>
      </c>
      <c r="M2634" t="b">
        <v>0</v>
      </c>
      <c r="N2634">
        <v>5</v>
      </c>
      <c r="O2634" t="b">
        <v>0</v>
      </c>
      <c r="P2634" t="s">
        <v>8269</v>
      </c>
      <c r="Q2634" s="15" t="s">
        <v>8314</v>
      </c>
      <c r="R2634" s="12" t="s">
        <v>8315</v>
      </c>
      <c r="S2634">
        <f t="shared" si="125"/>
        <v>50.2</v>
      </c>
    </row>
    <row r="2635" spans="1:19" ht="60" x14ac:dyDescent="0.25">
      <c r="A2635" s="10">
        <v>4091</v>
      </c>
      <c r="B2635" s="3" t="s">
        <v>4087</v>
      </c>
      <c r="C2635" s="3" t="s">
        <v>8194</v>
      </c>
      <c r="D2635" s="6">
        <v>1600</v>
      </c>
      <c r="E2635" s="8">
        <v>204</v>
      </c>
      <c r="F2635" t="s">
        <v>8220</v>
      </c>
      <c r="G2635" t="s">
        <v>8223</v>
      </c>
      <c r="H2635" t="s">
        <v>8245</v>
      </c>
      <c r="I2635" s="19">
        <f t="shared" si="123"/>
        <v>42020.506377314814</v>
      </c>
      <c r="J2635">
        <v>1421410151</v>
      </c>
      <c r="K2635" s="19">
        <f t="shared" si="124"/>
        <v>41990.506377314814</v>
      </c>
      <c r="L2635">
        <v>1418818151</v>
      </c>
      <c r="M2635" t="b">
        <v>0</v>
      </c>
      <c r="N2635">
        <v>8</v>
      </c>
      <c r="O2635" t="b">
        <v>0</v>
      </c>
      <c r="P2635" t="s">
        <v>8269</v>
      </c>
      <c r="Q2635" s="15" t="s">
        <v>8314</v>
      </c>
      <c r="R2635" s="12" t="s">
        <v>8315</v>
      </c>
      <c r="S2635">
        <f t="shared" si="125"/>
        <v>25.5</v>
      </c>
    </row>
    <row r="2636" spans="1:19" ht="60" x14ac:dyDescent="0.25">
      <c r="A2636" s="10">
        <v>222</v>
      </c>
      <c r="B2636" s="3" t="s">
        <v>224</v>
      </c>
      <c r="C2636" s="3" t="s">
        <v>4332</v>
      </c>
      <c r="D2636" s="6">
        <v>1000</v>
      </c>
      <c r="E2636" s="8">
        <v>130</v>
      </c>
      <c r="F2636" t="s">
        <v>8220</v>
      </c>
      <c r="G2636" t="s">
        <v>8223</v>
      </c>
      <c r="H2636" t="s">
        <v>8245</v>
      </c>
      <c r="I2636" s="19">
        <f t="shared" si="123"/>
        <v>42090.110416666663</v>
      </c>
      <c r="J2636">
        <v>1427423940</v>
      </c>
      <c r="K2636" s="19">
        <f t="shared" si="124"/>
        <v>42031.769884259258</v>
      </c>
      <c r="L2636">
        <v>1422383318</v>
      </c>
      <c r="M2636" t="b">
        <v>0</v>
      </c>
      <c r="N2636">
        <v>2</v>
      </c>
      <c r="O2636" t="b">
        <v>0</v>
      </c>
      <c r="P2636" t="s">
        <v>8266</v>
      </c>
      <c r="Q2636" s="15" t="s">
        <v>8317</v>
      </c>
      <c r="R2636" s="12" t="s">
        <v>8346</v>
      </c>
      <c r="S2636">
        <f t="shared" si="125"/>
        <v>65</v>
      </c>
    </row>
    <row r="2637" spans="1:19" ht="45" x14ac:dyDescent="0.25">
      <c r="A2637" s="10">
        <v>2138</v>
      </c>
      <c r="B2637" s="3" t="s">
        <v>2139</v>
      </c>
      <c r="C2637" s="3" t="s">
        <v>6248</v>
      </c>
      <c r="D2637" s="6">
        <v>1000</v>
      </c>
      <c r="E2637" s="8">
        <v>128</v>
      </c>
      <c r="F2637" t="s">
        <v>8220</v>
      </c>
      <c r="G2637" t="s">
        <v>8224</v>
      </c>
      <c r="H2637" t="s">
        <v>8246</v>
      </c>
      <c r="I2637" s="19">
        <f t="shared" si="123"/>
        <v>41587.054849537039</v>
      </c>
      <c r="J2637">
        <v>1383959939</v>
      </c>
      <c r="K2637" s="19">
        <f t="shared" si="124"/>
        <v>41557.013182870374</v>
      </c>
      <c r="L2637">
        <v>1381364339</v>
      </c>
      <c r="M2637" t="b">
        <v>0</v>
      </c>
      <c r="N2637">
        <v>12</v>
      </c>
      <c r="O2637" t="b">
        <v>0</v>
      </c>
      <c r="P2637" t="s">
        <v>8280</v>
      </c>
      <c r="Q2637" s="15" t="s">
        <v>8309</v>
      </c>
      <c r="R2637" s="12" t="s">
        <v>8345</v>
      </c>
      <c r="S2637">
        <f t="shared" si="125"/>
        <v>10.67</v>
      </c>
    </row>
    <row r="2638" spans="1:19" ht="60" x14ac:dyDescent="0.25">
      <c r="A2638" s="10">
        <v>1550</v>
      </c>
      <c r="B2638" s="3" t="s">
        <v>1551</v>
      </c>
      <c r="C2638" s="3" t="s">
        <v>5660</v>
      </c>
      <c r="D2638" s="6">
        <v>750</v>
      </c>
      <c r="E2638" s="8">
        <v>101</v>
      </c>
      <c r="F2638" t="s">
        <v>8220</v>
      </c>
      <c r="G2638" t="s">
        <v>8224</v>
      </c>
      <c r="H2638" t="s">
        <v>8246</v>
      </c>
      <c r="I2638" s="19">
        <f t="shared" si="123"/>
        <v>42502.449467592596</v>
      </c>
      <c r="J2638">
        <v>1463050034</v>
      </c>
      <c r="K2638" s="19">
        <f t="shared" si="124"/>
        <v>42472.449467592596</v>
      </c>
      <c r="L2638">
        <v>1460458034</v>
      </c>
      <c r="M2638" t="b">
        <v>0</v>
      </c>
      <c r="N2638">
        <v>7</v>
      </c>
      <c r="O2638" t="b">
        <v>0</v>
      </c>
      <c r="P2638" t="s">
        <v>8287</v>
      </c>
      <c r="Q2638" s="15" t="s">
        <v>8322</v>
      </c>
      <c r="R2638" s="12" t="s">
        <v>8350</v>
      </c>
      <c r="S2638">
        <f t="shared" si="125"/>
        <v>14.43</v>
      </c>
    </row>
    <row r="2639" spans="1:19" ht="60" x14ac:dyDescent="0.25">
      <c r="A2639" s="10">
        <v>1091</v>
      </c>
      <c r="B2639" s="3" t="s">
        <v>1092</v>
      </c>
      <c r="C2639" s="3" t="s">
        <v>5201</v>
      </c>
      <c r="D2639" s="6">
        <v>200</v>
      </c>
      <c r="E2639" s="8">
        <v>25</v>
      </c>
      <c r="F2639" t="s">
        <v>8220</v>
      </c>
      <c r="G2639" t="s">
        <v>8224</v>
      </c>
      <c r="H2639" t="s">
        <v>8246</v>
      </c>
      <c r="I2639" s="19">
        <f t="shared" si="123"/>
        <v>42470.778611111105</v>
      </c>
      <c r="J2639">
        <v>1460313672</v>
      </c>
      <c r="K2639" s="19">
        <f t="shared" si="124"/>
        <v>42440.820277777777</v>
      </c>
      <c r="L2639">
        <v>1457725272</v>
      </c>
      <c r="M2639" t="b">
        <v>0</v>
      </c>
      <c r="N2639">
        <v>2</v>
      </c>
      <c r="O2639" t="b">
        <v>0</v>
      </c>
      <c r="P2639" t="s">
        <v>8280</v>
      </c>
      <c r="Q2639" s="15" t="s">
        <v>8309</v>
      </c>
      <c r="R2639" s="12" t="s">
        <v>8345</v>
      </c>
      <c r="S2639">
        <f t="shared" si="125"/>
        <v>12.5</v>
      </c>
    </row>
    <row r="2640" spans="1:19" ht="30" x14ac:dyDescent="0.25">
      <c r="A2640" s="10">
        <v>3735</v>
      </c>
      <c r="B2640" s="3" t="s">
        <v>3732</v>
      </c>
      <c r="C2640" s="3" t="s">
        <v>7845</v>
      </c>
      <c r="D2640" s="6">
        <v>150</v>
      </c>
      <c r="E2640" s="8">
        <v>20</v>
      </c>
      <c r="F2640" t="s">
        <v>8220</v>
      </c>
      <c r="G2640" t="s">
        <v>8224</v>
      </c>
      <c r="H2640" t="s">
        <v>8246</v>
      </c>
      <c r="I2640" s="19">
        <f t="shared" si="123"/>
        <v>42152.693159722221</v>
      </c>
      <c r="J2640">
        <v>1432831089</v>
      </c>
      <c r="K2640" s="19">
        <f t="shared" si="124"/>
        <v>42122.693159722221</v>
      </c>
      <c r="L2640">
        <v>1430239089</v>
      </c>
      <c r="M2640" t="b">
        <v>0</v>
      </c>
      <c r="N2640">
        <v>2</v>
      </c>
      <c r="O2640" t="b">
        <v>0</v>
      </c>
      <c r="P2640" t="s">
        <v>8269</v>
      </c>
      <c r="Q2640" s="15" t="s">
        <v>8314</v>
      </c>
      <c r="R2640" s="12" t="s">
        <v>8315</v>
      </c>
      <c r="S2640">
        <f t="shared" si="125"/>
        <v>10</v>
      </c>
    </row>
    <row r="2641" spans="1:19" ht="45" x14ac:dyDescent="0.25">
      <c r="A2641" s="10">
        <v>3066</v>
      </c>
      <c r="B2641" s="3" t="s">
        <v>3066</v>
      </c>
      <c r="C2641" s="3" t="s">
        <v>7176</v>
      </c>
      <c r="D2641" s="6">
        <v>350000</v>
      </c>
      <c r="E2641" s="8">
        <v>41950</v>
      </c>
      <c r="F2641" t="s">
        <v>8220</v>
      </c>
      <c r="G2641" t="s">
        <v>8225</v>
      </c>
      <c r="H2641" t="s">
        <v>8247</v>
      </c>
      <c r="I2641" s="19">
        <f t="shared" si="123"/>
        <v>42561.228437500002</v>
      </c>
      <c r="J2641">
        <v>1468128537</v>
      </c>
      <c r="K2641" s="19">
        <f t="shared" si="124"/>
        <v>42531.228437500002</v>
      </c>
      <c r="L2641">
        <v>1465536537</v>
      </c>
      <c r="M2641" t="b">
        <v>0</v>
      </c>
      <c r="N2641">
        <v>15</v>
      </c>
      <c r="O2641" t="b">
        <v>0</v>
      </c>
      <c r="P2641" t="s">
        <v>8301</v>
      </c>
      <c r="Q2641" s="15" t="s">
        <v>8314</v>
      </c>
      <c r="R2641" s="12" t="s">
        <v>8327</v>
      </c>
      <c r="S2641">
        <f t="shared" si="125"/>
        <v>2796.67</v>
      </c>
    </row>
    <row r="2642" spans="1:19" x14ac:dyDescent="0.25">
      <c r="A2642" s="10">
        <v>217</v>
      </c>
      <c r="B2642" s="3" t="s">
        <v>219</v>
      </c>
      <c r="C2642" s="3" t="s">
        <v>4327</v>
      </c>
      <c r="D2642" s="6">
        <v>100000</v>
      </c>
      <c r="E2642" s="8">
        <v>11943</v>
      </c>
      <c r="F2642" t="s">
        <v>8220</v>
      </c>
      <c r="G2642" t="s">
        <v>8234</v>
      </c>
      <c r="H2642" t="s">
        <v>8254</v>
      </c>
      <c r="I2642" s="19">
        <f t="shared" si="123"/>
        <v>42001.64061342593</v>
      </c>
      <c r="J2642">
        <v>1419780149</v>
      </c>
      <c r="K2642" s="19">
        <f t="shared" si="124"/>
        <v>41970.64061342593</v>
      </c>
      <c r="L2642">
        <v>1417101749</v>
      </c>
      <c r="M2642" t="b">
        <v>0</v>
      </c>
      <c r="N2642">
        <v>38</v>
      </c>
      <c r="O2642" t="b">
        <v>0</v>
      </c>
      <c r="P2642" t="s">
        <v>8266</v>
      </c>
      <c r="Q2642" s="15" t="s">
        <v>8317</v>
      </c>
      <c r="R2642" s="12" t="s">
        <v>8346</v>
      </c>
      <c r="S2642">
        <f t="shared" si="125"/>
        <v>314.29000000000002</v>
      </c>
    </row>
    <row r="2643" spans="1:19" ht="60" x14ac:dyDescent="0.25">
      <c r="A2643" s="10">
        <v>3189</v>
      </c>
      <c r="B2643" s="3" t="s">
        <v>3189</v>
      </c>
      <c r="C2643" s="3" t="s">
        <v>7299</v>
      </c>
      <c r="D2643" s="6">
        <v>55000</v>
      </c>
      <c r="E2643" s="8">
        <v>6780</v>
      </c>
      <c r="F2643" t="s">
        <v>8220</v>
      </c>
      <c r="G2643" t="s">
        <v>8234</v>
      </c>
      <c r="H2643" t="s">
        <v>8254</v>
      </c>
      <c r="I2643" s="19">
        <f t="shared" si="123"/>
        <v>42148.346435185187</v>
      </c>
      <c r="J2643">
        <v>1432455532</v>
      </c>
      <c r="K2643" s="19">
        <f t="shared" si="124"/>
        <v>42118.346435185187</v>
      </c>
      <c r="L2643">
        <v>1429863532</v>
      </c>
      <c r="M2643" t="b">
        <v>0</v>
      </c>
      <c r="N2643">
        <v>19</v>
      </c>
      <c r="O2643" t="b">
        <v>0</v>
      </c>
      <c r="P2643" t="s">
        <v>8303</v>
      </c>
      <c r="Q2643" s="15" t="s">
        <v>8314</v>
      </c>
      <c r="R2643" s="12" t="s">
        <v>8335</v>
      </c>
      <c r="S2643">
        <f t="shared" si="125"/>
        <v>356.84</v>
      </c>
    </row>
    <row r="2644" spans="1:19" ht="60" x14ac:dyDescent="0.25">
      <c r="A2644" s="10">
        <v>471</v>
      </c>
      <c r="B2644" s="3" t="s">
        <v>472</v>
      </c>
      <c r="C2644" s="3" t="s">
        <v>4581</v>
      </c>
      <c r="D2644" s="6">
        <v>55000</v>
      </c>
      <c r="E2644" s="8">
        <v>6541</v>
      </c>
      <c r="F2644" t="s">
        <v>8220</v>
      </c>
      <c r="G2644" t="s">
        <v>8223</v>
      </c>
      <c r="H2644" t="s">
        <v>8245</v>
      </c>
      <c r="I2644" s="19">
        <f t="shared" si="123"/>
        <v>41748.680312500001</v>
      </c>
      <c r="J2644">
        <v>1397924379</v>
      </c>
      <c r="K2644" s="19">
        <f t="shared" si="124"/>
        <v>41703.721979166665</v>
      </c>
      <c r="L2644">
        <v>1394039979</v>
      </c>
      <c r="M2644" t="b">
        <v>0</v>
      </c>
      <c r="N2644">
        <v>170</v>
      </c>
      <c r="O2644" t="b">
        <v>0</v>
      </c>
      <c r="P2644" t="s">
        <v>8268</v>
      </c>
      <c r="Q2644" s="15" t="s">
        <v>8317</v>
      </c>
      <c r="R2644" s="12" t="s">
        <v>8344</v>
      </c>
      <c r="S2644">
        <f t="shared" si="125"/>
        <v>38.479999999999997</v>
      </c>
    </row>
    <row r="2645" spans="1:19" ht="45" x14ac:dyDescent="0.25">
      <c r="A2645" s="10">
        <v>2653</v>
      </c>
      <c r="B2645" s="3" t="s">
        <v>2653</v>
      </c>
      <c r="C2645" s="3" t="s">
        <v>6763</v>
      </c>
      <c r="D2645" s="6">
        <v>51000</v>
      </c>
      <c r="E2645" s="8">
        <v>5876</v>
      </c>
      <c r="F2645" t="s">
        <v>8219</v>
      </c>
      <c r="G2645" t="s">
        <v>8223</v>
      </c>
      <c r="H2645" t="s">
        <v>8245</v>
      </c>
      <c r="I2645" s="19">
        <f t="shared" si="123"/>
        <v>41803.166666666664</v>
      </c>
      <c r="J2645">
        <v>1402632000</v>
      </c>
      <c r="K2645" s="19">
        <f t="shared" si="124"/>
        <v>41771.651932870373</v>
      </c>
      <c r="L2645">
        <v>1399909127</v>
      </c>
      <c r="M2645" t="b">
        <v>0</v>
      </c>
      <c r="N2645">
        <v>70</v>
      </c>
      <c r="O2645" t="b">
        <v>0</v>
      </c>
      <c r="P2645" t="s">
        <v>8299</v>
      </c>
      <c r="Q2645" s="15" t="s">
        <v>8307</v>
      </c>
      <c r="R2645" s="12" t="s">
        <v>8316</v>
      </c>
      <c r="S2645">
        <f t="shared" si="125"/>
        <v>83.94</v>
      </c>
    </row>
    <row r="2646" spans="1:19" ht="45" x14ac:dyDescent="0.25">
      <c r="A2646" s="10">
        <v>1180</v>
      </c>
      <c r="B2646" s="3" t="s">
        <v>1181</v>
      </c>
      <c r="C2646" s="3" t="s">
        <v>5290</v>
      </c>
      <c r="D2646" s="6">
        <v>50000</v>
      </c>
      <c r="E2646" s="8">
        <v>5875</v>
      </c>
      <c r="F2646" t="s">
        <v>8220</v>
      </c>
      <c r="G2646" t="s">
        <v>8223</v>
      </c>
      <c r="H2646" t="s">
        <v>8245</v>
      </c>
      <c r="I2646" s="19">
        <f t="shared" si="123"/>
        <v>41818.806875000002</v>
      </c>
      <c r="J2646">
        <v>1403983314</v>
      </c>
      <c r="K2646" s="19">
        <f t="shared" si="124"/>
        <v>41781.806875000002</v>
      </c>
      <c r="L2646">
        <v>1400786514</v>
      </c>
      <c r="M2646" t="b">
        <v>0</v>
      </c>
      <c r="N2646">
        <v>85</v>
      </c>
      <c r="O2646" t="b">
        <v>0</v>
      </c>
      <c r="P2646" t="s">
        <v>8282</v>
      </c>
      <c r="Q2646" s="15" t="s">
        <v>8325</v>
      </c>
      <c r="R2646" s="12" t="s">
        <v>8353</v>
      </c>
      <c r="S2646">
        <f t="shared" si="125"/>
        <v>69.12</v>
      </c>
    </row>
    <row r="2647" spans="1:19" ht="30" x14ac:dyDescent="0.25">
      <c r="A2647" s="10">
        <v>1307</v>
      </c>
      <c r="B2647" s="3" t="s">
        <v>1308</v>
      </c>
      <c r="C2647" s="3" t="s">
        <v>5417</v>
      </c>
      <c r="D2647" s="6">
        <v>50000</v>
      </c>
      <c r="E2647" s="8">
        <v>5757</v>
      </c>
      <c r="F2647" t="s">
        <v>8219</v>
      </c>
      <c r="G2647" t="s">
        <v>8223</v>
      </c>
      <c r="H2647" t="s">
        <v>8245</v>
      </c>
      <c r="I2647" s="19">
        <f t="shared" si="123"/>
        <v>42417.503229166665</v>
      </c>
      <c r="J2647">
        <v>1455710679</v>
      </c>
      <c r="K2647" s="19">
        <f t="shared" si="124"/>
        <v>42387.503229166665</v>
      </c>
      <c r="L2647">
        <v>1453118679</v>
      </c>
      <c r="M2647" t="b">
        <v>0</v>
      </c>
      <c r="N2647">
        <v>45</v>
      </c>
      <c r="O2647" t="b">
        <v>0</v>
      </c>
      <c r="P2647" t="s">
        <v>8271</v>
      </c>
      <c r="Q2647" s="15" t="s">
        <v>8307</v>
      </c>
      <c r="R2647" s="12" t="s">
        <v>8313</v>
      </c>
      <c r="S2647">
        <f t="shared" si="125"/>
        <v>127.93</v>
      </c>
    </row>
    <row r="2648" spans="1:19" ht="30" x14ac:dyDescent="0.25">
      <c r="A2648" s="10">
        <v>690</v>
      </c>
      <c r="B2648" s="3" t="s">
        <v>691</v>
      </c>
      <c r="C2648" s="3" t="s">
        <v>4800</v>
      </c>
      <c r="D2648" s="6">
        <v>20000</v>
      </c>
      <c r="E2648" s="8">
        <v>2468</v>
      </c>
      <c r="F2648" t="s">
        <v>8220</v>
      </c>
      <c r="G2648" t="s">
        <v>8223</v>
      </c>
      <c r="H2648" t="s">
        <v>8245</v>
      </c>
      <c r="I2648" s="19">
        <f t="shared" si="123"/>
        <v>42622.25</v>
      </c>
      <c r="J2648">
        <v>1473400800</v>
      </c>
      <c r="K2648" s="19">
        <f t="shared" si="124"/>
        <v>42579.634733796294</v>
      </c>
      <c r="L2648">
        <v>1469718841</v>
      </c>
      <c r="M2648" t="b">
        <v>0</v>
      </c>
      <c r="N2648">
        <v>34</v>
      </c>
      <c r="O2648" t="b">
        <v>0</v>
      </c>
      <c r="P2648" t="s">
        <v>8271</v>
      </c>
      <c r="Q2648" s="15" t="s">
        <v>8307</v>
      </c>
      <c r="R2648" s="12" t="s">
        <v>8313</v>
      </c>
      <c r="S2648">
        <f t="shared" si="125"/>
        <v>72.59</v>
      </c>
    </row>
    <row r="2649" spans="1:19" ht="30" x14ac:dyDescent="0.25">
      <c r="A2649" s="10">
        <v>2595</v>
      </c>
      <c r="B2649" s="3" t="s">
        <v>2595</v>
      </c>
      <c r="C2649" s="3" t="s">
        <v>6705</v>
      </c>
      <c r="D2649" s="6">
        <v>15000</v>
      </c>
      <c r="E2649" s="8">
        <v>1825</v>
      </c>
      <c r="F2649" t="s">
        <v>8220</v>
      </c>
      <c r="G2649" t="s">
        <v>8223</v>
      </c>
      <c r="H2649" t="s">
        <v>8245</v>
      </c>
      <c r="I2649" s="19">
        <f t="shared" si="123"/>
        <v>42790.244212962964</v>
      </c>
      <c r="J2649">
        <v>1487915500</v>
      </c>
      <c r="K2649" s="19">
        <f t="shared" si="124"/>
        <v>42760.244212962964</v>
      </c>
      <c r="L2649">
        <v>1485323500</v>
      </c>
      <c r="M2649" t="b">
        <v>0</v>
      </c>
      <c r="N2649">
        <v>19</v>
      </c>
      <c r="O2649" t="b">
        <v>0</v>
      </c>
      <c r="P2649" t="s">
        <v>8282</v>
      </c>
      <c r="Q2649" s="15" t="s">
        <v>8325</v>
      </c>
      <c r="R2649" s="12" t="s">
        <v>8353</v>
      </c>
      <c r="S2649">
        <f t="shared" si="125"/>
        <v>96.05</v>
      </c>
    </row>
    <row r="2650" spans="1:19" ht="60" x14ac:dyDescent="0.25">
      <c r="A2650" s="10">
        <v>1695</v>
      </c>
      <c r="B2650" s="3" t="s">
        <v>1696</v>
      </c>
      <c r="C2650" s="3" t="s">
        <v>5805</v>
      </c>
      <c r="D2650" s="6">
        <v>12000</v>
      </c>
      <c r="E2650" s="8">
        <v>1405</v>
      </c>
      <c r="F2650" t="s">
        <v>8221</v>
      </c>
      <c r="G2650" t="s">
        <v>8223</v>
      </c>
      <c r="H2650" t="s">
        <v>8245</v>
      </c>
      <c r="I2650" s="19">
        <f t="shared" si="123"/>
        <v>42835.041666666672</v>
      </c>
      <c r="J2650">
        <v>1491786000</v>
      </c>
      <c r="K2650" s="19">
        <f t="shared" si="124"/>
        <v>42801.031412037039</v>
      </c>
      <c r="L2650">
        <v>1488847514</v>
      </c>
      <c r="M2650" t="b">
        <v>0</v>
      </c>
      <c r="N2650">
        <v>23</v>
      </c>
      <c r="O2650" t="b">
        <v>0</v>
      </c>
      <c r="P2650" t="s">
        <v>8291</v>
      </c>
      <c r="Q2650" s="15" t="s">
        <v>8311</v>
      </c>
      <c r="R2650" s="12" t="s">
        <v>8336</v>
      </c>
      <c r="S2650">
        <f t="shared" si="125"/>
        <v>61.09</v>
      </c>
    </row>
    <row r="2651" spans="1:19" ht="60" x14ac:dyDescent="0.25">
      <c r="A2651" s="10">
        <v>3923</v>
      </c>
      <c r="B2651" s="3" t="s">
        <v>3920</v>
      </c>
      <c r="C2651" s="3" t="s">
        <v>8031</v>
      </c>
      <c r="D2651" s="6">
        <v>11500</v>
      </c>
      <c r="E2651" s="8">
        <v>1384</v>
      </c>
      <c r="F2651" t="s">
        <v>8220</v>
      </c>
      <c r="G2651" t="s">
        <v>8224</v>
      </c>
      <c r="H2651" t="s">
        <v>8246</v>
      </c>
      <c r="I2651" s="19">
        <f t="shared" si="123"/>
        <v>42103.979988425926</v>
      </c>
      <c r="J2651">
        <v>1428622271</v>
      </c>
      <c r="K2651" s="19">
        <f t="shared" si="124"/>
        <v>42075.979988425926</v>
      </c>
      <c r="L2651">
        <v>1426203071</v>
      </c>
      <c r="M2651" t="b">
        <v>0</v>
      </c>
      <c r="N2651">
        <v>17</v>
      </c>
      <c r="O2651" t="b">
        <v>0</v>
      </c>
      <c r="P2651" t="s">
        <v>8269</v>
      </c>
      <c r="Q2651" s="15" t="s">
        <v>8314</v>
      </c>
      <c r="R2651" s="12" t="s">
        <v>8315</v>
      </c>
      <c r="S2651">
        <f t="shared" si="125"/>
        <v>81.41</v>
      </c>
    </row>
    <row r="2652" spans="1:19" ht="45" x14ac:dyDescent="0.25">
      <c r="A2652" s="10">
        <v>633</v>
      </c>
      <c r="B2652" s="3" t="s">
        <v>634</v>
      </c>
      <c r="C2652" s="3" t="s">
        <v>4743</v>
      </c>
      <c r="D2652" s="6">
        <v>10000</v>
      </c>
      <c r="E2652" s="8">
        <v>1245</v>
      </c>
      <c r="F2652" t="s">
        <v>8219</v>
      </c>
      <c r="G2652" t="s">
        <v>8223</v>
      </c>
      <c r="H2652" t="s">
        <v>8245</v>
      </c>
      <c r="I2652" s="19">
        <f t="shared" si="123"/>
        <v>42538.958333333328</v>
      </c>
      <c r="J2652">
        <v>1466204400</v>
      </c>
      <c r="K2652" s="19">
        <f t="shared" si="124"/>
        <v>42507.29932870371</v>
      </c>
      <c r="L2652">
        <v>1463469062</v>
      </c>
      <c r="M2652" t="b">
        <v>0</v>
      </c>
      <c r="N2652">
        <v>25</v>
      </c>
      <c r="O2652" t="b">
        <v>0</v>
      </c>
      <c r="P2652" t="s">
        <v>8270</v>
      </c>
      <c r="Q2652" s="15" t="s">
        <v>8307</v>
      </c>
      <c r="R2652" s="12" t="s">
        <v>8354</v>
      </c>
      <c r="S2652">
        <f t="shared" si="125"/>
        <v>49.8</v>
      </c>
    </row>
    <row r="2653" spans="1:19" ht="60" x14ac:dyDescent="0.25">
      <c r="A2653" s="10">
        <v>869</v>
      </c>
      <c r="B2653" s="3" t="s">
        <v>870</v>
      </c>
      <c r="C2653" s="3" t="s">
        <v>4979</v>
      </c>
      <c r="D2653" s="6">
        <v>8800</v>
      </c>
      <c r="E2653" s="8">
        <v>1040</v>
      </c>
      <c r="F2653" t="s">
        <v>8220</v>
      </c>
      <c r="G2653" t="s">
        <v>8223</v>
      </c>
      <c r="H2653" t="s">
        <v>8245</v>
      </c>
      <c r="I2653" s="19">
        <f t="shared" si="123"/>
        <v>41372.803900462961</v>
      </c>
      <c r="J2653">
        <v>1365448657</v>
      </c>
      <c r="K2653" s="19">
        <f t="shared" si="124"/>
        <v>41342.845567129632</v>
      </c>
      <c r="L2653">
        <v>1362860257</v>
      </c>
      <c r="M2653" t="b">
        <v>0</v>
      </c>
      <c r="N2653">
        <v>3</v>
      </c>
      <c r="O2653" t="b">
        <v>0</v>
      </c>
      <c r="P2653" t="s">
        <v>8276</v>
      </c>
      <c r="Q2653" s="15" t="s">
        <v>8311</v>
      </c>
      <c r="R2653" s="12" t="s">
        <v>8343</v>
      </c>
      <c r="S2653">
        <f t="shared" si="125"/>
        <v>346.67</v>
      </c>
    </row>
    <row r="2654" spans="1:19" ht="45" x14ac:dyDescent="0.25">
      <c r="A2654" s="10">
        <v>3193</v>
      </c>
      <c r="B2654" s="3" t="s">
        <v>3193</v>
      </c>
      <c r="C2654" s="3" t="s">
        <v>7303</v>
      </c>
      <c r="D2654" s="6">
        <v>5000</v>
      </c>
      <c r="E2654" s="8">
        <v>587</v>
      </c>
      <c r="F2654" t="s">
        <v>8220</v>
      </c>
      <c r="G2654" t="s">
        <v>8224</v>
      </c>
      <c r="H2654" t="s">
        <v>8246</v>
      </c>
      <c r="I2654" s="19">
        <f t="shared" si="123"/>
        <v>42055.968240740738</v>
      </c>
      <c r="J2654">
        <v>1424474056</v>
      </c>
      <c r="K2654" s="19">
        <f t="shared" si="124"/>
        <v>42010.968240740738</v>
      </c>
      <c r="L2654">
        <v>1420586056</v>
      </c>
      <c r="M2654" t="b">
        <v>0</v>
      </c>
      <c r="N2654">
        <v>24</v>
      </c>
      <c r="O2654" t="b">
        <v>0</v>
      </c>
      <c r="P2654" t="s">
        <v>8303</v>
      </c>
      <c r="Q2654" s="15" t="s">
        <v>8314</v>
      </c>
      <c r="R2654" s="12" t="s">
        <v>8335</v>
      </c>
      <c r="S2654">
        <f t="shared" si="125"/>
        <v>24.46</v>
      </c>
    </row>
    <row r="2655" spans="1:19" ht="60" x14ac:dyDescent="0.25">
      <c r="A2655" s="10">
        <v>948</v>
      </c>
      <c r="B2655" s="3" t="s">
        <v>949</v>
      </c>
      <c r="C2655" s="3" t="s">
        <v>5058</v>
      </c>
      <c r="D2655" s="6">
        <v>4000</v>
      </c>
      <c r="E2655" s="8">
        <v>480</v>
      </c>
      <c r="F2655" t="s">
        <v>8220</v>
      </c>
      <c r="G2655" t="s">
        <v>8232</v>
      </c>
      <c r="H2655" t="s">
        <v>8248</v>
      </c>
      <c r="I2655" s="19">
        <f t="shared" si="123"/>
        <v>42441.828287037039</v>
      </c>
      <c r="J2655">
        <v>1457812364</v>
      </c>
      <c r="K2655" s="19">
        <f t="shared" si="124"/>
        <v>42411.828287037039</v>
      </c>
      <c r="L2655">
        <v>1455220364</v>
      </c>
      <c r="M2655" t="b">
        <v>0</v>
      </c>
      <c r="N2655">
        <v>8</v>
      </c>
      <c r="O2655" t="b">
        <v>0</v>
      </c>
      <c r="P2655" t="s">
        <v>8271</v>
      </c>
      <c r="Q2655" s="15" t="s">
        <v>8307</v>
      </c>
      <c r="R2655" s="12" t="s">
        <v>8313</v>
      </c>
      <c r="S2655">
        <f t="shared" si="125"/>
        <v>60</v>
      </c>
    </row>
    <row r="2656" spans="1:19" ht="60" x14ac:dyDescent="0.25">
      <c r="A2656" s="10">
        <v>3084</v>
      </c>
      <c r="B2656" s="3" t="s">
        <v>3084</v>
      </c>
      <c r="C2656" s="3" t="s">
        <v>7194</v>
      </c>
      <c r="D2656" s="6">
        <v>4059</v>
      </c>
      <c r="E2656" s="8">
        <v>470</v>
      </c>
      <c r="F2656" t="s">
        <v>8220</v>
      </c>
      <c r="G2656" t="s">
        <v>8223</v>
      </c>
      <c r="H2656" t="s">
        <v>8245</v>
      </c>
      <c r="I2656" s="19">
        <f t="shared" si="123"/>
        <v>42129.783333333333</v>
      </c>
      <c r="J2656">
        <v>1430851680</v>
      </c>
      <c r="K2656" s="19">
        <f t="shared" si="124"/>
        <v>42100.723738425921</v>
      </c>
      <c r="L2656">
        <v>1428340931</v>
      </c>
      <c r="M2656" t="b">
        <v>0</v>
      </c>
      <c r="N2656">
        <v>6</v>
      </c>
      <c r="O2656" t="b">
        <v>0</v>
      </c>
      <c r="P2656" t="s">
        <v>8301</v>
      </c>
      <c r="Q2656" s="15" t="s">
        <v>8314</v>
      </c>
      <c r="R2656" s="12" t="s">
        <v>8327</v>
      </c>
      <c r="S2656">
        <f t="shared" si="125"/>
        <v>78.33</v>
      </c>
    </row>
    <row r="2657" spans="1:19" ht="60" x14ac:dyDescent="0.25">
      <c r="A2657" s="10">
        <v>3938</v>
      </c>
      <c r="B2657" s="3" t="s">
        <v>3935</v>
      </c>
      <c r="C2657" s="3" t="s">
        <v>8046</v>
      </c>
      <c r="D2657" s="6">
        <v>3255</v>
      </c>
      <c r="E2657" s="8">
        <v>397</v>
      </c>
      <c r="F2657" t="s">
        <v>8220</v>
      </c>
      <c r="G2657" t="s">
        <v>8223</v>
      </c>
      <c r="H2657" t="s">
        <v>8245</v>
      </c>
      <c r="I2657" s="19">
        <f t="shared" si="123"/>
        <v>42182.905717592599</v>
      </c>
      <c r="J2657">
        <v>1435441454</v>
      </c>
      <c r="K2657" s="19">
        <f t="shared" si="124"/>
        <v>42151.905717592599</v>
      </c>
      <c r="L2657">
        <v>1432763054</v>
      </c>
      <c r="M2657" t="b">
        <v>0</v>
      </c>
      <c r="N2657">
        <v>5</v>
      </c>
      <c r="O2657" t="b">
        <v>0</v>
      </c>
      <c r="P2657" t="s">
        <v>8269</v>
      </c>
      <c r="Q2657" s="15" t="s">
        <v>8314</v>
      </c>
      <c r="R2657" s="12" t="s">
        <v>8315</v>
      </c>
      <c r="S2657">
        <f t="shared" si="125"/>
        <v>79.400000000000006</v>
      </c>
    </row>
    <row r="2658" spans="1:19" ht="45" x14ac:dyDescent="0.25">
      <c r="A2658" s="10">
        <v>4038</v>
      </c>
      <c r="B2658" s="3" t="s">
        <v>4034</v>
      </c>
      <c r="C2658" s="3" t="s">
        <v>8142</v>
      </c>
      <c r="D2658" s="6">
        <v>2500</v>
      </c>
      <c r="E2658" s="8">
        <v>301</v>
      </c>
      <c r="F2658" t="s">
        <v>8220</v>
      </c>
      <c r="G2658" t="s">
        <v>8223</v>
      </c>
      <c r="H2658" t="s">
        <v>8245</v>
      </c>
      <c r="I2658" s="19">
        <f t="shared" si="123"/>
        <v>41929.798726851855</v>
      </c>
      <c r="J2658">
        <v>1413573010</v>
      </c>
      <c r="K2658" s="19">
        <f t="shared" si="124"/>
        <v>41869.798726851855</v>
      </c>
      <c r="L2658">
        <v>1408389010</v>
      </c>
      <c r="M2658" t="b">
        <v>0</v>
      </c>
      <c r="N2658">
        <v>4</v>
      </c>
      <c r="O2658" t="b">
        <v>0</v>
      </c>
      <c r="P2658" t="s">
        <v>8269</v>
      </c>
      <c r="Q2658" s="15" t="s">
        <v>8314</v>
      </c>
      <c r="R2658" s="12" t="s">
        <v>8315</v>
      </c>
      <c r="S2658">
        <f t="shared" si="125"/>
        <v>75.25</v>
      </c>
    </row>
    <row r="2659" spans="1:19" ht="60" x14ac:dyDescent="0.25">
      <c r="A2659" s="10">
        <v>3101</v>
      </c>
      <c r="B2659" s="3" t="s">
        <v>3101</v>
      </c>
      <c r="C2659" s="3" t="s">
        <v>7211</v>
      </c>
      <c r="D2659" s="6">
        <v>2500</v>
      </c>
      <c r="E2659" s="8">
        <v>300</v>
      </c>
      <c r="F2659" t="s">
        <v>8220</v>
      </c>
      <c r="G2659" t="s">
        <v>8229</v>
      </c>
      <c r="H2659" t="s">
        <v>8248</v>
      </c>
      <c r="I2659" s="19">
        <f t="shared" si="123"/>
        <v>42201.330555555556</v>
      </c>
      <c r="J2659">
        <v>1437033360</v>
      </c>
      <c r="K2659" s="19">
        <f t="shared" si="124"/>
        <v>42171.383530092593</v>
      </c>
      <c r="L2659">
        <v>1434445937</v>
      </c>
      <c r="M2659" t="b">
        <v>0</v>
      </c>
      <c r="N2659">
        <v>12</v>
      </c>
      <c r="O2659" t="b">
        <v>0</v>
      </c>
      <c r="P2659" t="s">
        <v>8301</v>
      </c>
      <c r="Q2659" s="15" t="s">
        <v>8314</v>
      </c>
      <c r="R2659" s="12" t="s">
        <v>8327</v>
      </c>
      <c r="S2659">
        <f t="shared" si="125"/>
        <v>25</v>
      </c>
    </row>
    <row r="2660" spans="1:19" ht="60" x14ac:dyDescent="0.25">
      <c r="A2660" s="10">
        <v>2129</v>
      </c>
      <c r="B2660" s="3" t="s">
        <v>2130</v>
      </c>
      <c r="C2660" s="3" t="s">
        <v>6239</v>
      </c>
      <c r="D2660" s="6">
        <v>2000</v>
      </c>
      <c r="E2660" s="8">
        <v>236</v>
      </c>
      <c r="F2660" t="s">
        <v>8220</v>
      </c>
      <c r="G2660" t="s">
        <v>8223</v>
      </c>
      <c r="H2660" t="s">
        <v>8245</v>
      </c>
      <c r="I2660" s="19">
        <f t="shared" si="123"/>
        <v>42439.024305555555</v>
      </c>
      <c r="J2660">
        <v>1457570100</v>
      </c>
      <c r="K2660" s="19">
        <f t="shared" si="124"/>
        <v>42409.024305555555</v>
      </c>
      <c r="L2660">
        <v>1454978100</v>
      </c>
      <c r="M2660" t="b">
        <v>0</v>
      </c>
      <c r="N2660">
        <v>12</v>
      </c>
      <c r="O2660" t="b">
        <v>0</v>
      </c>
      <c r="P2660" t="s">
        <v>8280</v>
      </c>
      <c r="Q2660" s="15" t="s">
        <v>8309</v>
      </c>
      <c r="R2660" s="12" t="s">
        <v>8345</v>
      </c>
      <c r="S2660">
        <f t="shared" si="125"/>
        <v>19.670000000000002</v>
      </c>
    </row>
    <row r="2661" spans="1:19" ht="60" x14ac:dyDescent="0.25">
      <c r="A2661" s="10">
        <v>2758</v>
      </c>
      <c r="B2661" s="3" t="s">
        <v>2758</v>
      </c>
      <c r="C2661" s="3" t="s">
        <v>6868</v>
      </c>
      <c r="D2661" s="6">
        <v>2000</v>
      </c>
      <c r="E2661" s="8">
        <v>234</v>
      </c>
      <c r="F2661" t="s">
        <v>8220</v>
      </c>
      <c r="G2661" t="s">
        <v>8225</v>
      </c>
      <c r="H2661" t="s">
        <v>8247</v>
      </c>
      <c r="I2661" s="19">
        <f t="shared" si="123"/>
        <v>42653.441932870366</v>
      </c>
      <c r="J2661">
        <v>1476095783</v>
      </c>
      <c r="K2661" s="19">
        <f t="shared" si="124"/>
        <v>42639.441932870366</v>
      </c>
      <c r="L2661">
        <v>1474886183</v>
      </c>
      <c r="M2661" t="b">
        <v>0</v>
      </c>
      <c r="N2661">
        <v>6</v>
      </c>
      <c r="O2661" t="b">
        <v>0</v>
      </c>
      <c r="P2661" t="s">
        <v>8302</v>
      </c>
      <c r="Q2661" s="15" t="s">
        <v>8320</v>
      </c>
      <c r="R2661" s="12" t="s">
        <v>8348</v>
      </c>
      <c r="S2661">
        <f t="shared" si="125"/>
        <v>39</v>
      </c>
    </row>
    <row r="2662" spans="1:19" ht="60" x14ac:dyDescent="0.25">
      <c r="A2662" s="10">
        <v>3905</v>
      </c>
      <c r="B2662" s="3" t="s">
        <v>3902</v>
      </c>
      <c r="C2662" s="3" t="s">
        <v>8013</v>
      </c>
      <c r="D2662" s="6">
        <v>1500</v>
      </c>
      <c r="E2662" s="8">
        <v>173</v>
      </c>
      <c r="F2662" t="s">
        <v>8220</v>
      </c>
      <c r="G2662" t="s">
        <v>8224</v>
      </c>
      <c r="H2662" t="s">
        <v>8246</v>
      </c>
      <c r="I2662" s="19">
        <f t="shared" si="123"/>
        <v>42166.958333333328</v>
      </c>
      <c r="J2662">
        <v>1434063600</v>
      </c>
      <c r="K2662" s="19">
        <f t="shared" si="124"/>
        <v>42124.623877314814</v>
      </c>
      <c r="L2662">
        <v>1430405903</v>
      </c>
      <c r="M2662" t="b">
        <v>0</v>
      </c>
      <c r="N2662">
        <v>7</v>
      </c>
      <c r="O2662" t="b">
        <v>0</v>
      </c>
      <c r="P2662" t="s">
        <v>8269</v>
      </c>
      <c r="Q2662" s="15" t="s">
        <v>8314</v>
      </c>
      <c r="R2662" s="12" t="s">
        <v>8315</v>
      </c>
      <c r="S2662">
        <f t="shared" si="125"/>
        <v>24.71</v>
      </c>
    </row>
    <row r="2663" spans="1:19" ht="60" x14ac:dyDescent="0.25">
      <c r="A2663" s="10">
        <v>1233</v>
      </c>
      <c r="B2663" s="3" t="s">
        <v>1234</v>
      </c>
      <c r="C2663" s="3" t="s">
        <v>5343</v>
      </c>
      <c r="D2663" s="6">
        <v>1000</v>
      </c>
      <c r="E2663" s="8">
        <v>116</v>
      </c>
      <c r="F2663" t="s">
        <v>8219</v>
      </c>
      <c r="G2663" t="s">
        <v>8223</v>
      </c>
      <c r="H2663" t="s">
        <v>8245</v>
      </c>
      <c r="I2663" s="19">
        <f t="shared" si="123"/>
        <v>40960.948773148149</v>
      </c>
      <c r="J2663">
        <v>1329864374</v>
      </c>
      <c r="K2663" s="19">
        <f t="shared" si="124"/>
        <v>40939.948773148149</v>
      </c>
      <c r="L2663">
        <v>1328049974</v>
      </c>
      <c r="M2663" t="b">
        <v>0</v>
      </c>
      <c r="N2663">
        <v>6</v>
      </c>
      <c r="O2663" t="b">
        <v>0</v>
      </c>
      <c r="P2663" t="s">
        <v>8284</v>
      </c>
      <c r="Q2663" s="15" t="s">
        <v>8311</v>
      </c>
      <c r="R2663" s="12" t="s">
        <v>8349</v>
      </c>
      <c r="S2663">
        <f t="shared" si="125"/>
        <v>19.329999999999998</v>
      </c>
    </row>
    <row r="2664" spans="1:19" ht="30" x14ac:dyDescent="0.25">
      <c r="A2664" s="10">
        <v>2656</v>
      </c>
      <c r="B2664" s="3" t="s">
        <v>2656</v>
      </c>
      <c r="C2664" s="3" t="s">
        <v>6766</v>
      </c>
      <c r="D2664" s="6">
        <v>150000</v>
      </c>
      <c r="E2664" s="8">
        <v>17155</v>
      </c>
      <c r="F2664" t="s">
        <v>8219</v>
      </c>
      <c r="G2664" t="s">
        <v>8223</v>
      </c>
      <c r="H2664" t="s">
        <v>8245</v>
      </c>
      <c r="I2664" s="19">
        <f t="shared" si="123"/>
        <v>42806.791666666672</v>
      </c>
      <c r="J2664">
        <v>1489345200</v>
      </c>
      <c r="K2664" s="19">
        <f t="shared" si="124"/>
        <v>42767.688518518517</v>
      </c>
      <c r="L2664">
        <v>1485966688</v>
      </c>
      <c r="M2664" t="b">
        <v>0</v>
      </c>
      <c r="N2664">
        <v>152</v>
      </c>
      <c r="O2664" t="b">
        <v>0</v>
      </c>
      <c r="P2664" t="s">
        <v>8299</v>
      </c>
      <c r="Q2664" s="15" t="s">
        <v>8307</v>
      </c>
      <c r="R2664" s="12" t="s">
        <v>8316</v>
      </c>
      <c r="S2664">
        <f t="shared" si="125"/>
        <v>112.86</v>
      </c>
    </row>
    <row r="2665" spans="1:19" ht="45" x14ac:dyDescent="0.25">
      <c r="A2665" s="10">
        <v>1334</v>
      </c>
      <c r="B2665" s="3" t="s">
        <v>1335</v>
      </c>
      <c r="C2665" s="3" t="s">
        <v>5444</v>
      </c>
      <c r="D2665" s="6">
        <v>133000</v>
      </c>
      <c r="E2665" s="8">
        <v>14303</v>
      </c>
      <c r="F2665" t="s">
        <v>8219</v>
      </c>
      <c r="G2665" t="s">
        <v>8223</v>
      </c>
      <c r="H2665" t="s">
        <v>8245</v>
      </c>
      <c r="I2665" s="19">
        <f t="shared" si="123"/>
        <v>42440.774155092593</v>
      </c>
      <c r="J2665">
        <v>1457721287</v>
      </c>
      <c r="K2665" s="19">
        <f t="shared" si="124"/>
        <v>42410.774155092593</v>
      </c>
      <c r="L2665">
        <v>1455129287</v>
      </c>
      <c r="M2665" t="b">
        <v>0</v>
      </c>
      <c r="N2665">
        <v>276</v>
      </c>
      <c r="O2665" t="b">
        <v>0</v>
      </c>
      <c r="P2665" t="s">
        <v>8271</v>
      </c>
      <c r="Q2665" s="15" t="s">
        <v>8307</v>
      </c>
      <c r="R2665" s="12" t="s">
        <v>8313</v>
      </c>
      <c r="S2665">
        <f t="shared" si="125"/>
        <v>51.82</v>
      </c>
    </row>
    <row r="2666" spans="1:19" ht="60" x14ac:dyDescent="0.25">
      <c r="A2666" s="10">
        <v>2690</v>
      </c>
      <c r="B2666" s="3" t="s">
        <v>2690</v>
      </c>
      <c r="C2666" s="3" t="s">
        <v>6800</v>
      </c>
      <c r="D2666" s="6">
        <v>80000</v>
      </c>
      <c r="E2666" s="8">
        <v>8586</v>
      </c>
      <c r="F2666" t="s">
        <v>8220</v>
      </c>
      <c r="G2666" t="s">
        <v>8223</v>
      </c>
      <c r="H2666" t="s">
        <v>8245</v>
      </c>
      <c r="I2666" s="19">
        <f t="shared" si="123"/>
        <v>42158.105046296296</v>
      </c>
      <c r="J2666">
        <v>1433298676</v>
      </c>
      <c r="K2666" s="19">
        <f t="shared" si="124"/>
        <v>42113.105046296296</v>
      </c>
      <c r="L2666">
        <v>1429410676</v>
      </c>
      <c r="M2666" t="b">
        <v>0</v>
      </c>
      <c r="N2666">
        <v>118</v>
      </c>
      <c r="O2666" t="b">
        <v>0</v>
      </c>
      <c r="P2666" t="s">
        <v>8282</v>
      </c>
      <c r="Q2666" s="15" t="s">
        <v>8325</v>
      </c>
      <c r="R2666" s="12" t="s">
        <v>8353</v>
      </c>
      <c r="S2666">
        <f t="shared" si="125"/>
        <v>72.760000000000005</v>
      </c>
    </row>
    <row r="2667" spans="1:19" ht="30" x14ac:dyDescent="0.25">
      <c r="A2667" s="10">
        <v>3064</v>
      </c>
      <c r="B2667" s="3" t="s">
        <v>3064</v>
      </c>
      <c r="C2667" s="3" t="s">
        <v>7174</v>
      </c>
      <c r="D2667" s="6">
        <v>75000</v>
      </c>
      <c r="E2667" s="8">
        <v>8471</v>
      </c>
      <c r="F2667" t="s">
        <v>8220</v>
      </c>
      <c r="G2667" t="s">
        <v>8223</v>
      </c>
      <c r="H2667" t="s">
        <v>8245</v>
      </c>
      <c r="I2667" s="19">
        <f t="shared" si="123"/>
        <v>42330.290972222225</v>
      </c>
      <c r="J2667">
        <v>1448175540</v>
      </c>
      <c r="K2667" s="19">
        <f t="shared" si="124"/>
        <v>42299.130162037036</v>
      </c>
      <c r="L2667">
        <v>1445483246</v>
      </c>
      <c r="M2667" t="b">
        <v>0</v>
      </c>
      <c r="N2667">
        <v>72</v>
      </c>
      <c r="O2667" t="b">
        <v>0</v>
      </c>
      <c r="P2667" t="s">
        <v>8301</v>
      </c>
      <c r="Q2667" s="15" t="s">
        <v>8314</v>
      </c>
      <c r="R2667" s="12" t="s">
        <v>8327</v>
      </c>
      <c r="S2667">
        <f t="shared" si="125"/>
        <v>117.65</v>
      </c>
    </row>
    <row r="2668" spans="1:19" ht="45" x14ac:dyDescent="0.25">
      <c r="A2668" s="10">
        <v>3146</v>
      </c>
      <c r="B2668" s="3" t="s">
        <v>3146</v>
      </c>
      <c r="C2668" s="3" t="s">
        <v>7256</v>
      </c>
      <c r="D2668" s="6">
        <v>50000</v>
      </c>
      <c r="E2668" s="8">
        <v>5250</v>
      </c>
      <c r="F2668" t="s">
        <v>8221</v>
      </c>
      <c r="G2668" t="s">
        <v>8237</v>
      </c>
      <c r="H2668" t="s">
        <v>8255</v>
      </c>
      <c r="I2668" s="19">
        <f t="shared" si="123"/>
        <v>42841.640810185185</v>
      </c>
      <c r="J2668">
        <v>1492356166</v>
      </c>
      <c r="K2668" s="19">
        <f t="shared" si="124"/>
        <v>42796.682476851856</v>
      </c>
      <c r="L2668">
        <v>1488471766</v>
      </c>
      <c r="M2668" t="b">
        <v>0</v>
      </c>
      <c r="N2668">
        <v>12</v>
      </c>
      <c r="O2668" t="b">
        <v>0</v>
      </c>
      <c r="P2668" t="s">
        <v>8269</v>
      </c>
      <c r="Q2668" s="15" t="s">
        <v>8314</v>
      </c>
      <c r="R2668" s="12" t="s">
        <v>8315</v>
      </c>
      <c r="S2668">
        <f t="shared" si="125"/>
        <v>437.5</v>
      </c>
    </row>
    <row r="2669" spans="1:19" ht="45" x14ac:dyDescent="0.25">
      <c r="A2669" s="10">
        <v>2671</v>
      </c>
      <c r="B2669" s="3" t="s">
        <v>2671</v>
      </c>
      <c r="C2669" s="3" t="s">
        <v>6781</v>
      </c>
      <c r="D2669" s="6">
        <v>25000</v>
      </c>
      <c r="E2669" s="8">
        <v>2836</v>
      </c>
      <c r="F2669" t="s">
        <v>8220</v>
      </c>
      <c r="G2669" t="s">
        <v>8223</v>
      </c>
      <c r="H2669" t="s">
        <v>8245</v>
      </c>
      <c r="I2669" s="19">
        <f t="shared" si="123"/>
        <v>41992.818055555559</v>
      </c>
      <c r="J2669">
        <v>1419017880</v>
      </c>
      <c r="K2669" s="19">
        <f t="shared" si="124"/>
        <v>41962.749027777783</v>
      </c>
      <c r="L2669">
        <v>1416419916</v>
      </c>
      <c r="M2669" t="b">
        <v>1</v>
      </c>
      <c r="N2669">
        <v>84</v>
      </c>
      <c r="O2669" t="b">
        <v>0</v>
      </c>
      <c r="P2669" t="s">
        <v>8300</v>
      </c>
      <c r="Q2669" s="15" t="s">
        <v>8307</v>
      </c>
      <c r="R2669" s="12" t="s">
        <v>8334</v>
      </c>
      <c r="S2669">
        <f t="shared" si="125"/>
        <v>33.76</v>
      </c>
    </row>
    <row r="2670" spans="1:19" ht="45" x14ac:dyDescent="0.25">
      <c r="A2670" s="10">
        <v>2366</v>
      </c>
      <c r="B2670" s="3" t="s">
        <v>2367</v>
      </c>
      <c r="C2670" s="3" t="s">
        <v>6476</v>
      </c>
      <c r="D2670" s="6">
        <v>25000</v>
      </c>
      <c r="E2670" s="8">
        <v>2630</v>
      </c>
      <c r="F2670" t="s">
        <v>8219</v>
      </c>
      <c r="G2670" t="s">
        <v>8224</v>
      </c>
      <c r="H2670" t="s">
        <v>8246</v>
      </c>
      <c r="I2670" s="19">
        <f t="shared" si="123"/>
        <v>42298.531631944439</v>
      </c>
      <c r="J2670">
        <v>1445431533</v>
      </c>
      <c r="K2670" s="19">
        <f t="shared" si="124"/>
        <v>42268.531631944439</v>
      </c>
      <c r="L2670">
        <v>1442839533</v>
      </c>
      <c r="M2670" t="b">
        <v>0</v>
      </c>
      <c r="N2670">
        <v>27</v>
      </c>
      <c r="O2670" t="b">
        <v>0</v>
      </c>
      <c r="P2670" t="s">
        <v>8270</v>
      </c>
      <c r="Q2670" s="15" t="s">
        <v>8307</v>
      </c>
      <c r="R2670" s="12" t="s">
        <v>8354</v>
      </c>
      <c r="S2670">
        <f t="shared" si="125"/>
        <v>97.41</v>
      </c>
    </row>
    <row r="2671" spans="1:19" ht="60" x14ac:dyDescent="0.25">
      <c r="A2671" s="10">
        <v>2645</v>
      </c>
      <c r="B2671" s="3" t="s">
        <v>2645</v>
      </c>
      <c r="C2671" s="3" t="s">
        <v>6755</v>
      </c>
      <c r="D2671" s="6">
        <v>20000</v>
      </c>
      <c r="E2671" s="8">
        <v>2100</v>
      </c>
      <c r="F2671" t="s">
        <v>8219</v>
      </c>
      <c r="G2671" t="s">
        <v>8225</v>
      </c>
      <c r="H2671" t="s">
        <v>8247</v>
      </c>
      <c r="I2671" s="19">
        <f t="shared" si="123"/>
        <v>41951.884293981479</v>
      </c>
      <c r="J2671">
        <v>1415481203</v>
      </c>
      <c r="K2671" s="19">
        <f t="shared" si="124"/>
        <v>41921.842627314814</v>
      </c>
      <c r="L2671">
        <v>1412885603</v>
      </c>
      <c r="M2671" t="b">
        <v>1</v>
      </c>
      <c r="N2671">
        <v>23</v>
      </c>
      <c r="O2671" t="b">
        <v>0</v>
      </c>
      <c r="P2671" t="s">
        <v>8299</v>
      </c>
      <c r="Q2671" s="15" t="s">
        <v>8307</v>
      </c>
      <c r="R2671" s="12" t="s">
        <v>8316</v>
      </c>
      <c r="S2671">
        <f t="shared" si="125"/>
        <v>91.3</v>
      </c>
    </row>
    <row r="2672" spans="1:19" ht="30" x14ac:dyDescent="0.25">
      <c r="A2672" s="10">
        <v>2705</v>
      </c>
      <c r="B2672" s="3" t="s">
        <v>2705</v>
      </c>
      <c r="C2672" s="3" t="s">
        <v>6815</v>
      </c>
      <c r="D2672" s="6">
        <v>16500</v>
      </c>
      <c r="E2672" s="8">
        <v>1739</v>
      </c>
      <c r="F2672" t="s">
        <v>8221</v>
      </c>
      <c r="G2672" t="s">
        <v>8223</v>
      </c>
      <c r="H2672" t="s">
        <v>8245</v>
      </c>
      <c r="I2672" s="19">
        <f t="shared" si="123"/>
        <v>42818.874513888892</v>
      </c>
      <c r="J2672">
        <v>1490389158</v>
      </c>
      <c r="K2672" s="19">
        <f t="shared" si="124"/>
        <v>42773.916180555556</v>
      </c>
      <c r="L2672">
        <v>1486504758</v>
      </c>
      <c r="M2672" t="b">
        <v>0</v>
      </c>
      <c r="N2672">
        <v>8</v>
      </c>
      <c r="O2672" t="b">
        <v>0</v>
      </c>
      <c r="P2672" t="s">
        <v>8301</v>
      </c>
      <c r="Q2672" s="15" t="s">
        <v>8314</v>
      </c>
      <c r="R2672" s="12" t="s">
        <v>8327</v>
      </c>
      <c r="S2672">
        <f t="shared" si="125"/>
        <v>217.38</v>
      </c>
    </row>
    <row r="2673" spans="1:19" ht="45" x14ac:dyDescent="0.25">
      <c r="A2673" s="10">
        <v>928</v>
      </c>
      <c r="B2673" s="3" t="s">
        <v>929</v>
      </c>
      <c r="C2673" s="3" t="s">
        <v>5038</v>
      </c>
      <c r="D2673" s="6">
        <v>14500</v>
      </c>
      <c r="E2673" s="8">
        <v>1575</v>
      </c>
      <c r="F2673" t="s">
        <v>8220</v>
      </c>
      <c r="G2673" t="s">
        <v>8223</v>
      </c>
      <c r="H2673" t="s">
        <v>8245</v>
      </c>
      <c r="I2673" s="19">
        <f t="shared" si="123"/>
        <v>41231</v>
      </c>
      <c r="J2673">
        <v>1353196800</v>
      </c>
      <c r="K2673" s="19">
        <f t="shared" si="124"/>
        <v>41180.86241898148</v>
      </c>
      <c r="L2673">
        <v>1348864913</v>
      </c>
      <c r="M2673" t="b">
        <v>0</v>
      </c>
      <c r="N2673">
        <v>28</v>
      </c>
      <c r="O2673" t="b">
        <v>0</v>
      </c>
      <c r="P2673" t="s">
        <v>8276</v>
      </c>
      <c r="Q2673" s="15" t="s">
        <v>8311</v>
      </c>
      <c r="R2673" s="12" t="s">
        <v>8343</v>
      </c>
      <c r="S2673">
        <f t="shared" si="125"/>
        <v>56.25</v>
      </c>
    </row>
    <row r="2674" spans="1:19" ht="60" x14ac:dyDescent="0.25">
      <c r="A2674" s="10">
        <v>1455</v>
      </c>
      <c r="B2674" s="3" t="s">
        <v>1456</v>
      </c>
      <c r="C2674" s="3" t="s">
        <v>5565</v>
      </c>
      <c r="D2674" s="6">
        <v>15000</v>
      </c>
      <c r="E2674" s="8">
        <v>1575</v>
      </c>
      <c r="F2674" t="s">
        <v>8219</v>
      </c>
      <c r="G2674" t="s">
        <v>8223</v>
      </c>
      <c r="H2674" t="s">
        <v>8245</v>
      </c>
      <c r="I2674" s="19">
        <f t="shared" si="123"/>
        <v>41887.568749999999</v>
      </c>
      <c r="J2674">
        <v>1409924340</v>
      </c>
      <c r="K2674" s="19">
        <f t="shared" si="124"/>
        <v>41832.672685185185</v>
      </c>
      <c r="L2674">
        <v>1405181320</v>
      </c>
      <c r="M2674" t="b">
        <v>0</v>
      </c>
      <c r="N2674">
        <v>7</v>
      </c>
      <c r="O2674" t="b">
        <v>0</v>
      </c>
      <c r="P2674" t="s">
        <v>8285</v>
      </c>
      <c r="Q2674" s="15" t="s">
        <v>8320</v>
      </c>
      <c r="R2674" s="12" t="s">
        <v>8355</v>
      </c>
      <c r="S2674">
        <f t="shared" si="125"/>
        <v>225</v>
      </c>
    </row>
    <row r="2675" spans="1:19" ht="45" x14ac:dyDescent="0.25">
      <c r="A2675" s="10">
        <v>141</v>
      </c>
      <c r="B2675" s="3" t="s">
        <v>143</v>
      </c>
      <c r="C2675" s="3" t="s">
        <v>4251</v>
      </c>
      <c r="D2675" s="6">
        <v>12000</v>
      </c>
      <c r="E2675" s="8">
        <v>1293</v>
      </c>
      <c r="F2675" t="s">
        <v>8219</v>
      </c>
      <c r="G2675" t="s">
        <v>8223</v>
      </c>
      <c r="H2675" t="s">
        <v>8245</v>
      </c>
      <c r="I2675" s="19">
        <f t="shared" si="123"/>
        <v>42155.153043981481</v>
      </c>
      <c r="J2675">
        <v>1433043623</v>
      </c>
      <c r="K2675" s="19">
        <f t="shared" si="124"/>
        <v>42110.153043981481</v>
      </c>
      <c r="L2675">
        <v>1429155623</v>
      </c>
      <c r="M2675" t="b">
        <v>0</v>
      </c>
      <c r="N2675">
        <v>28</v>
      </c>
      <c r="O2675" t="b">
        <v>0</v>
      </c>
      <c r="P2675" t="s">
        <v>8265</v>
      </c>
      <c r="Q2675" s="15" t="s">
        <v>8317</v>
      </c>
      <c r="R2675" s="12" t="s">
        <v>8337</v>
      </c>
      <c r="S2675">
        <f t="shared" si="125"/>
        <v>46.18</v>
      </c>
    </row>
    <row r="2676" spans="1:19" ht="45" x14ac:dyDescent="0.25">
      <c r="A2676" s="10">
        <v>3197</v>
      </c>
      <c r="B2676" s="3" t="s">
        <v>3197</v>
      </c>
      <c r="C2676" s="3" t="s">
        <v>7307</v>
      </c>
      <c r="D2676" s="6">
        <v>10000</v>
      </c>
      <c r="E2676" s="8">
        <v>1145</v>
      </c>
      <c r="F2676" t="s">
        <v>8220</v>
      </c>
      <c r="G2676" t="s">
        <v>8233</v>
      </c>
      <c r="H2676" t="s">
        <v>8253</v>
      </c>
      <c r="I2676" s="19">
        <f t="shared" si="123"/>
        <v>42039.493263888886</v>
      </c>
      <c r="J2676">
        <v>1423050618</v>
      </c>
      <c r="K2676" s="19">
        <f t="shared" si="124"/>
        <v>42009.493263888886</v>
      </c>
      <c r="L2676">
        <v>1420458618</v>
      </c>
      <c r="M2676" t="b">
        <v>0</v>
      </c>
      <c r="N2676">
        <v>4</v>
      </c>
      <c r="O2676" t="b">
        <v>0</v>
      </c>
      <c r="P2676" t="s">
        <v>8303</v>
      </c>
      <c r="Q2676" s="15" t="s">
        <v>8314</v>
      </c>
      <c r="R2676" s="12" t="s">
        <v>8335</v>
      </c>
      <c r="S2676">
        <f t="shared" si="125"/>
        <v>286.25</v>
      </c>
    </row>
    <row r="2677" spans="1:19" ht="30" x14ac:dyDescent="0.25">
      <c r="A2677" s="10">
        <v>1308</v>
      </c>
      <c r="B2677" s="3" t="s">
        <v>1309</v>
      </c>
      <c r="C2677" s="3" t="s">
        <v>5418</v>
      </c>
      <c r="D2677" s="6">
        <v>10000</v>
      </c>
      <c r="E2677" s="8">
        <v>1136</v>
      </c>
      <c r="F2677" t="s">
        <v>8219</v>
      </c>
      <c r="G2677" t="s">
        <v>8223</v>
      </c>
      <c r="H2677" t="s">
        <v>8245</v>
      </c>
      <c r="I2677" s="19">
        <f t="shared" si="123"/>
        <v>42651.613564814819</v>
      </c>
      <c r="J2677">
        <v>1475937812</v>
      </c>
      <c r="K2677" s="19">
        <f t="shared" si="124"/>
        <v>42611.613564814819</v>
      </c>
      <c r="L2677">
        <v>1472481812</v>
      </c>
      <c r="M2677" t="b">
        <v>0</v>
      </c>
      <c r="N2677">
        <v>38</v>
      </c>
      <c r="O2677" t="b">
        <v>0</v>
      </c>
      <c r="P2677" t="s">
        <v>8271</v>
      </c>
      <c r="Q2677" s="15" t="s">
        <v>8307</v>
      </c>
      <c r="R2677" s="12" t="s">
        <v>8313</v>
      </c>
      <c r="S2677">
        <f t="shared" si="125"/>
        <v>29.89</v>
      </c>
    </row>
    <row r="2678" spans="1:19" ht="60" x14ac:dyDescent="0.25">
      <c r="A2678" s="10">
        <v>1711</v>
      </c>
      <c r="B2678" s="3" t="s">
        <v>1712</v>
      </c>
      <c r="C2678" s="3" t="s">
        <v>5821</v>
      </c>
      <c r="D2678" s="6">
        <v>10000</v>
      </c>
      <c r="E2678" s="8">
        <v>1050</v>
      </c>
      <c r="F2678" t="s">
        <v>8220</v>
      </c>
      <c r="G2678" t="s">
        <v>8223</v>
      </c>
      <c r="H2678" t="s">
        <v>8245</v>
      </c>
      <c r="I2678" s="19">
        <f t="shared" si="123"/>
        <v>41883.646226851852</v>
      </c>
      <c r="J2678">
        <v>1409585434</v>
      </c>
      <c r="K2678" s="19">
        <f t="shared" si="124"/>
        <v>41852.646226851852</v>
      </c>
      <c r="L2678">
        <v>1406907034</v>
      </c>
      <c r="M2678" t="b">
        <v>0</v>
      </c>
      <c r="N2678">
        <v>2</v>
      </c>
      <c r="O2678" t="b">
        <v>0</v>
      </c>
      <c r="P2678" t="s">
        <v>8291</v>
      </c>
      <c r="Q2678" s="15" t="s">
        <v>8311</v>
      </c>
      <c r="R2678" s="12" t="s">
        <v>8336</v>
      </c>
      <c r="S2678">
        <f t="shared" si="125"/>
        <v>525</v>
      </c>
    </row>
    <row r="2679" spans="1:19" ht="60" x14ac:dyDescent="0.25">
      <c r="A2679" s="10">
        <v>1794</v>
      </c>
      <c r="B2679" s="3" t="s">
        <v>1795</v>
      </c>
      <c r="C2679" s="3" t="s">
        <v>5904</v>
      </c>
      <c r="D2679" s="6">
        <v>9000</v>
      </c>
      <c r="E2679" s="8">
        <v>997</v>
      </c>
      <c r="F2679" t="s">
        <v>8220</v>
      </c>
      <c r="G2679" t="s">
        <v>8223</v>
      </c>
      <c r="H2679" t="s">
        <v>8245</v>
      </c>
      <c r="I2679" s="19">
        <f t="shared" si="123"/>
        <v>42046.551180555558</v>
      </c>
      <c r="J2679">
        <v>1423660422</v>
      </c>
      <c r="K2679" s="19">
        <f t="shared" si="124"/>
        <v>42011.551180555558</v>
      </c>
      <c r="L2679">
        <v>1420636422</v>
      </c>
      <c r="M2679" t="b">
        <v>1</v>
      </c>
      <c r="N2679">
        <v>18</v>
      </c>
      <c r="O2679" t="b">
        <v>0</v>
      </c>
      <c r="P2679" t="s">
        <v>8283</v>
      </c>
      <c r="Q2679" s="15" t="s">
        <v>8322</v>
      </c>
      <c r="R2679" s="12" t="s">
        <v>8323</v>
      </c>
      <c r="S2679">
        <f t="shared" si="125"/>
        <v>55.39</v>
      </c>
    </row>
    <row r="2680" spans="1:19" ht="60" x14ac:dyDescent="0.25">
      <c r="A2680" s="10">
        <v>958</v>
      </c>
      <c r="B2680" s="3" t="s">
        <v>959</v>
      </c>
      <c r="C2680" s="3" t="s">
        <v>5068</v>
      </c>
      <c r="D2680" s="6">
        <v>7777</v>
      </c>
      <c r="E2680" s="8">
        <v>881</v>
      </c>
      <c r="F2680" t="s">
        <v>8220</v>
      </c>
      <c r="G2680" t="s">
        <v>8223</v>
      </c>
      <c r="H2680" t="s">
        <v>8245</v>
      </c>
      <c r="I2680" s="19">
        <f t="shared" si="123"/>
        <v>42104.207638888889</v>
      </c>
      <c r="J2680">
        <v>1428641940</v>
      </c>
      <c r="K2680" s="19">
        <f t="shared" si="124"/>
        <v>42082.802812499998</v>
      </c>
      <c r="L2680">
        <v>1426792563</v>
      </c>
      <c r="M2680" t="b">
        <v>0</v>
      </c>
      <c r="N2680">
        <v>17</v>
      </c>
      <c r="O2680" t="b">
        <v>0</v>
      </c>
      <c r="P2680" t="s">
        <v>8271</v>
      </c>
      <c r="Q2680" s="15" t="s">
        <v>8307</v>
      </c>
      <c r="R2680" s="12" t="s">
        <v>8313</v>
      </c>
      <c r="S2680">
        <f t="shared" si="125"/>
        <v>51.82</v>
      </c>
    </row>
    <row r="2681" spans="1:19" ht="60" x14ac:dyDescent="0.25">
      <c r="A2681" s="10">
        <v>2877</v>
      </c>
      <c r="B2681" s="3" t="s">
        <v>2877</v>
      </c>
      <c r="C2681" s="3" t="s">
        <v>6987</v>
      </c>
      <c r="D2681" s="6">
        <v>6000</v>
      </c>
      <c r="E2681" s="8">
        <v>650</v>
      </c>
      <c r="F2681" t="s">
        <v>8220</v>
      </c>
      <c r="G2681" t="s">
        <v>8223</v>
      </c>
      <c r="H2681" t="s">
        <v>8245</v>
      </c>
      <c r="I2681" s="19">
        <f t="shared" si="123"/>
        <v>42704.708333333328</v>
      </c>
      <c r="J2681">
        <v>1480525200</v>
      </c>
      <c r="K2681" s="19">
        <f t="shared" si="124"/>
        <v>42672.955138888887</v>
      </c>
      <c r="L2681">
        <v>1477781724</v>
      </c>
      <c r="M2681" t="b">
        <v>0</v>
      </c>
      <c r="N2681">
        <v>6</v>
      </c>
      <c r="O2681" t="b">
        <v>0</v>
      </c>
      <c r="P2681" t="s">
        <v>8269</v>
      </c>
      <c r="Q2681" s="15" t="s">
        <v>8314</v>
      </c>
      <c r="R2681" s="12" t="s">
        <v>8315</v>
      </c>
      <c r="S2681">
        <f t="shared" si="125"/>
        <v>108.33</v>
      </c>
    </row>
    <row r="2682" spans="1:19" ht="60" x14ac:dyDescent="0.25">
      <c r="A2682" s="10">
        <v>3731</v>
      </c>
      <c r="B2682" s="3" t="s">
        <v>3728</v>
      </c>
      <c r="C2682" s="3" t="s">
        <v>7841</v>
      </c>
      <c r="D2682" s="6">
        <v>5500</v>
      </c>
      <c r="E2682" s="8">
        <v>620</v>
      </c>
      <c r="F2682" t="s">
        <v>8220</v>
      </c>
      <c r="G2682" t="s">
        <v>8223</v>
      </c>
      <c r="H2682" t="s">
        <v>8245</v>
      </c>
      <c r="I2682" s="19">
        <f t="shared" si="123"/>
        <v>42014.140972222223</v>
      </c>
      <c r="J2682">
        <v>1420860180</v>
      </c>
      <c r="K2682" s="19">
        <f t="shared" si="124"/>
        <v>41983.752847222218</v>
      </c>
      <c r="L2682">
        <v>1418234646</v>
      </c>
      <c r="M2682" t="b">
        <v>0</v>
      </c>
      <c r="N2682">
        <v>12</v>
      </c>
      <c r="O2682" t="b">
        <v>0</v>
      </c>
      <c r="P2682" t="s">
        <v>8269</v>
      </c>
      <c r="Q2682" s="15" t="s">
        <v>8314</v>
      </c>
      <c r="R2682" s="12" t="s">
        <v>8315</v>
      </c>
      <c r="S2682">
        <f t="shared" si="125"/>
        <v>51.67</v>
      </c>
    </row>
    <row r="2683" spans="1:19" ht="30" x14ac:dyDescent="0.25">
      <c r="A2683" s="10">
        <v>1807</v>
      </c>
      <c r="B2683" s="3" t="s">
        <v>1808</v>
      </c>
      <c r="C2683" s="3" t="s">
        <v>5917</v>
      </c>
      <c r="D2683" s="6">
        <v>5000</v>
      </c>
      <c r="E2683" s="8">
        <v>553</v>
      </c>
      <c r="F2683" t="s">
        <v>8220</v>
      </c>
      <c r="G2683" t="s">
        <v>8223</v>
      </c>
      <c r="H2683" t="s">
        <v>8245</v>
      </c>
      <c r="I2683" s="19">
        <f t="shared" si="123"/>
        <v>41910.068437499998</v>
      </c>
      <c r="J2683">
        <v>1411868313</v>
      </c>
      <c r="K2683" s="19">
        <f t="shared" si="124"/>
        <v>41880.068437499998</v>
      </c>
      <c r="L2683">
        <v>1409276313</v>
      </c>
      <c r="M2683" t="b">
        <v>1</v>
      </c>
      <c r="N2683">
        <v>8</v>
      </c>
      <c r="O2683" t="b">
        <v>0</v>
      </c>
      <c r="P2683" t="s">
        <v>8283</v>
      </c>
      <c r="Q2683" s="15" t="s">
        <v>8322</v>
      </c>
      <c r="R2683" s="12" t="s">
        <v>8323</v>
      </c>
      <c r="S2683">
        <f t="shared" si="125"/>
        <v>69.13</v>
      </c>
    </row>
    <row r="2684" spans="1:19" ht="60" x14ac:dyDescent="0.25">
      <c r="A2684" s="10">
        <v>2752</v>
      </c>
      <c r="B2684" s="3" t="s">
        <v>2752</v>
      </c>
      <c r="C2684" s="3" t="s">
        <v>6862</v>
      </c>
      <c r="D2684" s="6">
        <v>4800</v>
      </c>
      <c r="E2684" s="8">
        <v>550</v>
      </c>
      <c r="F2684" t="s">
        <v>8220</v>
      </c>
      <c r="G2684" t="s">
        <v>8223</v>
      </c>
      <c r="H2684" t="s">
        <v>8245</v>
      </c>
      <c r="I2684" s="19">
        <f t="shared" si="123"/>
        <v>40895.765092592592</v>
      </c>
      <c r="J2684">
        <v>1324232504</v>
      </c>
      <c r="K2684" s="19">
        <f t="shared" si="124"/>
        <v>40855.765092592592</v>
      </c>
      <c r="L2684">
        <v>1320776504</v>
      </c>
      <c r="M2684" t="b">
        <v>0</v>
      </c>
      <c r="N2684">
        <v>14</v>
      </c>
      <c r="O2684" t="b">
        <v>0</v>
      </c>
      <c r="P2684" t="s">
        <v>8302</v>
      </c>
      <c r="Q2684" s="15" t="s">
        <v>8320</v>
      </c>
      <c r="R2684" s="12" t="s">
        <v>8348</v>
      </c>
      <c r="S2684">
        <f t="shared" si="125"/>
        <v>39.29</v>
      </c>
    </row>
    <row r="2685" spans="1:19" ht="45" x14ac:dyDescent="0.25">
      <c r="A2685" s="10">
        <v>3934</v>
      </c>
      <c r="B2685" s="3" t="s">
        <v>3931</v>
      </c>
      <c r="C2685" s="3" t="s">
        <v>8042</v>
      </c>
      <c r="D2685" s="6">
        <v>5000</v>
      </c>
      <c r="E2685" s="8">
        <v>550</v>
      </c>
      <c r="F2685" t="s">
        <v>8220</v>
      </c>
      <c r="G2685" t="s">
        <v>8223</v>
      </c>
      <c r="H2685" t="s">
        <v>8245</v>
      </c>
      <c r="I2685" s="19">
        <f t="shared" si="123"/>
        <v>42278.541666666672</v>
      </c>
      <c r="J2685">
        <v>1443704400</v>
      </c>
      <c r="K2685" s="19">
        <f t="shared" si="124"/>
        <v>42233.671747685185</v>
      </c>
      <c r="L2685">
        <v>1439827639</v>
      </c>
      <c r="M2685" t="b">
        <v>0</v>
      </c>
      <c r="N2685">
        <v>12</v>
      </c>
      <c r="O2685" t="b">
        <v>0</v>
      </c>
      <c r="P2685" t="s">
        <v>8269</v>
      </c>
      <c r="Q2685" s="15" t="s">
        <v>8314</v>
      </c>
      <c r="R2685" s="12" t="s">
        <v>8315</v>
      </c>
      <c r="S2685">
        <f t="shared" si="125"/>
        <v>45.83</v>
      </c>
    </row>
    <row r="2686" spans="1:19" ht="45" x14ac:dyDescent="0.25">
      <c r="A2686" s="10">
        <v>2581</v>
      </c>
      <c r="B2686" s="3" t="s">
        <v>2581</v>
      </c>
      <c r="C2686" s="3" t="s">
        <v>6691</v>
      </c>
      <c r="D2686" s="6">
        <v>5000</v>
      </c>
      <c r="E2686" s="8">
        <v>530</v>
      </c>
      <c r="F2686" t="s">
        <v>8220</v>
      </c>
      <c r="G2686" t="s">
        <v>8223</v>
      </c>
      <c r="H2686" t="s">
        <v>8245</v>
      </c>
      <c r="I2686" s="19">
        <f t="shared" si="123"/>
        <v>42324.670115740737</v>
      </c>
      <c r="J2686">
        <v>1447689898</v>
      </c>
      <c r="K2686" s="19">
        <f t="shared" si="124"/>
        <v>42294.628449074073</v>
      </c>
      <c r="L2686">
        <v>1445094298</v>
      </c>
      <c r="M2686" t="b">
        <v>0</v>
      </c>
      <c r="N2686">
        <v>11</v>
      </c>
      <c r="O2686" t="b">
        <v>0</v>
      </c>
      <c r="P2686" t="s">
        <v>8282</v>
      </c>
      <c r="Q2686" s="15" t="s">
        <v>8325</v>
      </c>
      <c r="R2686" s="12" t="s">
        <v>8353</v>
      </c>
      <c r="S2686">
        <f t="shared" si="125"/>
        <v>48.18</v>
      </c>
    </row>
    <row r="2687" spans="1:19" ht="45" x14ac:dyDescent="0.25">
      <c r="A2687" s="10">
        <v>3968</v>
      </c>
      <c r="B2687" s="3" t="s">
        <v>3965</v>
      </c>
      <c r="C2687" s="3" t="s">
        <v>8075</v>
      </c>
      <c r="D2687" s="6">
        <v>5000</v>
      </c>
      <c r="E2687" s="8">
        <v>527</v>
      </c>
      <c r="F2687" t="s">
        <v>8220</v>
      </c>
      <c r="G2687" t="s">
        <v>8223</v>
      </c>
      <c r="H2687" t="s">
        <v>8245</v>
      </c>
      <c r="I2687" s="19">
        <f t="shared" si="123"/>
        <v>42512.815659722226</v>
      </c>
      <c r="J2687">
        <v>1463945673</v>
      </c>
      <c r="K2687" s="19">
        <f t="shared" si="124"/>
        <v>42452.815659722226</v>
      </c>
      <c r="L2687">
        <v>1458761673</v>
      </c>
      <c r="M2687" t="b">
        <v>0</v>
      </c>
      <c r="N2687">
        <v>11</v>
      </c>
      <c r="O2687" t="b">
        <v>0</v>
      </c>
      <c r="P2687" t="s">
        <v>8269</v>
      </c>
      <c r="Q2687" s="15" t="s">
        <v>8314</v>
      </c>
      <c r="R2687" s="12" t="s">
        <v>8315</v>
      </c>
      <c r="S2687">
        <f t="shared" si="125"/>
        <v>47.91</v>
      </c>
    </row>
    <row r="2688" spans="1:19" ht="45" x14ac:dyDescent="0.25">
      <c r="A2688" s="10">
        <v>4096</v>
      </c>
      <c r="B2688" s="3" t="s">
        <v>4092</v>
      </c>
      <c r="C2688" s="3" t="s">
        <v>8199</v>
      </c>
      <c r="D2688" s="6">
        <v>3500</v>
      </c>
      <c r="E2688" s="8">
        <v>400</v>
      </c>
      <c r="F2688" t="s">
        <v>8220</v>
      </c>
      <c r="G2688" t="s">
        <v>8224</v>
      </c>
      <c r="H2688" t="s">
        <v>8246</v>
      </c>
      <c r="I2688" s="19">
        <f t="shared" si="123"/>
        <v>42794.368749999994</v>
      </c>
      <c r="J2688">
        <v>1488271860</v>
      </c>
      <c r="K2688" s="19">
        <f t="shared" si="124"/>
        <v>42750.530312499999</v>
      </c>
      <c r="L2688">
        <v>1484484219</v>
      </c>
      <c r="M2688" t="b">
        <v>0</v>
      </c>
      <c r="N2688">
        <v>5</v>
      </c>
      <c r="O2688" t="b">
        <v>0</v>
      </c>
      <c r="P2688" t="s">
        <v>8269</v>
      </c>
      <c r="Q2688" s="15" t="s">
        <v>8314</v>
      </c>
      <c r="R2688" s="12" t="s">
        <v>8315</v>
      </c>
      <c r="S2688">
        <f t="shared" si="125"/>
        <v>80</v>
      </c>
    </row>
    <row r="2689" spans="1:19" ht="45" x14ac:dyDescent="0.25">
      <c r="A2689" s="10">
        <v>1809</v>
      </c>
      <c r="B2689" s="3" t="s">
        <v>1810</v>
      </c>
      <c r="C2689" s="3" t="s">
        <v>5919</v>
      </c>
      <c r="D2689" s="6">
        <v>3500</v>
      </c>
      <c r="E2689" s="8">
        <v>380</v>
      </c>
      <c r="F2689" t="s">
        <v>8220</v>
      </c>
      <c r="G2689" t="s">
        <v>8228</v>
      </c>
      <c r="H2689" t="s">
        <v>8250</v>
      </c>
      <c r="I2689" s="19">
        <f t="shared" si="123"/>
        <v>42064.907858796301</v>
      </c>
      <c r="J2689">
        <v>1425246439</v>
      </c>
      <c r="K2689" s="19">
        <f t="shared" si="124"/>
        <v>42029.907858796301</v>
      </c>
      <c r="L2689">
        <v>1422222439</v>
      </c>
      <c r="M2689" t="b">
        <v>1</v>
      </c>
      <c r="N2689">
        <v>9</v>
      </c>
      <c r="O2689" t="b">
        <v>0</v>
      </c>
      <c r="P2689" t="s">
        <v>8283</v>
      </c>
      <c r="Q2689" s="15" t="s">
        <v>8322</v>
      </c>
      <c r="R2689" s="12" t="s">
        <v>8323</v>
      </c>
      <c r="S2689">
        <f t="shared" si="125"/>
        <v>42.22</v>
      </c>
    </row>
    <row r="2690" spans="1:19" ht="60" x14ac:dyDescent="0.25">
      <c r="A2690" s="10">
        <v>924</v>
      </c>
      <c r="B2690" s="3" t="s">
        <v>925</v>
      </c>
      <c r="C2690" s="3" t="s">
        <v>5034</v>
      </c>
      <c r="D2690" s="6">
        <v>3000</v>
      </c>
      <c r="E2690" s="8">
        <v>327</v>
      </c>
      <c r="F2690" t="s">
        <v>8220</v>
      </c>
      <c r="G2690" t="s">
        <v>8223</v>
      </c>
      <c r="H2690" t="s">
        <v>8245</v>
      </c>
      <c r="I2690" s="19">
        <f t="shared" si="123"/>
        <v>41318.942928240744</v>
      </c>
      <c r="J2690">
        <v>1360795069</v>
      </c>
      <c r="K2690" s="19">
        <f t="shared" si="124"/>
        <v>41288.942928240744</v>
      </c>
      <c r="L2690">
        <v>1358203069</v>
      </c>
      <c r="M2690" t="b">
        <v>0</v>
      </c>
      <c r="N2690">
        <v>15</v>
      </c>
      <c r="O2690" t="b">
        <v>0</v>
      </c>
      <c r="P2690" t="s">
        <v>8276</v>
      </c>
      <c r="Q2690" s="15" t="s">
        <v>8311</v>
      </c>
      <c r="R2690" s="12" t="s">
        <v>8343</v>
      </c>
      <c r="S2690">
        <f t="shared" si="125"/>
        <v>21.8</v>
      </c>
    </row>
    <row r="2691" spans="1:19" ht="45" x14ac:dyDescent="0.25">
      <c r="A2691" s="10">
        <v>2376</v>
      </c>
      <c r="B2691" s="3" t="s">
        <v>2377</v>
      </c>
      <c r="C2691" s="3" t="s">
        <v>6486</v>
      </c>
      <c r="D2691" s="6">
        <v>3000</v>
      </c>
      <c r="E2691" s="8">
        <v>326.33</v>
      </c>
      <c r="F2691" t="s">
        <v>8219</v>
      </c>
      <c r="G2691" t="s">
        <v>8223</v>
      </c>
      <c r="H2691" t="s">
        <v>8245</v>
      </c>
      <c r="I2691" s="19">
        <f t="shared" ref="I2691:I2754" si="126">(((J2691/60)/60)/24)+DATE(1970,1,1)</f>
        <v>42348.925532407404</v>
      </c>
      <c r="J2691">
        <v>1449785566</v>
      </c>
      <c r="K2691" s="19">
        <f t="shared" ref="K2691:K2754" si="127">(((L2691/60)/60)/24)+DATE(1970,1,1)</f>
        <v>42318.925532407404</v>
      </c>
      <c r="L2691">
        <v>1447193566</v>
      </c>
      <c r="M2691" t="b">
        <v>0</v>
      </c>
      <c r="N2691">
        <v>4</v>
      </c>
      <c r="O2691" t="b">
        <v>0</v>
      </c>
      <c r="P2691" t="s">
        <v>8270</v>
      </c>
      <c r="Q2691" s="15" t="s">
        <v>8307</v>
      </c>
      <c r="R2691" s="12" t="s">
        <v>8354</v>
      </c>
      <c r="S2691">
        <f t="shared" ref="S2691:S2754" si="128">IFERROR(ROUND(E2691/N2691,2),0)</f>
        <v>81.58</v>
      </c>
    </row>
    <row r="2692" spans="1:19" ht="60" x14ac:dyDescent="0.25">
      <c r="A2692" s="10">
        <v>2143</v>
      </c>
      <c r="B2692" s="3" t="s">
        <v>2144</v>
      </c>
      <c r="C2692" s="3" t="s">
        <v>6253</v>
      </c>
      <c r="D2692" s="6">
        <v>2000</v>
      </c>
      <c r="E2692" s="8">
        <v>225</v>
      </c>
      <c r="F2692" t="s">
        <v>8220</v>
      </c>
      <c r="G2692" t="s">
        <v>8223</v>
      </c>
      <c r="H2692" t="s">
        <v>8245</v>
      </c>
      <c r="I2692" s="19">
        <f t="shared" si="126"/>
        <v>40380.791666666664</v>
      </c>
      <c r="J2692">
        <v>1279738800</v>
      </c>
      <c r="K2692" s="19">
        <f t="shared" si="127"/>
        <v>40332.886712962965</v>
      </c>
      <c r="L2692">
        <v>1275599812</v>
      </c>
      <c r="M2692" t="b">
        <v>0</v>
      </c>
      <c r="N2692">
        <v>5</v>
      </c>
      <c r="O2692" t="b">
        <v>0</v>
      </c>
      <c r="P2692" t="s">
        <v>8280</v>
      </c>
      <c r="Q2692" s="15" t="s">
        <v>8309</v>
      </c>
      <c r="R2692" s="12" t="s">
        <v>8345</v>
      </c>
      <c r="S2692">
        <f t="shared" si="128"/>
        <v>45</v>
      </c>
    </row>
    <row r="2693" spans="1:19" ht="45" x14ac:dyDescent="0.25">
      <c r="A2693" s="10">
        <v>4088</v>
      </c>
      <c r="B2693" s="3" t="s">
        <v>4084</v>
      </c>
      <c r="C2693" s="3" t="s">
        <v>8191</v>
      </c>
      <c r="D2693" s="6">
        <v>2000</v>
      </c>
      <c r="E2693" s="8">
        <v>216</v>
      </c>
      <c r="F2693" t="s">
        <v>8220</v>
      </c>
      <c r="G2693" t="s">
        <v>8224</v>
      </c>
      <c r="H2693" t="s">
        <v>8246</v>
      </c>
      <c r="I2693" s="19">
        <f t="shared" si="126"/>
        <v>42020.434722222228</v>
      </c>
      <c r="J2693">
        <v>1421403960</v>
      </c>
      <c r="K2693" s="19">
        <f t="shared" si="127"/>
        <v>41990.612546296295</v>
      </c>
      <c r="L2693">
        <v>1418827324</v>
      </c>
      <c r="M2693" t="b">
        <v>0</v>
      </c>
      <c r="N2693">
        <v>3</v>
      </c>
      <c r="O2693" t="b">
        <v>0</v>
      </c>
      <c r="P2693" t="s">
        <v>8269</v>
      </c>
      <c r="Q2693" s="15" t="s">
        <v>8314</v>
      </c>
      <c r="R2693" s="12" t="s">
        <v>8315</v>
      </c>
      <c r="S2693">
        <f t="shared" si="128"/>
        <v>72</v>
      </c>
    </row>
    <row r="2694" spans="1:19" ht="60" x14ac:dyDescent="0.25">
      <c r="A2694" s="10">
        <v>3978</v>
      </c>
      <c r="B2694" s="3" t="s">
        <v>3975</v>
      </c>
      <c r="C2694" s="3" t="s">
        <v>8085</v>
      </c>
      <c r="D2694" s="6">
        <v>2000</v>
      </c>
      <c r="E2694" s="8">
        <v>214</v>
      </c>
      <c r="F2694" t="s">
        <v>8220</v>
      </c>
      <c r="G2694" t="s">
        <v>8223</v>
      </c>
      <c r="H2694" t="s">
        <v>8245</v>
      </c>
      <c r="I2694" s="19">
        <f t="shared" si="126"/>
        <v>42035.642974537041</v>
      </c>
      <c r="J2694">
        <v>1422717953</v>
      </c>
      <c r="K2694" s="19">
        <f t="shared" si="127"/>
        <v>41975.642974537041</v>
      </c>
      <c r="L2694">
        <v>1417533953</v>
      </c>
      <c r="M2694" t="b">
        <v>0</v>
      </c>
      <c r="N2694">
        <v>8</v>
      </c>
      <c r="O2694" t="b">
        <v>0</v>
      </c>
      <c r="P2694" t="s">
        <v>8269</v>
      </c>
      <c r="Q2694" s="15" t="s">
        <v>8314</v>
      </c>
      <c r="R2694" s="12" t="s">
        <v>8315</v>
      </c>
      <c r="S2694">
        <f t="shared" si="128"/>
        <v>26.75</v>
      </c>
    </row>
    <row r="2695" spans="1:19" ht="60" x14ac:dyDescent="0.25">
      <c r="A2695" s="10">
        <v>1578</v>
      </c>
      <c r="B2695" s="3" t="s">
        <v>1579</v>
      </c>
      <c r="C2695" s="3" t="s">
        <v>5688</v>
      </c>
      <c r="D2695" s="6">
        <v>1897</v>
      </c>
      <c r="E2695" s="8">
        <v>205</v>
      </c>
      <c r="F2695" t="s">
        <v>8219</v>
      </c>
      <c r="G2695" t="s">
        <v>8223</v>
      </c>
      <c r="H2695" t="s">
        <v>8245</v>
      </c>
      <c r="I2695" s="19">
        <f t="shared" si="126"/>
        <v>40423.083333333336</v>
      </c>
      <c r="J2695">
        <v>1283392800</v>
      </c>
      <c r="K2695" s="19">
        <f t="shared" si="127"/>
        <v>40399.065868055557</v>
      </c>
      <c r="L2695">
        <v>1281317691</v>
      </c>
      <c r="M2695" t="b">
        <v>0</v>
      </c>
      <c r="N2695">
        <v>4</v>
      </c>
      <c r="O2695" t="b">
        <v>0</v>
      </c>
      <c r="P2695" t="s">
        <v>8288</v>
      </c>
      <c r="Q2695" s="15" t="s">
        <v>8320</v>
      </c>
      <c r="R2695" s="12" t="s">
        <v>8352</v>
      </c>
      <c r="S2695">
        <f t="shared" si="128"/>
        <v>51.25</v>
      </c>
    </row>
    <row r="2696" spans="1:19" ht="60" x14ac:dyDescent="0.25">
      <c r="A2696" s="10">
        <v>3896</v>
      </c>
      <c r="B2696" s="3" t="s">
        <v>3893</v>
      </c>
      <c r="C2696" s="3" t="s">
        <v>8004</v>
      </c>
      <c r="D2696" s="6">
        <v>1600</v>
      </c>
      <c r="E2696" s="8">
        <v>170</v>
      </c>
      <c r="F2696" t="s">
        <v>8220</v>
      </c>
      <c r="G2696" t="s">
        <v>8223</v>
      </c>
      <c r="H2696" t="s">
        <v>8245</v>
      </c>
      <c r="I2696" s="19">
        <f t="shared" si="126"/>
        <v>41807.191875000004</v>
      </c>
      <c r="J2696">
        <v>1402979778</v>
      </c>
      <c r="K2696" s="19">
        <f t="shared" si="127"/>
        <v>41793.191875000004</v>
      </c>
      <c r="L2696">
        <v>1401770178</v>
      </c>
      <c r="M2696" t="b">
        <v>0</v>
      </c>
      <c r="N2696">
        <v>4</v>
      </c>
      <c r="O2696" t="b">
        <v>0</v>
      </c>
      <c r="P2696" t="s">
        <v>8269</v>
      </c>
      <c r="Q2696" s="15" t="s">
        <v>8314</v>
      </c>
      <c r="R2696" s="12" t="s">
        <v>8315</v>
      </c>
      <c r="S2696">
        <f t="shared" si="128"/>
        <v>42.5</v>
      </c>
    </row>
    <row r="2697" spans="1:19" ht="45" x14ac:dyDescent="0.25">
      <c r="A2697" s="10">
        <v>1735</v>
      </c>
      <c r="B2697" s="3" t="s">
        <v>1736</v>
      </c>
      <c r="C2697" s="3" t="s">
        <v>5845</v>
      </c>
      <c r="D2697" s="6">
        <v>1000</v>
      </c>
      <c r="E2697" s="8">
        <v>110</v>
      </c>
      <c r="F2697" t="s">
        <v>8220</v>
      </c>
      <c r="G2697" t="s">
        <v>8223</v>
      </c>
      <c r="H2697" t="s">
        <v>8245</v>
      </c>
      <c r="I2697" s="19">
        <f t="shared" si="126"/>
        <v>42589.814178240747</v>
      </c>
      <c r="J2697">
        <v>1470598345</v>
      </c>
      <c r="K2697" s="19">
        <f t="shared" si="127"/>
        <v>42559.814178240747</v>
      </c>
      <c r="L2697">
        <v>1468006345</v>
      </c>
      <c r="M2697" t="b">
        <v>0</v>
      </c>
      <c r="N2697">
        <v>2</v>
      </c>
      <c r="O2697" t="b">
        <v>0</v>
      </c>
      <c r="P2697" t="s">
        <v>8291</v>
      </c>
      <c r="Q2697" s="15" t="s">
        <v>8311</v>
      </c>
      <c r="R2697" s="12" t="s">
        <v>8336</v>
      </c>
      <c r="S2697">
        <f t="shared" si="128"/>
        <v>55</v>
      </c>
    </row>
    <row r="2698" spans="1:19" ht="60" x14ac:dyDescent="0.25">
      <c r="A2698" s="10">
        <v>2759</v>
      </c>
      <c r="B2698" s="3" t="s">
        <v>2759</v>
      </c>
      <c r="C2698" s="3" t="s">
        <v>6869</v>
      </c>
      <c r="D2698" s="6">
        <v>1000</v>
      </c>
      <c r="E2698" s="8">
        <v>105</v>
      </c>
      <c r="F2698" t="s">
        <v>8220</v>
      </c>
      <c r="G2698" t="s">
        <v>8225</v>
      </c>
      <c r="H2698" t="s">
        <v>8247</v>
      </c>
      <c r="I2698" s="19">
        <f t="shared" si="126"/>
        <v>42567.36650462963</v>
      </c>
      <c r="J2698">
        <v>1468658866</v>
      </c>
      <c r="K2698" s="19">
        <f t="shared" si="127"/>
        <v>42524.36650462963</v>
      </c>
      <c r="L2698">
        <v>1464943666</v>
      </c>
      <c r="M2698" t="b">
        <v>0</v>
      </c>
      <c r="N2698">
        <v>2</v>
      </c>
      <c r="O2698" t="b">
        <v>0</v>
      </c>
      <c r="P2698" t="s">
        <v>8302</v>
      </c>
      <c r="Q2698" s="15" t="s">
        <v>8320</v>
      </c>
      <c r="R2698" s="12" t="s">
        <v>8348</v>
      </c>
      <c r="S2698">
        <f t="shared" si="128"/>
        <v>52.5</v>
      </c>
    </row>
    <row r="2699" spans="1:19" ht="60" x14ac:dyDescent="0.25">
      <c r="A2699" s="10">
        <v>4037</v>
      </c>
      <c r="B2699" s="3" t="s">
        <v>4033</v>
      </c>
      <c r="C2699" s="3" t="s">
        <v>8141</v>
      </c>
      <c r="D2699" s="6">
        <v>700</v>
      </c>
      <c r="E2699" s="8">
        <v>80</v>
      </c>
      <c r="F2699" t="s">
        <v>8220</v>
      </c>
      <c r="G2699" t="s">
        <v>8223</v>
      </c>
      <c r="H2699" t="s">
        <v>8245</v>
      </c>
      <c r="I2699" s="19">
        <f t="shared" si="126"/>
        <v>42514.600694444445</v>
      </c>
      <c r="J2699">
        <v>1464099900</v>
      </c>
      <c r="K2699" s="19">
        <f t="shared" si="127"/>
        <v>42497.070775462969</v>
      </c>
      <c r="L2699">
        <v>1462585315</v>
      </c>
      <c r="M2699" t="b">
        <v>0</v>
      </c>
      <c r="N2699">
        <v>2</v>
      </c>
      <c r="O2699" t="b">
        <v>0</v>
      </c>
      <c r="P2699" t="s">
        <v>8269</v>
      </c>
      <c r="Q2699" s="15" t="s">
        <v>8314</v>
      </c>
      <c r="R2699" s="12" t="s">
        <v>8315</v>
      </c>
      <c r="S2699">
        <f t="shared" si="128"/>
        <v>40</v>
      </c>
    </row>
    <row r="2700" spans="1:19" ht="45" x14ac:dyDescent="0.25">
      <c r="A2700" s="10">
        <v>1434</v>
      </c>
      <c r="B2700" s="3" t="s">
        <v>1435</v>
      </c>
      <c r="C2700" s="3" t="s">
        <v>5544</v>
      </c>
      <c r="D2700" s="6">
        <v>82000</v>
      </c>
      <c r="E2700" s="8">
        <v>8190</v>
      </c>
      <c r="F2700" t="s">
        <v>8220</v>
      </c>
      <c r="G2700" t="s">
        <v>8231</v>
      </c>
      <c r="H2700" t="s">
        <v>8252</v>
      </c>
      <c r="I2700" s="19">
        <f t="shared" si="126"/>
        <v>42163.625</v>
      </c>
      <c r="J2700">
        <v>1433775600</v>
      </c>
      <c r="K2700" s="19">
        <f t="shared" si="127"/>
        <v>42142.767106481479</v>
      </c>
      <c r="L2700">
        <v>1431973478</v>
      </c>
      <c r="M2700" t="b">
        <v>0</v>
      </c>
      <c r="N2700">
        <v>11</v>
      </c>
      <c r="O2700" t="b">
        <v>0</v>
      </c>
      <c r="P2700" t="s">
        <v>8285</v>
      </c>
      <c r="Q2700" s="15" t="s">
        <v>8320</v>
      </c>
      <c r="R2700" s="12" t="s">
        <v>8355</v>
      </c>
      <c r="S2700">
        <f t="shared" si="128"/>
        <v>744.55</v>
      </c>
    </row>
    <row r="2701" spans="1:19" ht="60" x14ac:dyDescent="0.25">
      <c r="A2701" s="10">
        <v>132</v>
      </c>
      <c r="B2701" s="3" t="s">
        <v>134</v>
      </c>
      <c r="C2701" s="3" t="s">
        <v>4243</v>
      </c>
      <c r="D2701" s="6">
        <v>80000</v>
      </c>
      <c r="E2701" s="8">
        <v>7655</v>
      </c>
      <c r="F2701" t="s">
        <v>8219</v>
      </c>
      <c r="G2701" t="s">
        <v>8223</v>
      </c>
      <c r="H2701" t="s">
        <v>8245</v>
      </c>
      <c r="I2701" s="19">
        <f t="shared" si="126"/>
        <v>41950.854247685187</v>
      </c>
      <c r="J2701">
        <v>1415392207</v>
      </c>
      <c r="K2701" s="19">
        <f t="shared" si="127"/>
        <v>41905.812581018516</v>
      </c>
      <c r="L2701">
        <v>1411500607</v>
      </c>
      <c r="M2701" t="b">
        <v>0</v>
      </c>
      <c r="N2701">
        <v>81</v>
      </c>
      <c r="O2701" t="b">
        <v>0</v>
      </c>
      <c r="P2701" t="s">
        <v>8265</v>
      </c>
      <c r="Q2701" s="15" t="s">
        <v>8317</v>
      </c>
      <c r="R2701" s="12" t="s">
        <v>8337</v>
      </c>
      <c r="S2701">
        <f t="shared" si="128"/>
        <v>94.51</v>
      </c>
    </row>
    <row r="2702" spans="1:19" ht="60" x14ac:dyDescent="0.25">
      <c r="A2702" s="10">
        <v>667</v>
      </c>
      <c r="B2702" s="3" t="s">
        <v>668</v>
      </c>
      <c r="C2702" s="3" t="s">
        <v>4777</v>
      </c>
      <c r="D2702" s="6">
        <v>50000</v>
      </c>
      <c r="E2702" s="8">
        <v>5010</v>
      </c>
      <c r="F2702" t="s">
        <v>8220</v>
      </c>
      <c r="G2702" t="s">
        <v>8236</v>
      </c>
      <c r="H2702" t="s">
        <v>8248</v>
      </c>
      <c r="I2702" s="19">
        <f t="shared" si="126"/>
        <v>42672.373414351852</v>
      </c>
      <c r="J2702">
        <v>1477731463</v>
      </c>
      <c r="K2702" s="19">
        <f t="shared" si="127"/>
        <v>42632.373414351852</v>
      </c>
      <c r="L2702">
        <v>1474275463</v>
      </c>
      <c r="M2702" t="b">
        <v>0</v>
      </c>
      <c r="N2702">
        <v>28</v>
      </c>
      <c r="O2702" t="b">
        <v>0</v>
      </c>
      <c r="P2702" t="s">
        <v>8271</v>
      </c>
      <c r="Q2702" s="15" t="s">
        <v>8307</v>
      </c>
      <c r="R2702" s="12" t="s">
        <v>8313</v>
      </c>
      <c r="S2702">
        <f t="shared" si="128"/>
        <v>178.93</v>
      </c>
    </row>
    <row r="2703" spans="1:19" ht="60" x14ac:dyDescent="0.25">
      <c r="A2703" s="10">
        <v>1324</v>
      </c>
      <c r="B2703" s="3" t="s">
        <v>1325</v>
      </c>
      <c r="C2703" s="3" t="s">
        <v>5434</v>
      </c>
      <c r="D2703" s="6">
        <v>50000</v>
      </c>
      <c r="E2703" s="8">
        <v>4920</v>
      </c>
      <c r="F2703" t="s">
        <v>8219</v>
      </c>
      <c r="G2703" t="s">
        <v>8223</v>
      </c>
      <c r="H2703" t="s">
        <v>8245</v>
      </c>
      <c r="I2703" s="19">
        <f t="shared" si="126"/>
        <v>42656.633703703701</v>
      </c>
      <c r="J2703">
        <v>1476371552</v>
      </c>
      <c r="K2703" s="19">
        <f t="shared" si="127"/>
        <v>42626.633703703701</v>
      </c>
      <c r="L2703">
        <v>1473779552</v>
      </c>
      <c r="M2703" t="b">
        <v>0</v>
      </c>
      <c r="N2703">
        <v>90</v>
      </c>
      <c r="O2703" t="b">
        <v>0</v>
      </c>
      <c r="P2703" t="s">
        <v>8271</v>
      </c>
      <c r="Q2703" s="15" t="s">
        <v>8307</v>
      </c>
      <c r="R2703" s="12" t="s">
        <v>8313</v>
      </c>
      <c r="S2703">
        <f t="shared" si="128"/>
        <v>54.67</v>
      </c>
    </row>
    <row r="2704" spans="1:19" ht="60" x14ac:dyDescent="0.25">
      <c r="A2704" s="10">
        <v>2770</v>
      </c>
      <c r="B2704" s="3" t="s">
        <v>2770</v>
      </c>
      <c r="C2704" s="3" t="s">
        <v>6880</v>
      </c>
      <c r="D2704" s="6">
        <v>20000</v>
      </c>
      <c r="E2704" s="8">
        <v>2082.25</v>
      </c>
      <c r="F2704" t="s">
        <v>8220</v>
      </c>
      <c r="G2704" t="s">
        <v>8223</v>
      </c>
      <c r="H2704" t="s">
        <v>8245</v>
      </c>
      <c r="I2704" s="19">
        <f t="shared" si="126"/>
        <v>41716.663541666669</v>
      </c>
      <c r="J2704">
        <v>1395158130</v>
      </c>
      <c r="K2704" s="19">
        <f t="shared" si="127"/>
        <v>41686.705208333333</v>
      </c>
      <c r="L2704">
        <v>1392569730</v>
      </c>
      <c r="M2704" t="b">
        <v>0</v>
      </c>
      <c r="N2704">
        <v>33</v>
      </c>
      <c r="O2704" t="b">
        <v>0</v>
      </c>
      <c r="P2704" t="s">
        <v>8302</v>
      </c>
      <c r="Q2704" s="15" t="s">
        <v>8320</v>
      </c>
      <c r="R2704" s="12" t="s">
        <v>8348</v>
      </c>
      <c r="S2704">
        <f t="shared" si="128"/>
        <v>63.1</v>
      </c>
    </row>
    <row r="2705" spans="1:19" ht="60" x14ac:dyDescent="0.25">
      <c r="A2705" s="10">
        <v>499</v>
      </c>
      <c r="B2705" s="3" t="s">
        <v>500</v>
      </c>
      <c r="C2705" s="3" t="s">
        <v>4609</v>
      </c>
      <c r="D2705" s="6">
        <v>20000</v>
      </c>
      <c r="E2705" s="8">
        <v>1910</v>
      </c>
      <c r="F2705" t="s">
        <v>8220</v>
      </c>
      <c r="G2705" t="s">
        <v>8223</v>
      </c>
      <c r="H2705" t="s">
        <v>8245</v>
      </c>
      <c r="I2705" s="19">
        <f t="shared" si="126"/>
        <v>40098.874305555553</v>
      </c>
      <c r="J2705">
        <v>1255381140</v>
      </c>
      <c r="K2705" s="19">
        <f t="shared" si="127"/>
        <v>40043.895462962959</v>
      </c>
      <c r="L2705">
        <v>1250630968</v>
      </c>
      <c r="M2705" t="b">
        <v>0</v>
      </c>
      <c r="N2705">
        <v>26</v>
      </c>
      <c r="O2705" t="b">
        <v>0</v>
      </c>
      <c r="P2705" t="s">
        <v>8268</v>
      </c>
      <c r="Q2705" s="15" t="s">
        <v>8317</v>
      </c>
      <c r="R2705" s="12" t="s">
        <v>8344</v>
      </c>
      <c r="S2705">
        <f t="shared" si="128"/>
        <v>73.459999999999994</v>
      </c>
    </row>
    <row r="2706" spans="1:19" ht="60" x14ac:dyDescent="0.25">
      <c r="A2706" s="10">
        <v>2517</v>
      </c>
      <c r="B2706" s="3" t="s">
        <v>2517</v>
      </c>
      <c r="C2706" s="3" t="s">
        <v>6627</v>
      </c>
      <c r="D2706" s="6">
        <v>18000</v>
      </c>
      <c r="E2706" s="8">
        <v>1767</v>
      </c>
      <c r="F2706" t="s">
        <v>8220</v>
      </c>
      <c r="G2706" t="s">
        <v>8228</v>
      </c>
      <c r="H2706" t="s">
        <v>8250</v>
      </c>
      <c r="I2706" s="19">
        <f t="shared" si="126"/>
        <v>42082.760763888888</v>
      </c>
      <c r="J2706">
        <v>1426788930</v>
      </c>
      <c r="K2706" s="19">
        <f t="shared" si="127"/>
        <v>42052.802430555559</v>
      </c>
      <c r="L2706">
        <v>1424200530</v>
      </c>
      <c r="M2706" t="b">
        <v>0</v>
      </c>
      <c r="N2706">
        <v>33</v>
      </c>
      <c r="O2706" t="b">
        <v>0</v>
      </c>
      <c r="P2706" t="s">
        <v>8297</v>
      </c>
      <c r="Q2706" s="15" t="s">
        <v>8325</v>
      </c>
      <c r="R2706" s="12" t="s">
        <v>8356</v>
      </c>
      <c r="S2706">
        <f t="shared" si="128"/>
        <v>53.55</v>
      </c>
    </row>
    <row r="2707" spans="1:19" ht="45" x14ac:dyDescent="0.25">
      <c r="A2707" s="10">
        <v>2756</v>
      </c>
      <c r="B2707" s="3" t="s">
        <v>2756</v>
      </c>
      <c r="C2707" s="3" t="s">
        <v>6866</v>
      </c>
      <c r="D2707" s="6">
        <v>10000</v>
      </c>
      <c r="E2707" s="8">
        <v>1048</v>
      </c>
      <c r="F2707" t="s">
        <v>8220</v>
      </c>
      <c r="G2707" t="s">
        <v>8223</v>
      </c>
      <c r="H2707" t="s">
        <v>8245</v>
      </c>
      <c r="I2707" s="19">
        <f t="shared" si="126"/>
        <v>41650.90047453704</v>
      </c>
      <c r="J2707">
        <v>1389476201</v>
      </c>
      <c r="K2707" s="19">
        <f t="shared" si="127"/>
        <v>41620.90047453704</v>
      </c>
      <c r="L2707">
        <v>1386884201</v>
      </c>
      <c r="M2707" t="b">
        <v>0</v>
      </c>
      <c r="N2707">
        <v>33</v>
      </c>
      <c r="O2707" t="b">
        <v>0</v>
      </c>
      <c r="P2707" t="s">
        <v>8302</v>
      </c>
      <c r="Q2707" s="15" t="s">
        <v>8320</v>
      </c>
      <c r="R2707" s="12" t="s">
        <v>8348</v>
      </c>
      <c r="S2707">
        <f t="shared" si="128"/>
        <v>31.76</v>
      </c>
    </row>
    <row r="2708" spans="1:19" ht="45" x14ac:dyDescent="0.25">
      <c r="A2708" s="10">
        <v>3913</v>
      </c>
      <c r="B2708" s="3" t="s">
        <v>3910</v>
      </c>
      <c r="C2708" s="3" t="s">
        <v>8021</v>
      </c>
      <c r="D2708" s="6">
        <v>10000</v>
      </c>
      <c r="E2708" s="8">
        <v>1000</v>
      </c>
      <c r="F2708" t="s">
        <v>8220</v>
      </c>
      <c r="G2708" t="s">
        <v>8223</v>
      </c>
      <c r="H2708" t="s">
        <v>8245</v>
      </c>
      <c r="I2708" s="19">
        <f t="shared" si="126"/>
        <v>42338.252881944441</v>
      </c>
      <c r="J2708">
        <v>1448863449</v>
      </c>
      <c r="K2708" s="19">
        <f t="shared" si="127"/>
        <v>42308.211215277777</v>
      </c>
      <c r="L2708">
        <v>1446267849</v>
      </c>
      <c r="M2708" t="b">
        <v>0</v>
      </c>
      <c r="N2708">
        <v>7</v>
      </c>
      <c r="O2708" t="b">
        <v>0</v>
      </c>
      <c r="P2708" t="s">
        <v>8269</v>
      </c>
      <c r="Q2708" s="15" t="s">
        <v>8314</v>
      </c>
      <c r="R2708" s="12" t="s">
        <v>8315</v>
      </c>
      <c r="S2708">
        <f t="shared" si="128"/>
        <v>142.86000000000001</v>
      </c>
    </row>
    <row r="2709" spans="1:19" ht="45" x14ac:dyDescent="0.25">
      <c r="A2709" s="10">
        <v>716</v>
      </c>
      <c r="B2709" s="3" t="s">
        <v>717</v>
      </c>
      <c r="C2709" s="3" t="s">
        <v>4826</v>
      </c>
      <c r="D2709" s="6">
        <v>7000</v>
      </c>
      <c r="E2709" s="8">
        <v>715</v>
      </c>
      <c r="F2709" t="s">
        <v>8220</v>
      </c>
      <c r="G2709" t="s">
        <v>8223</v>
      </c>
      <c r="H2709" t="s">
        <v>8245</v>
      </c>
      <c r="I2709" s="19">
        <f t="shared" si="126"/>
        <v>41974</v>
      </c>
      <c r="J2709">
        <v>1417392000</v>
      </c>
      <c r="K2709" s="19">
        <f t="shared" si="127"/>
        <v>41940.658645833333</v>
      </c>
      <c r="L2709">
        <v>1414511307</v>
      </c>
      <c r="M2709" t="b">
        <v>0</v>
      </c>
      <c r="N2709">
        <v>16</v>
      </c>
      <c r="O2709" t="b">
        <v>0</v>
      </c>
      <c r="P2709" t="s">
        <v>8271</v>
      </c>
      <c r="Q2709" s="15" t="s">
        <v>8307</v>
      </c>
      <c r="R2709" s="12" t="s">
        <v>8313</v>
      </c>
      <c r="S2709">
        <f t="shared" si="128"/>
        <v>44.69</v>
      </c>
    </row>
    <row r="2710" spans="1:19" ht="60" x14ac:dyDescent="0.25">
      <c r="A2710" s="10">
        <v>432</v>
      </c>
      <c r="B2710" s="3" t="s">
        <v>433</v>
      </c>
      <c r="C2710" s="3" t="s">
        <v>4542</v>
      </c>
      <c r="D2710" s="6">
        <v>6000</v>
      </c>
      <c r="E2710" s="8">
        <v>570</v>
      </c>
      <c r="F2710" t="s">
        <v>8220</v>
      </c>
      <c r="G2710" t="s">
        <v>8223</v>
      </c>
      <c r="H2710" t="s">
        <v>8245</v>
      </c>
      <c r="I2710" s="19">
        <f t="shared" si="126"/>
        <v>42298.726631944446</v>
      </c>
      <c r="J2710">
        <v>1445448381</v>
      </c>
      <c r="K2710" s="19">
        <f t="shared" si="127"/>
        <v>42238.726631944446</v>
      </c>
      <c r="L2710">
        <v>1440264381</v>
      </c>
      <c r="M2710" t="b">
        <v>0</v>
      </c>
      <c r="N2710">
        <v>8</v>
      </c>
      <c r="O2710" t="b">
        <v>0</v>
      </c>
      <c r="P2710" t="s">
        <v>8268</v>
      </c>
      <c r="Q2710" s="15" t="s">
        <v>8317</v>
      </c>
      <c r="R2710" s="12" t="s">
        <v>8344</v>
      </c>
      <c r="S2710">
        <f t="shared" si="128"/>
        <v>71.25</v>
      </c>
    </row>
    <row r="2711" spans="1:19" ht="60" x14ac:dyDescent="0.25">
      <c r="A2711" s="10">
        <v>1725</v>
      </c>
      <c r="B2711" s="3" t="s">
        <v>1726</v>
      </c>
      <c r="C2711" s="3" t="s">
        <v>5835</v>
      </c>
      <c r="D2711" s="6">
        <v>5500</v>
      </c>
      <c r="E2711" s="8">
        <v>560</v>
      </c>
      <c r="F2711" t="s">
        <v>8220</v>
      </c>
      <c r="G2711" t="s">
        <v>8223</v>
      </c>
      <c r="H2711" t="s">
        <v>8245</v>
      </c>
      <c r="I2711" s="19">
        <f t="shared" si="126"/>
        <v>41875.968159722222</v>
      </c>
      <c r="J2711">
        <v>1408922049</v>
      </c>
      <c r="K2711" s="19">
        <f t="shared" si="127"/>
        <v>41845.968159722222</v>
      </c>
      <c r="L2711">
        <v>1406330049</v>
      </c>
      <c r="M2711" t="b">
        <v>0</v>
      </c>
      <c r="N2711">
        <v>9</v>
      </c>
      <c r="O2711" t="b">
        <v>0</v>
      </c>
      <c r="P2711" t="s">
        <v>8291</v>
      </c>
      <c r="Q2711" s="15" t="s">
        <v>8311</v>
      </c>
      <c r="R2711" s="12" t="s">
        <v>8336</v>
      </c>
      <c r="S2711">
        <f t="shared" si="128"/>
        <v>62.22</v>
      </c>
    </row>
    <row r="2712" spans="1:19" ht="60" x14ac:dyDescent="0.25">
      <c r="A2712" s="10">
        <v>3986</v>
      </c>
      <c r="B2712" s="3" t="s">
        <v>3982</v>
      </c>
      <c r="C2712" s="3" t="s">
        <v>8092</v>
      </c>
      <c r="D2712" s="6">
        <v>5000</v>
      </c>
      <c r="E2712" s="8">
        <v>488</v>
      </c>
      <c r="F2712" t="s">
        <v>8220</v>
      </c>
      <c r="G2712" t="s">
        <v>8224</v>
      </c>
      <c r="H2712" t="s">
        <v>8246</v>
      </c>
      <c r="I2712" s="19">
        <f t="shared" si="126"/>
        <v>42496.544444444444</v>
      </c>
      <c r="J2712">
        <v>1462539840</v>
      </c>
      <c r="K2712" s="19">
        <f t="shared" si="127"/>
        <v>42467.548541666663</v>
      </c>
      <c r="L2712">
        <v>1460034594</v>
      </c>
      <c r="M2712" t="b">
        <v>0</v>
      </c>
      <c r="N2712">
        <v>13</v>
      </c>
      <c r="O2712" t="b">
        <v>0</v>
      </c>
      <c r="P2712" t="s">
        <v>8269</v>
      </c>
      <c r="Q2712" s="15" t="s">
        <v>8314</v>
      </c>
      <c r="R2712" s="12" t="s">
        <v>8315</v>
      </c>
      <c r="S2712">
        <f t="shared" si="128"/>
        <v>37.54</v>
      </c>
    </row>
    <row r="2713" spans="1:19" ht="60" x14ac:dyDescent="0.25">
      <c r="A2713" s="10">
        <v>1707</v>
      </c>
      <c r="B2713" s="3" t="s">
        <v>1708</v>
      </c>
      <c r="C2713" s="3" t="s">
        <v>5817</v>
      </c>
      <c r="D2713" s="6">
        <v>5000</v>
      </c>
      <c r="E2713" s="8">
        <v>487</v>
      </c>
      <c r="F2713" t="s">
        <v>8220</v>
      </c>
      <c r="G2713" t="s">
        <v>8223</v>
      </c>
      <c r="H2713" t="s">
        <v>8245</v>
      </c>
      <c r="I2713" s="19">
        <f t="shared" si="126"/>
        <v>42457.679340277777</v>
      </c>
      <c r="J2713">
        <v>1459181895</v>
      </c>
      <c r="K2713" s="19">
        <f t="shared" si="127"/>
        <v>42427.721006944441</v>
      </c>
      <c r="L2713">
        <v>1456593495</v>
      </c>
      <c r="M2713" t="b">
        <v>0</v>
      </c>
      <c r="N2713">
        <v>9</v>
      </c>
      <c r="O2713" t="b">
        <v>0</v>
      </c>
      <c r="P2713" t="s">
        <v>8291</v>
      </c>
      <c r="Q2713" s="15" t="s">
        <v>8311</v>
      </c>
      <c r="R2713" s="12" t="s">
        <v>8336</v>
      </c>
      <c r="S2713">
        <f t="shared" si="128"/>
        <v>54.11</v>
      </c>
    </row>
    <row r="2714" spans="1:19" ht="60" x14ac:dyDescent="0.25">
      <c r="A2714" s="10">
        <v>2135</v>
      </c>
      <c r="B2714" s="3" t="s">
        <v>2136</v>
      </c>
      <c r="C2714" s="3" t="s">
        <v>6245</v>
      </c>
      <c r="D2714" s="6">
        <v>5000</v>
      </c>
      <c r="E2714" s="8">
        <v>478</v>
      </c>
      <c r="F2714" t="s">
        <v>8220</v>
      </c>
      <c r="G2714" t="s">
        <v>8223</v>
      </c>
      <c r="H2714" t="s">
        <v>8245</v>
      </c>
      <c r="I2714" s="19">
        <f t="shared" si="126"/>
        <v>41186.963344907403</v>
      </c>
      <c r="J2714">
        <v>1349392033</v>
      </c>
      <c r="K2714" s="19">
        <f t="shared" si="127"/>
        <v>41156.963344907403</v>
      </c>
      <c r="L2714">
        <v>1346800033</v>
      </c>
      <c r="M2714" t="b">
        <v>0</v>
      </c>
      <c r="N2714">
        <v>22</v>
      </c>
      <c r="O2714" t="b">
        <v>0</v>
      </c>
      <c r="P2714" t="s">
        <v>8280</v>
      </c>
      <c r="Q2714" s="15" t="s">
        <v>8309</v>
      </c>
      <c r="R2714" s="12" t="s">
        <v>8345</v>
      </c>
      <c r="S2714">
        <f t="shared" si="128"/>
        <v>21.73</v>
      </c>
    </row>
    <row r="2715" spans="1:19" ht="45" x14ac:dyDescent="0.25">
      <c r="A2715" s="10">
        <v>1870</v>
      </c>
      <c r="B2715" s="3" t="s">
        <v>1871</v>
      </c>
      <c r="C2715" s="3" t="s">
        <v>5980</v>
      </c>
      <c r="D2715" s="6">
        <v>3500</v>
      </c>
      <c r="E2715" s="8">
        <v>361</v>
      </c>
      <c r="F2715" t="s">
        <v>8220</v>
      </c>
      <c r="G2715" t="s">
        <v>8223</v>
      </c>
      <c r="H2715" t="s">
        <v>8245</v>
      </c>
      <c r="I2715" s="19">
        <f t="shared" si="126"/>
        <v>42400.178472222222</v>
      </c>
      <c r="J2715">
        <v>1454213820</v>
      </c>
      <c r="K2715" s="19">
        <f t="shared" si="127"/>
        <v>42371.355729166666</v>
      </c>
      <c r="L2715">
        <v>1451723535</v>
      </c>
      <c r="M2715" t="b">
        <v>0</v>
      </c>
      <c r="N2715">
        <v>11</v>
      </c>
      <c r="O2715" t="b">
        <v>0</v>
      </c>
      <c r="P2715" t="s">
        <v>8281</v>
      </c>
      <c r="Q2715" s="15" t="s">
        <v>8309</v>
      </c>
      <c r="R2715" s="12" t="s">
        <v>8341</v>
      </c>
      <c r="S2715">
        <f t="shared" si="128"/>
        <v>32.82</v>
      </c>
    </row>
    <row r="2716" spans="1:19" ht="30" x14ac:dyDescent="0.25">
      <c r="A2716" s="10">
        <v>943</v>
      </c>
      <c r="B2716" s="3" t="s">
        <v>944</v>
      </c>
      <c r="C2716" s="3" t="s">
        <v>5053</v>
      </c>
      <c r="D2716" s="6">
        <v>3000</v>
      </c>
      <c r="E2716" s="8">
        <v>289</v>
      </c>
      <c r="F2716" t="s">
        <v>8220</v>
      </c>
      <c r="G2716" t="s">
        <v>8223</v>
      </c>
      <c r="H2716" t="s">
        <v>8245</v>
      </c>
      <c r="I2716" s="19">
        <f t="shared" si="126"/>
        <v>42703.709548611107</v>
      </c>
      <c r="J2716">
        <v>1480438905</v>
      </c>
      <c r="K2716" s="19">
        <f t="shared" si="127"/>
        <v>42673.66788194445</v>
      </c>
      <c r="L2716">
        <v>1477843305</v>
      </c>
      <c r="M2716" t="b">
        <v>0</v>
      </c>
      <c r="N2716">
        <v>12</v>
      </c>
      <c r="O2716" t="b">
        <v>0</v>
      </c>
      <c r="P2716" t="s">
        <v>8271</v>
      </c>
      <c r="Q2716" s="15" t="s">
        <v>8307</v>
      </c>
      <c r="R2716" s="12" t="s">
        <v>8313</v>
      </c>
      <c r="S2716">
        <f t="shared" si="128"/>
        <v>24.08</v>
      </c>
    </row>
    <row r="2717" spans="1:19" ht="60" x14ac:dyDescent="0.25">
      <c r="A2717" s="10">
        <v>197</v>
      </c>
      <c r="B2717" s="3" t="s">
        <v>199</v>
      </c>
      <c r="C2717" s="3" t="s">
        <v>4307</v>
      </c>
      <c r="D2717" s="6">
        <v>2500</v>
      </c>
      <c r="E2717" s="8">
        <v>262</v>
      </c>
      <c r="F2717" t="s">
        <v>8220</v>
      </c>
      <c r="G2717" t="s">
        <v>8224</v>
      </c>
      <c r="H2717" t="s">
        <v>8246</v>
      </c>
      <c r="I2717" s="19">
        <f t="shared" si="126"/>
        <v>42783.875</v>
      </c>
      <c r="J2717">
        <v>1487365200</v>
      </c>
      <c r="K2717" s="19">
        <f t="shared" si="127"/>
        <v>42741.848379629635</v>
      </c>
      <c r="L2717">
        <v>1483734100</v>
      </c>
      <c r="M2717" t="b">
        <v>0</v>
      </c>
      <c r="N2717">
        <v>8</v>
      </c>
      <c r="O2717" t="b">
        <v>0</v>
      </c>
      <c r="P2717" t="s">
        <v>8266</v>
      </c>
      <c r="Q2717" s="15" t="s">
        <v>8317</v>
      </c>
      <c r="R2717" s="12" t="s">
        <v>8346</v>
      </c>
      <c r="S2717">
        <f t="shared" si="128"/>
        <v>32.75</v>
      </c>
    </row>
    <row r="2718" spans="1:19" ht="30" x14ac:dyDescent="0.25">
      <c r="A2718" s="10">
        <v>1150</v>
      </c>
      <c r="B2718" s="3" t="s">
        <v>1151</v>
      </c>
      <c r="C2718" s="3" t="s">
        <v>5260</v>
      </c>
      <c r="D2718" s="6">
        <v>2500</v>
      </c>
      <c r="E2718" s="8">
        <v>252</v>
      </c>
      <c r="F2718" t="s">
        <v>8220</v>
      </c>
      <c r="G2718" t="s">
        <v>8223</v>
      </c>
      <c r="H2718" t="s">
        <v>8245</v>
      </c>
      <c r="I2718" s="19">
        <f t="shared" si="126"/>
        <v>42377.954571759255</v>
      </c>
      <c r="J2718">
        <v>1452293675</v>
      </c>
      <c r="K2718" s="19">
        <f t="shared" si="127"/>
        <v>42317.954571759255</v>
      </c>
      <c r="L2718">
        <v>1447109675</v>
      </c>
      <c r="M2718" t="b">
        <v>0</v>
      </c>
      <c r="N2718">
        <v>6</v>
      </c>
      <c r="O2718" t="b">
        <v>0</v>
      </c>
      <c r="P2718" t="s">
        <v>8282</v>
      </c>
      <c r="Q2718" s="15" t="s">
        <v>8325</v>
      </c>
      <c r="R2718" s="12" t="s">
        <v>8353</v>
      </c>
      <c r="S2718">
        <f t="shared" si="128"/>
        <v>42</v>
      </c>
    </row>
    <row r="2719" spans="1:19" ht="45" x14ac:dyDescent="0.25">
      <c r="A2719" s="10">
        <v>4003</v>
      </c>
      <c r="B2719" s="3" t="s">
        <v>3999</v>
      </c>
      <c r="C2719" s="3" t="s">
        <v>8071</v>
      </c>
      <c r="D2719" s="6">
        <v>2000</v>
      </c>
      <c r="E2719" s="8">
        <v>201</v>
      </c>
      <c r="F2719" t="s">
        <v>8220</v>
      </c>
      <c r="G2719" t="s">
        <v>8223</v>
      </c>
      <c r="H2719" t="s">
        <v>8245</v>
      </c>
      <c r="I2719" s="19">
        <f t="shared" si="126"/>
        <v>42050.587349537032</v>
      </c>
      <c r="J2719">
        <v>1424009147</v>
      </c>
      <c r="K2719" s="19">
        <f t="shared" si="127"/>
        <v>42020.587349537032</v>
      </c>
      <c r="L2719">
        <v>1421417147</v>
      </c>
      <c r="M2719" t="b">
        <v>0</v>
      </c>
      <c r="N2719">
        <v>2</v>
      </c>
      <c r="O2719" t="b">
        <v>0</v>
      </c>
      <c r="P2719" t="s">
        <v>8269</v>
      </c>
      <c r="Q2719" s="15" t="s">
        <v>8314</v>
      </c>
      <c r="R2719" s="12" t="s">
        <v>8315</v>
      </c>
      <c r="S2719">
        <f t="shared" si="128"/>
        <v>100.5</v>
      </c>
    </row>
    <row r="2720" spans="1:19" ht="45" x14ac:dyDescent="0.25">
      <c r="A2720" s="10">
        <v>893</v>
      </c>
      <c r="B2720" s="3" t="s">
        <v>894</v>
      </c>
      <c r="C2720" s="3" t="s">
        <v>5003</v>
      </c>
      <c r="D2720" s="6">
        <v>2000</v>
      </c>
      <c r="E2720" s="8">
        <v>200</v>
      </c>
      <c r="F2720" t="s">
        <v>8220</v>
      </c>
      <c r="G2720" t="s">
        <v>8223</v>
      </c>
      <c r="H2720" t="s">
        <v>8245</v>
      </c>
      <c r="I2720" s="19">
        <f t="shared" si="126"/>
        <v>42095.856053240743</v>
      </c>
      <c r="J2720">
        <v>1427920363</v>
      </c>
      <c r="K2720" s="19">
        <f t="shared" si="127"/>
        <v>42065.897719907407</v>
      </c>
      <c r="L2720">
        <v>1425331963</v>
      </c>
      <c r="M2720" t="b">
        <v>0</v>
      </c>
      <c r="N2720">
        <v>5</v>
      </c>
      <c r="O2720" t="b">
        <v>0</v>
      </c>
      <c r="P2720" t="s">
        <v>8277</v>
      </c>
      <c r="Q2720" s="15" t="s">
        <v>8311</v>
      </c>
      <c r="R2720" s="12" t="s">
        <v>8328</v>
      </c>
      <c r="S2720">
        <f t="shared" si="128"/>
        <v>40</v>
      </c>
    </row>
    <row r="2721" spans="1:19" ht="60" x14ac:dyDescent="0.25">
      <c r="A2721" s="10">
        <v>2124</v>
      </c>
      <c r="B2721" s="3" t="s">
        <v>2125</v>
      </c>
      <c r="C2721" s="3" t="s">
        <v>6234</v>
      </c>
      <c r="D2721" s="6">
        <v>1100</v>
      </c>
      <c r="E2721" s="8">
        <v>115</v>
      </c>
      <c r="F2721" t="s">
        <v>8220</v>
      </c>
      <c r="G2721" t="s">
        <v>8223</v>
      </c>
      <c r="H2721" t="s">
        <v>8245</v>
      </c>
      <c r="I2721" s="19">
        <f t="shared" si="126"/>
        <v>40512.208333333336</v>
      </c>
      <c r="J2721">
        <v>1291093200</v>
      </c>
      <c r="K2721" s="19">
        <f t="shared" si="127"/>
        <v>40464.028182870366</v>
      </c>
      <c r="L2721">
        <v>1286930435</v>
      </c>
      <c r="M2721" t="b">
        <v>0</v>
      </c>
      <c r="N2721">
        <v>5</v>
      </c>
      <c r="O2721" t="b">
        <v>0</v>
      </c>
      <c r="P2721" t="s">
        <v>8280</v>
      </c>
      <c r="Q2721" s="15" t="s">
        <v>8309</v>
      </c>
      <c r="R2721" s="12" t="s">
        <v>8345</v>
      </c>
      <c r="S2721">
        <f t="shared" si="128"/>
        <v>23</v>
      </c>
    </row>
    <row r="2722" spans="1:19" ht="45" x14ac:dyDescent="0.25">
      <c r="A2722" s="10">
        <v>3730</v>
      </c>
      <c r="B2722" s="3" t="s">
        <v>3727</v>
      </c>
      <c r="C2722" s="3" t="s">
        <v>7840</v>
      </c>
      <c r="D2722" s="6">
        <v>1000</v>
      </c>
      <c r="E2722" s="8">
        <v>100</v>
      </c>
      <c r="F2722" t="s">
        <v>8220</v>
      </c>
      <c r="G2722" t="s">
        <v>8223</v>
      </c>
      <c r="H2722" t="s">
        <v>8245</v>
      </c>
      <c r="I2722" s="19">
        <f t="shared" si="126"/>
        <v>42233.677766203706</v>
      </c>
      <c r="J2722">
        <v>1439828159</v>
      </c>
      <c r="K2722" s="19">
        <f t="shared" si="127"/>
        <v>42203.677766203706</v>
      </c>
      <c r="L2722">
        <v>1437236159</v>
      </c>
      <c r="M2722" t="b">
        <v>0</v>
      </c>
      <c r="N2722">
        <v>1</v>
      </c>
      <c r="O2722" t="b">
        <v>0</v>
      </c>
      <c r="P2722" t="s">
        <v>8269</v>
      </c>
      <c r="Q2722" s="15" t="s">
        <v>8314</v>
      </c>
      <c r="R2722" s="12" t="s">
        <v>8315</v>
      </c>
      <c r="S2722">
        <f t="shared" si="128"/>
        <v>100</v>
      </c>
    </row>
    <row r="2723" spans="1:19" ht="45" x14ac:dyDescent="0.25">
      <c r="A2723" s="10">
        <v>4103</v>
      </c>
      <c r="B2723" s="3" t="s">
        <v>4099</v>
      </c>
      <c r="C2723" s="3" t="s">
        <v>8206</v>
      </c>
      <c r="D2723" s="6">
        <v>1000</v>
      </c>
      <c r="E2723" s="8">
        <v>100</v>
      </c>
      <c r="F2723" t="s">
        <v>8220</v>
      </c>
      <c r="G2723" t="s">
        <v>8223</v>
      </c>
      <c r="H2723" t="s">
        <v>8245</v>
      </c>
      <c r="I2723" s="19">
        <f t="shared" si="126"/>
        <v>42242.772222222222</v>
      </c>
      <c r="J2723">
        <v>1440613920</v>
      </c>
      <c r="K2723" s="19">
        <f t="shared" si="127"/>
        <v>42188.83293981482</v>
      </c>
      <c r="L2723">
        <v>1435953566</v>
      </c>
      <c r="M2723" t="b">
        <v>0</v>
      </c>
      <c r="N2723">
        <v>6</v>
      </c>
      <c r="O2723" t="b">
        <v>0</v>
      </c>
      <c r="P2723" t="s">
        <v>8269</v>
      </c>
      <c r="Q2723" s="15" t="s">
        <v>8314</v>
      </c>
      <c r="R2723" s="12" t="s">
        <v>8315</v>
      </c>
      <c r="S2723">
        <f t="shared" si="128"/>
        <v>16.670000000000002</v>
      </c>
    </row>
    <row r="2724" spans="1:19" ht="60" x14ac:dyDescent="0.25">
      <c r="A2724" s="10">
        <v>2123</v>
      </c>
      <c r="B2724" s="3" t="s">
        <v>2124</v>
      </c>
      <c r="C2724" s="3" t="s">
        <v>6233</v>
      </c>
      <c r="D2724" s="6">
        <v>500</v>
      </c>
      <c r="E2724" s="8">
        <v>50</v>
      </c>
      <c r="F2724" t="s">
        <v>8220</v>
      </c>
      <c r="G2724" t="s">
        <v>8223</v>
      </c>
      <c r="H2724" t="s">
        <v>8245</v>
      </c>
      <c r="I2724" s="19">
        <f t="shared" si="126"/>
        <v>40252.290972222225</v>
      </c>
      <c r="J2724">
        <v>1268636340</v>
      </c>
      <c r="K2724" s="19">
        <f t="shared" si="127"/>
        <v>40198.424849537041</v>
      </c>
      <c r="L2724">
        <v>1263982307</v>
      </c>
      <c r="M2724" t="b">
        <v>0</v>
      </c>
      <c r="N2724">
        <v>5</v>
      </c>
      <c r="O2724" t="b">
        <v>0</v>
      </c>
      <c r="P2724" t="s">
        <v>8280</v>
      </c>
      <c r="Q2724" s="15" t="s">
        <v>8309</v>
      </c>
      <c r="R2724" s="12" t="s">
        <v>8345</v>
      </c>
      <c r="S2724">
        <f t="shared" si="128"/>
        <v>10</v>
      </c>
    </row>
    <row r="2725" spans="1:19" ht="45" x14ac:dyDescent="0.25">
      <c r="A2725" s="10">
        <v>3925</v>
      </c>
      <c r="B2725" s="3" t="s">
        <v>3922</v>
      </c>
      <c r="C2725" s="3" t="s">
        <v>8033</v>
      </c>
      <c r="D2725" s="6">
        <v>150</v>
      </c>
      <c r="E2725" s="8">
        <v>15</v>
      </c>
      <c r="F2725" t="s">
        <v>8220</v>
      </c>
      <c r="G2725" t="s">
        <v>8223</v>
      </c>
      <c r="H2725" t="s">
        <v>8245</v>
      </c>
      <c r="I2725" s="19">
        <f t="shared" si="126"/>
        <v>41850.870821759258</v>
      </c>
      <c r="J2725">
        <v>1406753639</v>
      </c>
      <c r="K2725" s="19">
        <f t="shared" si="127"/>
        <v>41820.870821759258</v>
      </c>
      <c r="L2725">
        <v>1404161639</v>
      </c>
      <c r="M2725" t="b">
        <v>0</v>
      </c>
      <c r="N2725">
        <v>3</v>
      </c>
      <c r="O2725" t="b">
        <v>0</v>
      </c>
      <c r="P2725" t="s">
        <v>8269</v>
      </c>
      <c r="Q2725" s="15" t="s">
        <v>8314</v>
      </c>
      <c r="R2725" s="12" t="s">
        <v>8315</v>
      </c>
      <c r="S2725">
        <f t="shared" si="128"/>
        <v>5</v>
      </c>
    </row>
    <row r="2726" spans="1:19" ht="45" x14ac:dyDescent="0.25">
      <c r="A2726" s="10">
        <v>3745</v>
      </c>
      <c r="B2726" s="3" t="s">
        <v>3742</v>
      </c>
      <c r="C2726" s="3" t="s">
        <v>7855</v>
      </c>
      <c r="D2726" s="6">
        <v>100</v>
      </c>
      <c r="E2726" s="8">
        <v>10</v>
      </c>
      <c r="F2726" t="s">
        <v>8220</v>
      </c>
      <c r="G2726" t="s">
        <v>8223</v>
      </c>
      <c r="H2726" t="s">
        <v>8245</v>
      </c>
      <c r="I2726" s="19">
        <f t="shared" si="126"/>
        <v>41861.697939814818</v>
      </c>
      <c r="J2726">
        <v>1407689102</v>
      </c>
      <c r="K2726" s="19">
        <f t="shared" si="127"/>
        <v>41831.697939814818</v>
      </c>
      <c r="L2726">
        <v>1405097102</v>
      </c>
      <c r="M2726" t="b">
        <v>0</v>
      </c>
      <c r="N2726">
        <v>1</v>
      </c>
      <c r="O2726" t="b">
        <v>0</v>
      </c>
      <c r="P2726" t="s">
        <v>8269</v>
      </c>
      <c r="Q2726" s="15" t="s">
        <v>8314</v>
      </c>
      <c r="R2726" s="12" t="s">
        <v>8315</v>
      </c>
      <c r="S2726">
        <f t="shared" si="128"/>
        <v>10</v>
      </c>
    </row>
    <row r="2727" spans="1:19" ht="45" x14ac:dyDescent="0.25">
      <c r="A2727" s="10">
        <v>1043</v>
      </c>
      <c r="B2727" s="3" t="s">
        <v>1044</v>
      </c>
      <c r="C2727" s="3" t="s">
        <v>5153</v>
      </c>
      <c r="D2727" s="6">
        <v>100000</v>
      </c>
      <c r="E2727" s="8">
        <v>8537</v>
      </c>
      <c r="F2727" t="s">
        <v>8219</v>
      </c>
      <c r="G2727" t="s">
        <v>8223</v>
      </c>
      <c r="H2727" t="s">
        <v>8245</v>
      </c>
      <c r="I2727" s="19">
        <f t="shared" si="126"/>
        <v>42144.252951388888</v>
      </c>
      <c r="J2727">
        <v>1432101855</v>
      </c>
      <c r="K2727" s="19">
        <f t="shared" si="127"/>
        <v>42114.252951388888</v>
      </c>
      <c r="L2727">
        <v>1429509855</v>
      </c>
      <c r="M2727" t="b">
        <v>0</v>
      </c>
      <c r="N2727">
        <v>292</v>
      </c>
      <c r="O2727" t="b">
        <v>0</v>
      </c>
      <c r="P2727" t="s">
        <v>8279</v>
      </c>
      <c r="Q2727" s="15" t="s">
        <v>8338</v>
      </c>
      <c r="R2727" s="12" t="s">
        <v>8339</v>
      </c>
      <c r="S2727">
        <f t="shared" si="128"/>
        <v>29.24</v>
      </c>
    </row>
    <row r="2728" spans="1:19" ht="60" x14ac:dyDescent="0.25">
      <c r="A2728" s="10">
        <v>1064</v>
      </c>
      <c r="B2728" s="3" t="s">
        <v>1065</v>
      </c>
      <c r="C2728" s="3" t="s">
        <v>5174</v>
      </c>
      <c r="D2728" s="6">
        <v>90000</v>
      </c>
      <c r="E2728" s="8">
        <v>8077</v>
      </c>
      <c r="F2728" t="s">
        <v>8220</v>
      </c>
      <c r="G2728" t="s">
        <v>8223</v>
      </c>
      <c r="H2728" t="s">
        <v>8245</v>
      </c>
      <c r="I2728" s="19">
        <f t="shared" si="126"/>
        <v>41462.228043981479</v>
      </c>
      <c r="J2728">
        <v>1373174903</v>
      </c>
      <c r="K2728" s="19">
        <f t="shared" si="127"/>
        <v>41417.228043981479</v>
      </c>
      <c r="L2728">
        <v>1369286903</v>
      </c>
      <c r="M2728" t="b">
        <v>0</v>
      </c>
      <c r="N2728">
        <v>123</v>
      </c>
      <c r="O2728" t="b">
        <v>0</v>
      </c>
      <c r="P2728" t="s">
        <v>8280</v>
      </c>
      <c r="Q2728" s="15" t="s">
        <v>8309</v>
      </c>
      <c r="R2728" s="12" t="s">
        <v>8345</v>
      </c>
      <c r="S2728">
        <f t="shared" si="128"/>
        <v>65.67</v>
      </c>
    </row>
    <row r="2729" spans="1:19" ht="75" x14ac:dyDescent="0.25">
      <c r="A2729" s="10">
        <v>587</v>
      </c>
      <c r="B2729" s="3" t="s">
        <v>588</v>
      </c>
      <c r="C2729" s="3" t="s">
        <v>4697</v>
      </c>
      <c r="D2729" s="6">
        <v>30000</v>
      </c>
      <c r="E2729" s="8">
        <v>2725</v>
      </c>
      <c r="F2729" t="s">
        <v>8220</v>
      </c>
      <c r="G2729" t="s">
        <v>8228</v>
      </c>
      <c r="H2729" t="s">
        <v>8250</v>
      </c>
      <c r="I2729" s="19">
        <f t="shared" si="126"/>
        <v>42110.757326388892</v>
      </c>
      <c r="J2729">
        <v>1429207833</v>
      </c>
      <c r="K2729" s="19">
        <f t="shared" si="127"/>
        <v>42080.757326388892</v>
      </c>
      <c r="L2729">
        <v>1426615833</v>
      </c>
      <c r="M2729" t="b">
        <v>0</v>
      </c>
      <c r="N2729">
        <v>7</v>
      </c>
      <c r="O2729" t="b">
        <v>0</v>
      </c>
      <c r="P2729" t="s">
        <v>8270</v>
      </c>
      <c r="Q2729" s="15" t="s">
        <v>8307</v>
      </c>
      <c r="R2729" s="12" t="s">
        <v>8354</v>
      </c>
      <c r="S2729">
        <f t="shared" si="128"/>
        <v>389.29</v>
      </c>
    </row>
    <row r="2730" spans="1:19" ht="45" x14ac:dyDescent="0.25">
      <c r="A2730" s="10">
        <v>889</v>
      </c>
      <c r="B2730" s="3" t="s">
        <v>890</v>
      </c>
      <c r="C2730" s="3" t="s">
        <v>4999</v>
      </c>
      <c r="D2730" s="6">
        <v>25000</v>
      </c>
      <c r="E2730" s="8">
        <v>2360.3200000000002</v>
      </c>
      <c r="F2730" t="s">
        <v>8220</v>
      </c>
      <c r="G2730" t="s">
        <v>8223</v>
      </c>
      <c r="H2730" t="s">
        <v>8245</v>
      </c>
      <c r="I2730" s="19">
        <f t="shared" si="126"/>
        <v>41917.784062500003</v>
      </c>
      <c r="J2730">
        <v>1412534943</v>
      </c>
      <c r="K2730" s="19">
        <f t="shared" si="127"/>
        <v>41887.784062500003</v>
      </c>
      <c r="L2730">
        <v>1409942943</v>
      </c>
      <c r="M2730" t="b">
        <v>0</v>
      </c>
      <c r="N2730">
        <v>32</v>
      </c>
      <c r="O2730" t="b">
        <v>0</v>
      </c>
      <c r="P2730" t="s">
        <v>8277</v>
      </c>
      <c r="Q2730" s="15" t="s">
        <v>8311</v>
      </c>
      <c r="R2730" s="12" t="s">
        <v>8328</v>
      </c>
      <c r="S2730">
        <f t="shared" si="128"/>
        <v>73.760000000000005</v>
      </c>
    </row>
    <row r="2731" spans="1:19" ht="45" x14ac:dyDescent="0.25">
      <c r="A2731" s="10">
        <v>438</v>
      </c>
      <c r="B2731" s="3" t="s">
        <v>439</v>
      </c>
      <c r="C2731" s="3" t="s">
        <v>4548</v>
      </c>
      <c r="D2731" s="6">
        <v>20000</v>
      </c>
      <c r="E2731" s="8">
        <v>1876</v>
      </c>
      <c r="F2731" t="s">
        <v>8220</v>
      </c>
      <c r="G2731" t="s">
        <v>8223</v>
      </c>
      <c r="H2731" t="s">
        <v>8245</v>
      </c>
      <c r="I2731" s="19">
        <f t="shared" si="126"/>
        <v>42326.302754629629</v>
      </c>
      <c r="J2731">
        <v>1447830958</v>
      </c>
      <c r="K2731" s="19">
        <f t="shared" si="127"/>
        <v>42296.261087962965</v>
      </c>
      <c r="L2731">
        <v>1445235358</v>
      </c>
      <c r="M2731" t="b">
        <v>0</v>
      </c>
      <c r="N2731">
        <v>11</v>
      </c>
      <c r="O2731" t="b">
        <v>0</v>
      </c>
      <c r="P2731" t="s">
        <v>8268</v>
      </c>
      <c r="Q2731" s="15" t="s">
        <v>8317</v>
      </c>
      <c r="R2731" s="12" t="s">
        <v>8344</v>
      </c>
      <c r="S2731">
        <f t="shared" si="128"/>
        <v>170.55</v>
      </c>
    </row>
    <row r="2732" spans="1:19" ht="45" x14ac:dyDescent="0.25">
      <c r="A2732" s="10">
        <v>3728</v>
      </c>
      <c r="B2732" s="3" t="s">
        <v>3725</v>
      </c>
      <c r="C2732" s="3" t="s">
        <v>7838</v>
      </c>
      <c r="D2732" s="6">
        <v>20000</v>
      </c>
      <c r="E2732" s="8">
        <v>1862</v>
      </c>
      <c r="F2732" t="s">
        <v>8220</v>
      </c>
      <c r="G2732" t="s">
        <v>8223</v>
      </c>
      <c r="H2732" t="s">
        <v>8245</v>
      </c>
      <c r="I2732" s="19">
        <f t="shared" si="126"/>
        <v>42235.171018518522</v>
      </c>
      <c r="J2732">
        <v>1439957176</v>
      </c>
      <c r="K2732" s="19">
        <f t="shared" si="127"/>
        <v>42205.171018518522</v>
      </c>
      <c r="L2732">
        <v>1437365176</v>
      </c>
      <c r="M2732" t="b">
        <v>0</v>
      </c>
      <c r="N2732">
        <v>31</v>
      </c>
      <c r="O2732" t="b">
        <v>0</v>
      </c>
      <c r="P2732" t="s">
        <v>8269</v>
      </c>
      <c r="Q2732" s="15" t="s">
        <v>8314</v>
      </c>
      <c r="R2732" s="12" t="s">
        <v>8315</v>
      </c>
      <c r="S2732">
        <f t="shared" si="128"/>
        <v>60.06</v>
      </c>
    </row>
    <row r="2733" spans="1:19" ht="45" x14ac:dyDescent="0.25">
      <c r="A2733" s="10">
        <v>1080</v>
      </c>
      <c r="B2733" s="3" t="s">
        <v>1081</v>
      </c>
      <c r="C2733" s="3" t="s">
        <v>5190</v>
      </c>
      <c r="D2733" s="6">
        <v>20000</v>
      </c>
      <c r="E2733" s="8">
        <v>1821</v>
      </c>
      <c r="F2733" t="s">
        <v>8220</v>
      </c>
      <c r="G2733" t="s">
        <v>8223</v>
      </c>
      <c r="H2733" t="s">
        <v>8245</v>
      </c>
      <c r="I2733" s="19">
        <f t="shared" si="126"/>
        <v>41770.138113425928</v>
      </c>
      <c r="J2733">
        <v>1399778333</v>
      </c>
      <c r="K2733" s="19">
        <f t="shared" si="127"/>
        <v>41740.138113425928</v>
      </c>
      <c r="L2733">
        <v>1397186333</v>
      </c>
      <c r="M2733" t="b">
        <v>0</v>
      </c>
      <c r="N2733">
        <v>98</v>
      </c>
      <c r="O2733" t="b">
        <v>0</v>
      </c>
      <c r="P2733" t="s">
        <v>8280</v>
      </c>
      <c r="Q2733" s="15" t="s">
        <v>8309</v>
      </c>
      <c r="R2733" s="12" t="s">
        <v>8345</v>
      </c>
      <c r="S2733">
        <f t="shared" si="128"/>
        <v>18.579999999999998</v>
      </c>
    </row>
    <row r="2734" spans="1:19" ht="60" x14ac:dyDescent="0.25">
      <c r="A2734" s="10">
        <v>4077</v>
      </c>
      <c r="B2734" s="3" t="s">
        <v>4073</v>
      </c>
      <c r="C2734" s="3" t="s">
        <v>8180</v>
      </c>
      <c r="D2734" s="6">
        <v>15000</v>
      </c>
      <c r="E2734" s="8">
        <v>1335</v>
      </c>
      <c r="F2734" t="s">
        <v>8220</v>
      </c>
      <c r="G2734" t="s">
        <v>8223</v>
      </c>
      <c r="H2734" t="s">
        <v>8245</v>
      </c>
      <c r="I2734" s="19">
        <f t="shared" si="126"/>
        <v>42725.7105787037</v>
      </c>
      <c r="J2734">
        <v>1482339794</v>
      </c>
      <c r="K2734" s="19">
        <f t="shared" si="127"/>
        <v>42695.7105787037</v>
      </c>
      <c r="L2734">
        <v>1479747794</v>
      </c>
      <c r="M2734" t="b">
        <v>0</v>
      </c>
      <c r="N2734">
        <v>6</v>
      </c>
      <c r="O2734" t="b">
        <v>0</v>
      </c>
      <c r="P2734" t="s">
        <v>8269</v>
      </c>
      <c r="Q2734" s="15" t="s">
        <v>8314</v>
      </c>
      <c r="R2734" s="12" t="s">
        <v>8315</v>
      </c>
      <c r="S2734">
        <f t="shared" si="128"/>
        <v>222.5</v>
      </c>
    </row>
    <row r="2735" spans="1:19" ht="60" x14ac:dyDescent="0.25">
      <c r="A2735" s="10">
        <v>1323</v>
      </c>
      <c r="B2735" s="3" t="s">
        <v>1324</v>
      </c>
      <c r="C2735" s="3" t="s">
        <v>5433</v>
      </c>
      <c r="D2735" s="6">
        <v>15000</v>
      </c>
      <c r="E2735" s="8">
        <v>1332</v>
      </c>
      <c r="F2735" t="s">
        <v>8219</v>
      </c>
      <c r="G2735" t="s">
        <v>8223</v>
      </c>
      <c r="H2735" t="s">
        <v>8245</v>
      </c>
      <c r="I2735" s="19">
        <f t="shared" si="126"/>
        <v>42486.288194444445</v>
      </c>
      <c r="J2735">
        <v>1461653700</v>
      </c>
      <c r="K2735" s="19">
        <f t="shared" si="127"/>
        <v>42451.698449074072</v>
      </c>
      <c r="L2735">
        <v>1458665146</v>
      </c>
      <c r="M2735" t="b">
        <v>0</v>
      </c>
      <c r="N2735">
        <v>44</v>
      </c>
      <c r="O2735" t="b">
        <v>0</v>
      </c>
      <c r="P2735" t="s">
        <v>8271</v>
      </c>
      <c r="Q2735" s="15" t="s">
        <v>8307</v>
      </c>
      <c r="R2735" s="12" t="s">
        <v>8313</v>
      </c>
      <c r="S2735">
        <f t="shared" si="128"/>
        <v>30.27</v>
      </c>
    </row>
    <row r="2736" spans="1:19" ht="45" x14ac:dyDescent="0.25">
      <c r="A2736" s="10">
        <v>3075</v>
      </c>
      <c r="B2736" s="3" t="s">
        <v>3075</v>
      </c>
      <c r="C2736" s="3" t="s">
        <v>7185</v>
      </c>
      <c r="D2736" s="6">
        <v>15000</v>
      </c>
      <c r="E2736" s="8">
        <v>1296</v>
      </c>
      <c r="F2736" t="s">
        <v>8220</v>
      </c>
      <c r="G2736" t="s">
        <v>8223</v>
      </c>
      <c r="H2736" t="s">
        <v>8245</v>
      </c>
      <c r="I2736" s="19">
        <f t="shared" si="126"/>
        <v>42601.102314814809</v>
      </c>
      <c r="J2736">
        <v>1471573640</v>
      </c>
      <c r="K2736" s="19">
        <f t="shared" si="127"/>
        <v>42551.102314814809</v>
      </c>
      <c r="L2736">
        <v>1467253640</v>
      </c>
      <c r="M2736" t="b">
        <v>0</v>
      </c>
      <c r="N2736">
        <v>20</v>
      </c>
      <c r="O2736" t="b">
        <v>0</v>
      </c>
      <c r="P2736" t="s">
        <v>8301</v>
      </c>
      <c r="Q2736" s="15" t="s">
        <v>8314</v>
      </c>
      <c r="R2736" s="12" t="s">
        <v>8327</v>
      </c>
      <c r="S2736">
        <f t="shared" si="128"/>
        <v>64.8</v>
      </c>
    </row>
    <row r="2737" spans="1:19" ht="60" x14ac:dyDescent="0.25">
      <c r="A2737" s="10">
        <v>3841</v>
      </c>
      <c r="B2737" s="3" t="s">
        <v>3838</v>
      </c>
      <c r="C2737" s="3" t="s">
        <v>7950</v>
      </c>
      <c r="D2737" s="6">
        <v>10000</v>
      </c>
      <c r="E2737" s="8">
        <v>872</v>
      </c>
      <c r="F2737" t="s">
        <v>8220</v>
      </c>
      <c r="G2737" t="s">
        <v>8223</v>
      </c>
      <c r="H2737" t="s">
        <v>8245</v>
      </c>
      <c r="I2737" s="19">
        <f t="shared" si="126"/>
        <v>41840.785729166666</v>
      </c>
      <c r="J2737">
        <v>1405882287</v>
      </c>
      <c r="K2737" s="19">
        <f t="shared" si="127"/>
        <v>41780.785729166666</v>
      </c>
      <c r="L2737">
        <v>1400698287</v>
      </c>
      <c r="M2737" t="b">
        <v>1</v>
      </c>
      <c r="N2737">
        <v>34</v>
      </c>
      <c r="O2737" t="b">
        <v>0</v>
      </c>
      <c r="P2737" t="s">
        <v>8269</v>
      </c>
      <c r="Q2737" s="15" t="s">
        <v>8314</v>
      </c>
      <c r="R2737" s="12" t="s">
        <v>8315</v>
      </c>
      <c r="S2737">
        <f t="shared" si="128"/>
        <v>25.65</v>
      </c>
    </row>
    <row r="2738" spans="1:19" ht="60" x14ac:dyDescent="0.25">
      <c r="A2738" s="10">
        <v>942</v>
      </c>
      <c r="B2738" s="3" t="s">
        <v>943</v>
      </c>
      <c r="C2738" s="3" t="s">
        <v>5052</v>
      </c>
      <c r="D2738" s="6">
        <v>7500</v>
      </c>
      <c r="E2738" s="8">
        <v>668</v>
      </c>
      <c r="F2738" t="s">
        <v>8220</v>
      </c>
      <c r="G2738" t="s">
        <v>8223</v>
      </c>
      <c r="H2738" t="s">
        <v>8245</v>
      </c>
      <c r="I2738" s="19">
        <f t="shared" si="126"/>
        <v>42418.843287037031</v>
      </c>
      <c r="J2738">
        <v>1455826460</v>
      </c>
      <c r="K2738" s="19">
        <f t="shared" si="127"/>
        <v>42382.843287037031</v>
      </c>
      <c r="L2738">
        <v>1452716060</v>
      </c>
      <c r="M2738" t="b">
        <v>0</v>
      </c>
      <c r="N2738">
        <v>16</v>
      </c>
      <c r="O2738" t="b">
        <v>0</v>
      </c>
      <c r="P2738" t="s">
        <v>8271</v>
      </c>
      <c r="Q2738" s="15" t="s">
        <v>8307</v>
      </c>
      <c r="R2738" s="12" t="s">
        <v>8313</v>
      </c>
      <c r="S2738">
        <f t="shared" si="128"/>
        <v>41.75</v>
      </c>
    </row>
    <row r="2739" spans="1:19" ht="60" x14ac:dyDescent="0.25">
      <c r="A2739" s="10">
        <v>2906</v>
      </c>
      <c r="B2739" s="3" t="s">
        <v>2906</v>
      </c>
      <c r="C2739" s="3" t="s">
        <v>7016</v>
      </c>
      <c r="D2739" s="6">
        <v>6000</v>
      </c>
      <c r="E2739" s="8">
        <v>565</v>
      </c>
      <c r="F2739" t="s">
        <v>8220</v>
      </c>
      <c r="G2739" t="s">
        <v>8223</v>
      </c>
      <c r="H2739" t="s">
        <v>8245</v>
      </c>
      <c r="I2739" s="19">
        <f t="shared" si="126"/>
        <v>42217.041666666672</v>
      </c>
      <c r="J2739">
        <v>1438390800</v>
      </c>
      <c r="K2739" s="19">
        <f t="shared" si="127"/>
        <v>42199.648912037039</v>
      </c>
      <c r="L2739">
        <v>1436888066</v>
      </c>
      <c r="M2739" t="b">
        <v>0</v>
      </c>
      <c r="N2739">
        <v>7</v>
      </c>
      <c r="O2739" t="b">
        <v>0</v>
      </c>
      <c r="P2739" t="s">
        <v>8269</v>
      </c>
      <c r="Q2739" s="15" t="s">
        <v>8314</v>
      </c>
      <c r="R2739" s="12" t="s">
        <v>8315</v>
      </c>
      <c r="S2739">
        <f t="shared" si="128"/>
        <v>80.709999999999994</v>
      </c>
    </row>
    <row r="2740" spans="1:19" ht="45" x14ac:dyDescent="0.25">
      <c r="A2740" s="10">
        <v>1146</v>
      </c>
      <c r="B2740" s="3" t="s">
        <v>1147</v>
      </c>
      <c r="C2740" s="3" t="s">
        <v>5256</v>
      </c>
      <c r="D2740" s="6">
        <v>6000</v>
      </c>
      <c r="E2740" s="8">
        <v>530</v>
      </c>
      <c r="F2740" t="s">
        <v>8220</v>
      </c>
      <c r="G2740" t="s">
        <v>8223</v>
      </c>
      <c r="H2740" t="s">
        <v>8245</v>
      </c>
      <c r="I2740" s="19">
        <f t="shared" si="126"/>
        <v>41761.9533912037</v>
      </c>
      <c r="J2740">
        <v>1399071173</v>
      </c>
      <c r="K2740" s="19">
        <f t="shared" si="127"/>
        <v>41723.9533912037</v>
      </c>
      <c r="L2740">
        <v>1395787973</v>
      </c>
      <c r="M2740" t="b">
        <v>0</v>
      </c>
      <c r="N2740">
        <v>12</v>
      </c>
      <c r="O2740" t="b">
        <v>0</v>
      </c>
      <c r="P2740" t="s">
        <v>8282</v>
      </c>
      <c r="Q2740" s="15" t="s">
        <v>8325</v>
      </c>
      <c r="R2740" s="12" t="s">
        <v>8353</v>
      </c>
      <c r="S2740">
        <f t="shared" si="128"/>
        <v>44.17</v>
      </c>
    </row>
    <row r="2741" spans="1:19" ht="45" x14ac:dyDescent="0.25">
      <c r="A2741" s="10">
        <v>2892</v>
      </c>
      <c r="B2741" s="3" t="s">
        <v>2892</v>
      </c>
      <c r="C2741" s="3" t="s">
        <v>7002</v>
      </c>
      <c r="D2741" s="6">
        <v>5500</v>
      </c>
      <c r="E2741" s="8">
        <v>500</v>
      </c>
      <c r="F2741" t="s">
        <v>8220</v>
      </c>
      <c r="G2741" t="s">
        <v>8223</v>
      </c>
      <c r="H2741" t="s">
        <v>8245</v>
      </c>
      <c r="I2741" s="19">
        <f t="shared" si="126"/>
        <v>41876.875</v>
      </c>
      <c r="J2741">
        <v>1409000400</v>
      </c>
      <c r="K2741" s="19">
        <f t="shared" si="127"/>
        <v>41869.714166666665</v>
      </c>
      <c r="L2741">
        <v>1408381704</v>
      </c>
      <c r="M2741" t="b">
        <v>0</v>
      </c>
      <c r="N2741">
        <v>17</v>
      </c>
      <c r="O2741" t="b">
        <v>0</v>
      </c>
      <c r="P2741" t="s">
        <v>8269</v>
      </c>
      <c r="Q2741" s="15" t="s">
        <v>8314</v>
      </c>
      <c r="R2741" s="12" t="s">
        <v>8315</v>
      </c>
      <c r="S2741">
        <f t="shared" si="128"/>
        <v>29.41</v>
      </c>
    </row>
    <row r="2742" spans="1:19" ht="60" x14ac:dyDescent="0.25">
      <c r="A2742" s="10">
        <v>1494</v>
      </c>
      <c r="B2742" s="3" t="s">
        <v>1495</v>
      </c>
      <c r="C2742" s="3" t="s">
        <v>5604</v>
      </c>
      <c r="D2742" s="6">
        <v>5000</v>
      </c>
      <c r="E2742" s="8">
        <v>445</v>
      </c>
      <c r="F2742" t="s">
        <v>8220</v>
      </c>
      <c r="G2742" t="s">
        <v>8223</v>
      </c>
      <c r="H2742" t="s">
        <v>8245</v>
      </c>
      <c r="I2742" s="19">
        <f t="shared" si="126"/>
        <v>42097.651388888888</v>
      </c>
      <c r="J2742">
        <v>1428075480</v>
      </c>
      <c r="K2742" s="19">
        <f t="shared" si="127"/>
        <v>42067.722372685181</v>
      </c>
      <c r="L2742">
        <v>1425489613</v>
      </c>
      <c r="M2742" t="b">
        <v>0</v>
      </c>
      <c r="N2742">
        <v>11</v>
      </c>
      <c r="O2742" t="b">
        <v>0</v>
      </c>
      <c r="P2742" t="s">
        <v>8273</v>
      </c>
      <c r="Q2742" s="15" t="s">
        <v>8320</v>
      </c>
      <c r="R2742" s="12" t="s">
        <v>8342</v>
      </c>
      <c r="S2742">
        <f t="shared" si="128"/>
        <v>40.450000000000003</v>
      </c>
    </row>
    <row r="2743" spans="1:19" ht="45" x14ac:dyDescent="0.25">
      <c r="A2743" s="10">
        <v>3801</v>
      </c>
      <c r="B2743" s="3" t="s">
        <v>3798</v>
      </c>
      <c r="C2743" s="3" t="s">
        <v>7911</v>
      </c>
      <c r="D2743" s="6">
        <v>5000</v>
      </c>
      <c r="E2743" s="8">
        <v>426</v>
      </c>
      <c r="F2743" t="s">
        <v>8220</v>
      </c>
      <c r="G2743" t="s">
        <v>8223</v>
      </c>
      <c r="H2743" t="s">
        <v>8245</v>
      </c>
      <c r="I2743" s="19">
        <f t="shared" si="126"/>
        <v>42006.676111111112</v>
      </c>
      <c r="J2743">
        <v>1420215216</v>
      </c>
      <c r="K2743" s="19">
        <f t="shared" si="127"/>
        <v>41975.676111111112</v>
      </c>
      <c r="L2743">
        <v>1417536816</v>
      </c>
      <c r="M2743" t="b">
        <v>0</v>
      </c>
      <c r="N2743">
        <v>9</v>
      </c>
      <c r="O2743" t="b">
        <v>0</v>
      </c>
      <c r="P2743" t="s">
        <v>8303</v>
      </c>
      <c r="Q2743" s="15" t="s">
        <v>8314</v>
      </c>
      <c r="R2743" s="12" t="s">
        <v>8335</v>
      </c>
      <c r="S2743">
        <f t="shared" si="128"/>
        <v>47.33</v>
      </c>
    </row>
    <row r="2744" spans="1:19" ht="60" x14ac:dyDescent="0.25">
      <c r="A2744" s="10">
        <v>1693</v>
      </c>
      <c r="B2744" s="3" t="s">
        <v>1694</v>
      </c>
      <c r="C2744" s="3" t="s">
        <v>5803</v>
      </c>
      <c r="D2744" s="6">
        <v>3000</v>
      </c>
      <c r="E2744" s="8">
        <v>280</v>
      </c>
      <c r="F2744" t="s">
        <v>8221</v>
      </c>
      <c r="G2744" t="s">
        <v>8224</v>
      </c>
      <c r="H2744" t="s">
        <v>8246</v>
      </c>
      <c r="I2744" s="19">
        <f t="shared" si="126"/>
        <v>42834.833333333328</v>
      </c>
      <c r="J2744">
        <v>1491768000</v>
      </c>
      <c r="K2744" s="19">
        <f t="shared" si="127"/>
        <v>42803.920277777783</v>
      </c>
      <c r="L2744">
        <v>1489097112</v>
      </c>
      <c r="M2744" t="b">
        <v>0</v>
      </c>
      <c r="N2744">
        <v>8</v>
      </c>
      <c r="O2744" t="b">
        <v>0</v>
      </c>
      <c r="P2744" t="s">
        <v>8291</v>
      </c>
      <c r="Q2744" s="15" t="s">
        <v>8311</v>
      </c>
      <c r="R2744" s="12" t="s">
        <v>8336</v>
      </c>
      <c r="S2744">
        <f t="shared" si="128"/>
        <v>35</v>
      </c>
    </row>
    <row r="2745" spans="1:19" ht="30" x14ac:dyDescent="0.25">
      <c r="A2745" s="10">
        <v>4018</v>
      </c>
      <c r="B2745" s="3" t="s">
        <v>4014</v>
      </c>
      <c r="C2745" s="3" t="s">
        <v>8123</v>
      </c>
      <c r="D2745" s="6">
        <v>1500</v>
      </c>
      <c r="E2745" s="8">
        <v>130</v>
      </c>
      <c r="F2745" t="s">
        <v>8220</v>
      </c>
      <c r="G2745" t="s">
        <v>8224</v>
      </c>
      <c r="H2745" t="s">
        <v>8246</v>
      </c>
      <c r="I2745" s="19">
        <f t="shared" si="126"/>
        <v>42650.91097222222</v>
      </c>
      <c r="J2745">
        <v>1475877108</v>
      </c>
      <c r="K2745" s="19">
        <f t="shared" si="127"/>
        <v>42620.91097222222</v>
      </c>
      <c r="L2745">
        <v>1473285108</v>
      </c>
      <c r="M2745" t="b">
        <v>0</v>
      </c>
      <c r="N2745">
        <v>4</v>
      </c>
      <c r="O2745" t="b">
        <v>0</v>
      </c>
      <c r="P2745" t="s">
        <v>8269</v>
      </c>
      <c r="Q2745" s="15" t="s">
        <v>8314</v>
      </c>
      <c r="R2745" s="12" t="s">
        <v>8315</v>
      </c>
      <c r="S2745">
        <f t="shared" si="128"/>
        <v>32.5</v>
      </c>
    </row>
    <row r="2746" spans="1:19" ht="30" x14ac:dyDescent="0.25">
      <c r="A2746" s="10">
        <v>1582</v>
      </c>
      <c r="B2746" s="3" t="s">
        <v>1583</v>
      </c>
      <c r="C2746" s="3" t="s">
        <v>5692</v>
      </c>
      <c r="D2746" s="6">
        <v>1000</v>
      </c>
      <c r="E2746" s="8">
        <v>93</v>
      </c>
      <c r="F2746" t="s">
        <v>8220</v>
      </c>
      <c r="G2746" t="s">
        <v>8223</v>
      </c>
      <c r="H2746" t="s">
        <v>8245</v>
      </c>
      <c r="I2746" s="19">
        <f t="shared" si="126"/>
        <v>42303.888888888891</v>
      </c>
      <c r="J2746">
        <v>1445894400</v>
      </c>
      <c r="K2746" s="19">
        <f t="shared" si="127"/>
        <v>42246.789965277778</v>
      </c>
      <c r="L2746">
        <v>1440961053</v>
      </c>
      <c r="M2746" t="b">
        <v>0</v>
      </c>
      <c r="N2746">
        <v>3</v>
      </c>
      <c r="O2746" t="b">
        <v>0</v>
      </c>
      <c r="P2746" t="s">
        <v>8289</v>
      </c>
      <c r="Q2746" s="15" t="s">
        <v>8322</v>
      </c>
      <c r="R2746" s="12" t="s">
        <v>8340</v>
      </c>
      <c r="S2746">
        <f t="shared" si="128"/>
        <v>31</v>
      </c>
    </row>
    <row r="2747" spans="1:19" ht="60" x14ac:dyDescent="0.25">
      <c r="A2747" s="10">
        <v>3908</v>
      </c>
      <c r="B2747" s="3" t="s">
        <v>3905</v>
      </c>
      <c r="C2747" s="3" t="s">
        <v>8016</v>
      </c>
      <c r="D2747" s="6">
        <v>750</v>
      </c>
      <c r="E2747" s="8">
        <v>65</v>
      </c>
      <c r="F2747" t="s">
        <v>8220</v>
      </c>
      <c r="G2747" t="s">
        <v>8223</v>
      </c>
      <c r="H2747" t="s">
        <v>8245</v>
      </c>
      <c r="I2747" s="19">
        <f t="shared" si="126"/>
        <v>41849.135370370372</v>
      </c>
      <c r="J2747">
        <v>1406603696</v>
      </c>
      <c r="K2747" s="19">
        <f t="shared" si="127"/>
        <v>41834.135370370372</v>
      </c>
      <c r="L2747">
        <v>1405307696</v>
      </c>
      <c r="M2747" t="b">
        <v>0</v>
      </c>
      <c r="N2747">
        <v>4</v>
      </c>
      <c r="O2747" t="b">
        <v>0</v>
      </c>
      <c r="P2747" t="s">
        <v>8269</v>
      </c>
      <c r="Q2747" s="15" t="s">
        <v>8314</v>
      </c>
      <c r="R2747" s="12" t="s">
        <v>8315</v>
      </c>
      <c r="S2747">
        <f t="shared" si="128"/>
        <v>16.25</v>
      </c>
    </row>
    <row r="2748" spans="1:19" ht="30" x14ac:dyDescent="0.25">
      <c r="A2748" s="10">
        <v>1548</v>
      </c>
      <c r="B2748" s="3" t="s">
        <v>1549</v>
      </c>
      <c r="C2748" s="3" t="s">
        <v>5658</v>
      </c>
      <c r="D2748" s="6">
        <v>700</v>
      </c>
      <c r="E2748" s="8">
        <v>60</v>
      </c>
      <c r="F2748" t="s">
        <v>8220</v>
      </c>
      <c r="G2748" t="s">
        <v>8223</v>
      </c>
      <c r="H2748" t="s">
        <v>8245</v>
      </c>
      <c r="I2748" s="19">
        <f t="shared" si="126"/>
        <v>42316.923842592587</v>
      </c>
      <c r="J2748">
        <v>1447020620</v>
      </c>
      <c r="K2748" s="19">
        <f t="shared" si="127"/>
        <v>42286.88217592593</v>
      </c>
      <c r="L2748">
        <v>1444425020</v>
      </c>
      <c r="M2748" t="b">
        <v>0</v>
      </c>
      <c r="N2748">
        <v>1</v>
      </c>
      <c r="O2748" t="b">
        <v>0</v>
      </c>
      <c r="P2748" t="s">
        <v>8287</v>
      </c>
      <c r="Q2748" s="15" t="s">
        <v>8322</v>
      </c>
      <c r="R2748" s="12" t="s">
        <v>8350</v>
      </c>
      <c r="S2748">
        <f t="shared" si="128"/>
        <v>60</v>
      </c>
    </row>
    <row r="2749" spans="1:19" ht="60" x14ac:dyDescent="0.25">
      <c r="A2749" s="10">
        <v>1914</v>
      </c>
      <c r="B2749" s="3" t="s">
        <v>1915</v>
      </c>
      <c r="C2749" s="3" t="s">
        <v>6024</v>
      </c>
      <c r="D2749" s="6">
        <v>666</v>
      </c>
      <c r="E2749" s="8">
        <v>60</v>
      </c>
      <c r="F2749" t="s">
        <v>8220</v>
      </c>
      <c r="G2749" t="s">
        <v>8223</v>
      </c>
      <c r="H2749" t="s">
        <v>8245</v>
      </c>
      <c r="I2749" s="19">
        <f t="shared" si="126"/>
        <v>41944.165972222225</v>
      </c>
      <c r="J2749">
        <v>1414814340</v>
      </c>
      <c r="K2749" s="19">
        <f t="shared" si="127"/>
        <v>41929.174456018518</v>
      </c>
      <c r="L2749">
        <v>1413519073</v>
      </c>
      <c r="M2749" t="b">
        <v>0</v>
      </c>
      <c r="N2749">
        <v>2</v>
      </c>
      <c r="O2749" t="b">
        <v>0</v>
      </c>
      <c r="P2749" t="s">
        <v>8292</v>
      </c>
      <c r="Q2749" s="15" t="s">
        <v>8307</v>
      </c>
      <c r="R2749" s="12" t="s">
        <v>8347</v>
      </c>
      <c r="S2749">
        <f t="shared" si="128"/>
        <v>30</v>
      </c>
    </row>
    <row r="2750" spans="1:19" ht="45" x14ac:dyDescent="0.25">
      <c r="A2750" s="10">
        <v>2919</v>
      </c>
      <c r="B2750" s="3" t="s">
        <v>2919</v>
      </c>
      <c r="C2750" s="3" t="s">
        <v>7029</v>
      </c>
      <c r="D2750" s="6">
        <v>600</v>
      </c>
      <c r="E2750" s="8">
        <v>51</v>
      </c>
      <c r="F2750" t="s">
        <v>8220</v>
      </c>
      <c r="G2750" t="s">
        <v>8223</v>
      </c>
      <c r="H2750" t="s">
        <v>8245</v>
      </c>
      <c r="I2750" s="19">
        <f t="shared" si="126"/>
        <v>41856.61954861111</v>
      </c>
      <c r="J2750">
        <v>1407250329</v>
      </c>
      <c r="K2750" s="19">
        <f t="shared" si="127"/>
        <v>41826.61954861111</v>
      </c>
      <c r="L2750">
        <v>1404658329</v>
      </c>
      <c r="M2750" t="b">
        <v>0</v>
      </c>
      <c r="N2750">
        <v>6</v>
      </c>
      <c r="O2750" t="b">
        <v>0</v>
      </c>
      <c r="P2750" t="s">
        <v>8269</v>
      </c>
      <c r="Q2750" s="15" t="s">
        <v>8314</v>
      </c>
      <c r="R2750" s="12" t="s">
        <v>8315</v>
      </c>
      <c r="S2750">
        <f t="shared" si="128"/>
        <v>8.5</v>
      </c>
    </row>
    <row r="2751" spans="1:19" ht="45" x14ac:dyDescent="0.25">
      <c r="A2751" s="10">
        <v>2646</v>
      </c>
      <c r="B2751" s="3" t="s">
        <v>2646</v>
      </c>
      <c r="C2751" s="3" t="s">
        <v>6756</v>
      </c>
      <c r="D2751" s="6">
        <v>500000</v>
      </c>
      <c r="E2751" s="8">
        <v>42086.42</v>
      </c>
      <c r="F2751" t="s">
        <v>8219</v>
      </c>
      <c r="G2751" t="s">
        <v>8223</v>
      </c>
      <c r="H2751" t="s">
        <v>8245</v>
      </c>
      <c r="I2751" s="19">
        <f t="shared" si="126"/>
        <v>42256.313298611116</v>
      </c>
      <c r="J2751">
        <v>1441783869</v>
      </c>
      <c r="K2751" s="19">
        <f t="shared" si="127"/>
        <v>42226.313298611116</v>
      </c>
      <c r="L2751">
        <v>1439191869</v>
      </c>
      <c r="M2751" t="b">
        <v>1</v>
      </c>
      <c r="N2751">
        <v>535</v>
      </c>
      <c r="O2751" t="b">
        <v>0</v>
      </c>
      <c r="P2751" t="s">
        <v>8299</v>
      </c>
      <c r="Q2751" s="15" t="s">
        <v>8307</v>
      </c>
      <c r="R2751" s="12" t="s">
        <v>8316</v>
      </c>
      <c r="S2751">
        <f t="shared" si="128"/>
        <v>78.67</v>
      </c>
    </row>
    <row r="2752" spans="1:19" ht="45" x14ac:dyDescent="0.25">
      <c r="A2752" s="10">
        <v>999</v>
      </c>
      <c r="B2752" s="3" t="s">
        <v>1000</v>
      </c>
      <c r="C2752" s="3" t="s">
        <v>5109</v>
      </c>
      <c r="D2752" s="6">
        <v>150000</v>
      </c>
      <c r="E2752" s="8">
        <v>11683</v>
      </c>
      <c r="F2752" t="s">
        <v>8220</v>
      </c>
      <c r="G2752" t="s">
        <v>8228</v>
      </c>
      <c r="H2752" t="s">
        <v>8250</v>
      </c>
      <c r="I2752" s="19">
        <f t="shared" si="126"/>
        <v>41956.334722222222</v>
      </c>
      <c r="J2752">
        <v>1415865720</v>
      </c>
      <c r="K2752" s="19">
        <f t="shared" si="127"/>
        <v>41926.29965277778</v>
      </c>
      <c r="L2752">
        <v>1413270690</v>
      </c>
      <c r="M2752" t="b">
        <v>0</v>
      </c>
      <c r="N2752">
        <v>40</v>
      </c>
      <c r="O2752" t="b">
        <v>0</v>
      </c>
      <c r="P2752" t="s">
        <v>8271</v>
      </c>
      <c r="Q2752" s="15" t="s">
        <v>8307</v>
      </c>
      <c r="R2752" s="12" t="s">
        <v>8313</v>
      </c>
      <c r="S2752">
        <f t="shared" si="128"/>
        <v>292.08</v>
      </c>
    </row>
    <row r="2753" spans="1:19" ht="60" x14ac:dyDescent="0.25">
      <c r="A2753" s="10">
        <v>1714</v>
      </c>
      <c r="B2753" s="3" t="s">
        <v>1715</v>
      </c>
      <c r="C2753" s="3" t="s">
        <v>5824</v>
      </c>
      <c r="D2753" s="6">
        <v>25000</v>
      </c>
      <c r="E2753" s="8">
        <v>1967</v>
      </c>
      <c r="F2753" t="s">
        <v>8220</v>
      </c>
      <c r="G2753" t="s">
        <v>8223</v>
      </c>
      <c r="H2753" t="s">
        <v>8245</v>
      </c>
      <c r="I2753" s="19">
        <f t="shared" si="126"/>
        <v>42125.918530092589</v>
      </c>
      <c r="J2753">
        <v>1430517761</v>
      </c>
      <c r="K2753" s="19">
        <f t="shared" si="127"/>
        <v>42095.918530092589</v>
      </c>
      <c r="L2753">
        <v>1427925761</v>
      </c>
      <c r="M2753" t="b">
        <v>0</v>
      </c>
      <c r="N2753">
        <v>17</v>
      </c>
      <c r="O2753" t="b">
        <v>0</v>
      </c>
      <c r="P2753" t="s">
        <v>8291</v>
      </c>
      <c r="Q2753" s="15" t="s">
        <v>8311</v>
      </c>
      <c r="R2753" s="12" t="s">
        <v>8336</v>
      </c>
      <c r="S2753">
        <f t="shared" si="128"/>
        <v>115.71</v>
      </c>
    </row>
    <row r="2754" spans="1:19" ht="60" x14ac:dyDescent="0.25">
      <c r="A2754" s="10">
        <v>2675</v>
      </c>
      <c r="B2754" s="3" t="s">
        <v>2675</v>
      </c>
      <c r="C2754" s="3" t="s">
        <v>6785</v>
      </c>
      <c r="D2754" s="6">
        <v>25000</v>
      </c>
      <c r="E2754" s="8">
        <v>1897</v>
      </c>
      <c r="F2754" t="s">
        <v>8220</v>
      </c>
      <c r="G2754" t="s">
        <v>8223</v>
      </c>
      <c r="H2754" t="s">
        <v>8245</v>
      </c>
      <c r="I2754" s="19">
        <f t="shared" si="126"/>
        <v>41953.899178240739</v>
      </c>
      <c r="J2754">
        <v>1415655289</v>
      </c>
      <c r="K2754" s="19">
        <f t="shared" si="127"/>
        <v>41923.857511574075</v>
      </c>
      <c r="L2754">
        <v>1413059689</v>
      </c>
      <c r="M2754" t="b">
        <v>1</v>
      </c>
      <c r="N2754">
        <v>29</v>
      </c>
      <c r="O2754" t="b">
        <v>0</v>
      </c>
      <c r="P2754" t="s">
        <v>8300</v>
      </c>
      <c r="Q2754" s="15" t="s">
        <v>8307</v>
      </c>
      <c r="R2754" s="12" t="s">
        <v>8334</v>
      </c>
      <c r="S2754">
        <f t="shared" si="128"/>
        <v>65.41</v>
      </c>
    </row>
    <row r="2755" spans="1:19" ht="60" x14ac:dyDescent="0.25">
      <c r="A2755" s="10">
        <v>2776</v>
      </c>
      <c r="B2755" s="3" t="s">
        <v>2776</v>
      </c>
      <c r="C2755" s="3" t="s">
        <v>6886</v>
      </c>
      <c r="D2755" s="6">
        <v>21000</v>
      </c>
      <c r="E2755" s="8">
        <v>1655</v>
      </c>
      <c r="F2755" t="s">
        <v>8220</v>
      </c>
      <c r="G2755" t="s">
        <v>8223</v>
      </c>
      <c r="H2755" t="s">
        <v>8245</v>
      </c>
      <c r="I2755" s="19">
        <f t="shared" ref="I2755:I2818" si="129">(((J2755/60)/60)/24)+DATE(1970,1,1)</f>
        <v>42167.297175925924</v>
      </c>
      <c r="J2755">
        <v>1434092876</v>
      </c>
      <c r="K2755" s="19">
        <f t="shared" ref="K2755:K2818" si="130">(((L2755/60)/60)/24)+DATE(1970,1,1)</f>
        <v>42136.297175925924</v>
      </c>
      <c r="L2755">
        <v>1431414476</v>
      </c>
      <c r="M2755" t="b">
        <v>0</v>
      </c>
      <c r="N2755">
        <v>36</v>
      </c>
      <c r="O2755" t="b">
        <v>0</v>
      </c>
      <c r="P2755" t="s">
        <v>8302</v>
      </c>
      <c r="Q2755" s="15" t="s">
        <v>8320</v>
      </c>
      <c r="R2755" s="12" t="s">
        <v>8348</v>
      </c>
      <c r="S2755">
        <f t="shared" ref="S2755:S2818" si="131">IFERROR(ROUND(E2755/N2755,2),0)</f>
        <v>45.97</v>
      </c>
    </row>
    <row r="2756" spans="1:19" ht="60" x14ac:dyDescent="0.25">
      <c r="A2756" s="10">
        <v>2952</v>
      </c>
      <c r="B2756" s="3" t="s">
        <v>2952</v>
      </c>
      <c r="C2756" s="3" t="s">
        <v>7062</v>
      </c>
      <c r="D2756" s="6">
        <v>20000</v>
      </c>
      <c r="E2756" s="8">
        <v>1605</v>
      </c>
      <c r="F2756" t="s">
        <v>8219</v>
      </c>
      <c r="G2756" t="s">
        <v>8223</v>
      </c>
      <c r="H2756" t="s">
        <v>8245</v>
      </c>
      <c r="I2756" s="19">
        <f t="shared" si="129"/>
        <v>42660.166666666672</v>
      </c>
      <c r="J2756">
        <v>1476676800</v>
      </c>
      <c r="K2756" s="19">
        <f t="shared" si="130"/>
        <v>42628.690266203703</v>
      </c>
      <c r="L2756">
        <v>1473957239</v>
      </c>
      <c r="M2756" t="b">
        <v>0</v>
      </c>
      <c r="N2756">
        <v>8</v>
      </c>
      <c r="O2756" t="b">
        <v>0</v>
      </c>
      <c r="P2756" t="s">
        <v>8301</v>
      </c>
      <c r="Q2756" s="15" t="s">
        <v>8314</v>
      </c>
      <c r="R2756" s="12" t="s">
        <v>8327</v>
      </c>
      <c r="S2756">
        <f t="shared" si="131"/>
        <v>200.63</v>
      </c>
    </row>
    <row r="2757" spans="1:19" ht="45" x14ac:dyDescent="0.25">
      <c r="A2757" s="10">
        <v>1862</v>
      </c>
      <c r="B2757" s="3" t="s">
        <v>1863</v>
      </c>
      <c r="C2757" s="3" t="s">
        <v>5972</v>
      </c>
      <c r="D2757" s="6">
        <v>18000</v>
      </c>
      <c r="E2757" s="8">
        <v>1455</v>
      </c>
      <c r="F2757" t="s">
        <v>8220</v>
      </c>
      <c r="G2757" t="s">
        <v>8223</v>
      </c>
      <c r="H2757" t="s">
        <v>8245</v>
      </c>
      <c r="I2757" s="19">
        <f t="shared" si="129"/>
        <v>42802.3125</v>
      </c>
      <c r="J2757">
        <v>1488958200</v>
      </c>
      <c r="K2757" s="19">
        <f t="shared" si="130"/>
        <v>42755.492754629624</v>
      </c>
      <c r="L2757">
        <v>1484912974</v>
      </c>
      <c r="M2757" t="b">
        <v>0</v>
      </c>
      <c r="N2757">
        <v>16</v>
      </c>
      <c r="O2757" t="b">
        <v>0</v>
      </c>
      <c r="P2757" t="s">
        <v>8281</v>
      </c>
      <c r="Q2757" s="15" t="s">
        <v>8309</v>
      </c>
      <c r="R2757" s="12" t="s">
        <v>8341</v>
      </c>
      <c r="S2757">
        <f t="shared" si="131"/>
        <v>90.94</v>
      </c>
    </row>
    <row r="2758" spans="1:19" ht="30" x14ac:dyDescent="0.25">
      <c r="A2758" s="10">
        <v>1089</v>
      </c>
      <c r="B2758" s="3" t="s">
        <v>1090</v>
      </c>
      <c r="C2758" s="3" t="s">
        <v>5199</v>
      </c>
      <c r="D2758" s="6">
        <v>15000</v>
      </c>
      <c r="E2758" s="8">
        <v>1174</v>
      </c>
      <c r="F2758" t="s">
        <v>8220</v>
      </c>
      <c r="G2758" t="s">
        <v>8229</v>
      </c>
      <c r="H2758" t="s">
        <v>8248</v>
      </c>
      <c r="I2758" s="19">
        <f t="shared" si="129"/>
        <v>42181.189525462964</v>
      </c>
      <c r="J2758">
        <v>1435293175</v>
      </c>
      <c r="K2758" s="19">
        <f t="shared" si="130"/>
        <v>42151.189525462964</v>
      </c>
      <c r="L2758">
        <v>1432701175</v>
      </c>
      <c r="M2758" t="b">
        <v>0</v>
      </c>
      <c r="N2758">
        <v>49</v>
      </c>
      <c r="O2758" t="b">
        <v>0</v>
      </c>
      <c r="P2758" t="s">
        <v>8280</v>
      </c>
      <c r="Q2758" s="15" t="s">
        <v>8309</v>
      </c>
      <c r="R2758" s="12" t="s">
        <v>8345</v>
      </c>
      <c r="S2758">
        <f t="shared" si="131"/>
        <v>23.96</v>
      </c>
    </row>
    <row r="2759" spans="1:19" ht="60" x14ac:dyDescent="0.25">
      <c r="A2759" s="10">
        <v>664</v>
      </c>
      <c r="B2759" s="3" t="s">
        <v>665</v>
      </c>
      <c r="C2759" s="3" t="s">
        <v>4774</v>
      </c>
      <c r="D2759" s="6">
        <v>12000</v>
      </c>
      <c r="E2759" s="8">
        <v>904</v>
      </c>
      <c r="F2759" t="s">
        <v>8220</v>
      </c>
      <c r="G2759" t="s">
        <v>8223</v>
      </c>
      <c r="H2759" t="s">
        <v>8245</v>
      </c>
      <c r="I2759" s="19">
        <f t="shared" si="129"/>
        <v>42107.666377314818</v>
      </c>
      <c r="J2759">
        <v>1428940775</v>
      </c>
      <c r="K2759" s="19">
        <f t="shared" si="130"/>
        <v>42077.666377314818</v>
      </c>
      <c r="L2759">
        <v>1426348775</v>
      </c>
      <c r="M2759" t="b">
        <v>0</v>
      </c>
      <c r="N2759">
        <v>29</v>
      </c>
      <c r="O2759" t="b">
        <v>0</v>
      </c>
      <c r="P2759" t="s">
        <v>8271</v>
      </c>
      <c r="Q2759" s="15" t="s">
        <v>8307</v>
      </c>
      <c r="R2759" s="12" t="s">
        <v>8313</v>
      </c>
      <c r="S2759">
        <f t="shared" si="131"/>
        <v>31.17</v>
      </c>
    </row>
    <row r="2760" spans="1:19" ht="45" x14ac:dyDescent="0.25">
      <c r="A2760" s="10">
        <v>458</v>
      </c>
      <c r="B2760" s="3" t="s">
        <v>459</v>
      </c>
      <c r="C2760" s="3" t="s">
        <v>4568</v>
      </c>
      <c r="D2760" s="6">
        <v>10000</v>
      </c>
      <c r="E2760" s="8">
        <v>821</v>
      </c>
      <c r="F2760" t="s">
        <v>8220</v>
      </c>
      <c r="G2760" t="s">
        <v>8224</v>
      </c>
      <c r="H2760" t="s">
        <v>8246</v>
      </c>
      <c r="I2760" s="19">
        <f t="shared" si="129"/>
        <v>41408.69976851852</v>
      </c>
      <c r="J2760">
        <v>1368550060</v>
      </c>
      <c r="K2760" s="19">
        <f t="shared" si="130"/>
        <v>41378.69976851852</v>
      </c>
      <c r="L2760">
        <v>1365958060</v>
      </c>
      <c r="M2760" t="b">
        <v>0</v>
      </c>
      <c r="N2760">
        <v>49</v>
      </c>
      <c r="O2760" t="b">
        <v>0</v>
      </c>
      <c r="P2760" t="s">
        <v>8268</v>
      </c>
      <c r="Q2760" s="15" t="s">
        <v>8317</v>
      </c>
      <c r="R2760" s="12" t="s">
        <v>8344</v>
      </c>
      <c r="S2760">
        <f t="shared" si="131"/>
        <v>16.760000000000002</v>
      </c>
    </row>
    <row r="2761" spans="1:19" ht="60" x14ac:dyDescent="0.25">
      <c r="A2761" s="10">
        <v>4046</v>
      </c>
      <c r="B2761" s="3" t="s">
        <v>4042</v>
      </c>
      <c r="C2761" s="3" t="s">
        <v>8150</v>
      </c>
      <c r="D2761" s="6">
        <v>5600</v>
      </c>
      <c r="E2761" s="8">
        <v>460</v>
      </c>
      <c r="F2761" t="s">
        <v>8220</v>
      </c>
      <c r="G2761" t="s">
        <v>8223</v>
      </c>
      <c r="H2761" t="s">
        <v>8245</v>
      </c>
      <c r="I2761" s="19">
        <f t="shared" si="129"/>
        <v>41934.650578703702</v>
      </c>
      <c r="J2761">
        <v>1413992210</v>
      </c>
      <c r="K2761" s="19">
        <f t="shared" si="130"/>
        <v>41904.650578703702</v>
      </c>
      <c r="L2761">
        <v>1411400210</v>
      </c>
      <c r="M2761" t="b">
        <v>0</v>
      </c>
      <c r="N2761">
        <v>12</v>
      </c>
      <c r="O2761" t="b">
        <v>0</v>
      </c>
      <c r="P2761" t="s">
        <v>8269</v>
      </c>
      <c r="Q2761" s="15" t="s">
        <v>8314</v>
      </c>
      <c r="R2761" s="12" t="s">
        <v>8315</v>
      </c>
      <c r="S2761">
        <f t="shared" si="131"/>
        <v>38.33</v>
      </c>
    </row>
    <row r="2762" spans="1:19" ht="60" x14ac:dyDescent="0.25">
      <c r="A2762" s="10">
        <v>1427</v>
      </c>
      <c r="B2762" s="3" t="s">
        <v>1428</v>
      </c>
      <c r="C2762" s="3" t="s">
        <v>5537</v>
      </c>
      <c r="D2762" s="6">
        <v>5000</v>
      </c>
      <c r="E2762" s="8">
        <v>419</v>
      </c>
      <c r="F2762" t="s">
        <v>8220</v>
      </c>
      <c r="G2762" t="s">
        <v>8235</v>
      </c>
      <c r="H2762" t="s">
        <v>8248</v>
      </c>
      <c r="I2762" s="19">
        <f t="shared" si="129"/>
        <v>42631.851678240739</v>
      </c>
      <c r="J2762">
        <v>1474230385</v>
      </c>
      <c r="K2762" s="19">
        <f t="shared" si="130"/>
        <v>42601.851678240739</v>
      </c>
      <c r="L2762">
        <v>1471638385</v>
      </c>
      <c r="M2762" t="b">
        <v>0</v>
      </c>
      <c r="N2762">
        <v>4</v>
      </c>
      <c r="O2762" t="b">
        <v>0</v>
      </c>
      <c r="P2762" t="s">
        <v>8285</v>
      </c>
      <c r="Q2762" s="15" t="s">
        <v>8320</v>
      </c>
      <c r="R2762" s="12" t="s">
        <v>8355</v>
      </c>
      <c r="S2762">
        <f t="shared" si="131"/>
        <v>104.75</v>
      </c>
    </row>
    <row r="2763" spans="1:19" ht="45" x14ac:dyDescent="0.25">
      <c r="A2763" s="10">
        <v>1430</v>
      </c>
      <c r="B2763" s="3" t="s">
        <v>1431</v>
      </c>
      <c r="C2763" s="3" t="s">
        <v>5540</v>
      </c>
      <c r="D2763" s="6">
        <v>5000</v>
      </c>
      <c r="E2763" s="8">
        <v>403</v>
      </c>
      <c r="F2763" t="s">
        <v>8220</v>
      </c>
      <c r="G2763" t="s">
        <v>8223</v>
      </c>
      <c r="H2763" t="s">
        <v>8245</v>
      </c>
      <c r="I2763" s="19">
        <f t="shared" si="129"/>
        <v>41992.813518518517</v>
      </c>
      <c r="J2763">
        <v>1419017488</v>
      </c>
      <c r="K2763" s="19">
        <f t="shared" si="130"/>
        <v>41961.813518518517</v>
      </c>
      <c r="L2763">
        <v>1416339088</v>
      </c>
      <c r="M2763" t="b">
        <v>0</v>
      </c>
      <c r="N2763">
        <v>5</v>
      </c>
      <c r="O2763" t="b">
        <v>0</v>
      </c>
      <c r="P2763" t="s">
        <v>8285</v>
      </c>
      <c r="Q2763" s="15" t="s">
        <v>8320</v>
      </c>
      <c r="R2763" s="12" t="s">
        <v>8355</v>
      </c>
      <c r="S2763">
        <f t="shared" si="131"/>
        <v>80.599999999999994</v>
      </c>
    </row>
    <row r="2764" spans="1:19" ht="60" x14ac:dyDescent="0.25">
      <c r="A2764" s="10">
        <v>145</v>
      </c>
      <c r="B2764" s="3" t="s">
        <v>147</v>
      </c>
      <c r="C2764" s="3" t="s">
        <v>4255</v>
      </c>
      <c r="D2764" s="6">
        <v>4500</v>
      </c>
      <c r="E2764" s="8">
        <v>338</v>
      </c>
      <c r="F2764" t="s">
        <v>8219</v>
      </c>
      <c r="G2764" t="s">
        <v>8223</v>
      </c>
      <c r="H2764" t="s">
        <v>8245</v>
      </c>
      <c r="I2764" s="19">
        <f t="shared" si="129"/>
        <v>42227.542268518519</v>
      </c>
      <c r="J2764">
        <v>1439298052</v>
      </c>
      <c r="K2764" s="19">
        <f t="shared" si="130"/>
        <v>42200.542268518519</v>
      </c>
      <c r="L2764">
        <v>1436965252</v>
      </c>
      <c r="M2764" t="b">
        <v>0</v>
      </c>
      <c r="N2764">
        <v>9</v>
      </c>
      <c r="O2764" t="b">
        <v>0</v>
      </c>
      <c r="P2764" t="s">
        <v>8265</v>
      </c>
      <c r="Q2764" s="15" t="s">
        <v>8317</v>
      </c>
      <c r="R2764" s="12" t="s">
        <v>8337</v>
      </c>
      <c r="S2764">
        <f t="shared" si="131"/>
        <v>37.56</v>
      </c>
    </row>
    <row r="2765" spans="1:19" ht="60" x14ac:dyDescent="0.25">
      <c r="A2765" s="10">
        <v>1716</v>
      </c>
      <c r="B2765" s="3" t="s">
        <v>1717</v>
      </c>
      <c r="C2765" s="3" t="s">
        <v>5826</v>
      </c>
      <c r="D2765" s="6">
        <v>2000</v>
      </c>
      <c r="E2765" s="8">
        <v>150</v>
      </c>
      <c r="F2765" t="s">
        <v>8220</v>
      </c>
      <c r="G2765" t="s">
        <v>8223</v>
      </c>
      <c r="H2765" t="s">
        <v>8245</v>
      </c>
      <c r="I2765" s="19">
        <f t="shared" si="129"/>
        <v>42713.619201388887</v>
      </c>
      <c r="J2765">
        <v>1481295099</v>
      </c>
      <c r="K2765" s="19">
        <f t="shared" si="130"/>
        <v>42673.577534722222</v>
      </c>
      <c r="L2765">
        <v>1477835499</v>
      </c>
      <c r="M2765" t="b">
        <v>0</v>
      </c>
      <c r="N2765">
        <v>3</v>
      </c>
      <c r="O2765" t="b">
        <v>0</v>
      </c>
      <c r="P2765" t="s">
        <v>8291</v>
      </c>
      <c r="Q2765" s="15" t="s">
        <v>8311</v>
      </c>
      <c r="R2765" s="12" t="s">
        <v>8336</v>
      </c>
      <c r="S2765">
        <f t="shared" si="131"/>
        <v>50</v>
      </c>
    </row>
    <row r="2766" spans="1:19" ht="45" x14ac:dyDescent="0.25">
      <c r="A2766" s="10">
        <v>2916</v>
      </c>
      <c r="B2766" s="3" t="s">
        <v>2916</v>
      </c>
      <c r="C2766" s="3" t="s">
        <v>7026</v>
      </c>
      <c r="D2766" s="6">
        <v>1850</v>
      </c>
      <c r="E2766" s="8">
        <v>145</v>
      </c>
      <c r="F2766" t="s">
        <v>8220</v>
      </c>
      <c r="G2766" t="s">
        <v>8224</v>
      </c>
      <c r="H2766" t="s">
        <v>8246</v>
      </c>
      <c r="I2766" s="19">
        <f t="shared" si="129"/>
        <v>41778.476724537039</v>
      </c>
      <c r="J2766">
        <v>1400498789</v>
      </c>
      <c r="K2766" s="19">
        <f t="shared" si="130"/>
        <v>41755.476724537039</v>
      </c>
      <c r="L2766">
        <v>1398511589</v>
      </c>
      <c r="M2766" t="b">
        <v>0</v>
      </c>
      <c r="N2766">
        <v>7</v>
      </c>
      <c r="O2766" t="b">
        <v>0</v>
      </c>
      <c r="P2766" t="s">
        <v>8269</v>
      </c>
      <c r="Q2766" s="15" t="s">
        <v>8314</v>
      </c>
      <c r="R2766" s="12" t="s">
        <v>8315</v>
      </c>
      <c r="S2766">
        <f t="shared" si="131"/>
        <v>20.71</v>
      </c>
    </row>
    <row r="2767" spans="1:19" ht="45" x14ac:dyDescent="0.25">
      <c r="A2767" s="10">
        <v>1491</v>
      </c>
      <c r="B2767" s="3" t="s">
        <v>1492</v>
      </c>
      <c r="C2767" s="3" t="s">
        <v>5601</v>
      </c>
      <c r="D2767" s="6">
        <v>1200</v>
      </c>
      <c r="E2767" s="8">
        <v>100</v>
      </c>
      <c r="F2767" t="s">
        <v>8220</v>
      </c>
      <c r="G2767" t="s">
        <v>8223</v>
      </c>
      <c r="H2767" t="s">
        <v>8245</v>
      </c>
      <c r="I2767" s="19">
        <f t="shared" si="129"/>
        <v>42050.651388888888</v>
      </c>
      <c r="J2767">
        <v>1424014680</v>
      </c>
      <c r="K2767" s="19">
        <f t="shared" si="130"/>
        <v>41991.713460648149</v>
      </c>
      <c r="L2767">
        <v>1418922443</v>
      </c>
      <c r="M2767" t="b">
        <v>0</v>
      </c>
      <c r="N2767">
        <v>1</v>
      </c>
      <c r="O2767" t="b">
        <v>0</v>
      </c>
      <c r="P2767" t="s">
        <v>8273</v>
      </c>
      <c r="Q2767" s="15" t="s">
        <v>8320</v>
      </c>
      <c r="R2767" s="12" t="s">
        <v>8342</v>
      </c>
      <c r="S2767">
        <f t="shared" si="131"/>
        <v>100</v>
      </c>
    </row>
    <row r="2768" spans="1:19" ht="45" x14ac:dyDescent="0.25">
      <c r="A2768" s="10">
        <v>1117</v>
      </c>
      <c r="B2768" s="3" t="s">
        <v>1118</v>
      </c>
      <c r="C2768" s="3" t="s">
        <v>5227</v>
      </c>
      <c r="D2768" s="6">
        <v>1000</v>
      </c>
      <c r="E2768" s="8">
        <v>83</v>
      </c>
      <c r="F2768" t="s">
        <v>8220</v>
      </c>
      <c r="G2768" t="s">
        <v>8235</v>
      </c>
      <c r="H2768" t="s">
        <v>8248</v>
      </c>
      <c r="I2768" s="19">
        <f t="shared" si="129"/>
        <v>42363.598530092597</v>
      </c>
      <c r="J2768">
        <v>1451053313</v>
      </c>
      <c r="K2768" s="19">
        <f t="shared" si="130"/>
        <v>42333.598530092597</v>
      </c>
      <c r="L2768">
        <v>1448461313</v>
      </c>
      <c r="M2768" t="b">
        <v>0</v>
      </c>
      <c r="N2768">
        <v>8</v>
      </c>
      <c r="O2768" t="b">
        <v>0</v>
      </c>
      <c r="P2768" t="s">
        <v>8280</v>
      </c>
      <c r="Q2768" s="15" t="s">
        <v>8309</v>
      </c>
      <c r="R2768" s="12" t="s">
        <v>8345</v>
      </c>
      <c r="S2768">
        <f t="shared" si="131"/>
        <v>10.38</v>
      </c>
    </row>
    <row r="2769" spans="1:19" ht="60" x14ac:dyDescent="0.25">
      <c r="A2769" s="10">
        <v>2325</v>
      </c>
      <c r="B2769" s="3" t="s">
        <v>2326</v>
      </c>
      <c r="C2769" s="3" t="s">
        <v>6435</v>
      </c>
      <c r="D2769" s="6">
        <v>1000</v>
      </c>
      <c r="E2769" s="8">
        <v>80</v>
      </c>
      <c r="F2769" t="s">
        <v>8221</v>
      </c>
      <c r="G2769" t="s">
        <v>8223</v>
      </c>
      <c r="H2769" t="s">
        <v>8245</v>
      </c>
      <c r="I2769" s="19">
        <f t="shared" si="129"/>
        <v>42823.980682870373</v>
      </c>
      <c r="J2769">
        <v>1490830331</v>
      </c>
      <c r="K2769" s="19">
        <f t="shared" si="130"/>
        <v>42794.022349537037</v>
      </c>
      <c r="L2769">
        <v>1488241931</v>
      </c>
      <c r="M2769" t="b">
        <v>0</v>
      </c>
      <c r="N2769">
        <v>7</v>
      </c>
      <c r="O2769" t="b">
        <v>0</v>
      </c>
      <c r="P2769" t="s">
        <v>8296</v>
      </c>
      <c r="Q2769" s="15" t="s">
        <v>8325</v>
      </c>
      <c r="R2769" s="12" t="s">
        <v>8326</v>
      </c>
      <c r="S2769">
        <f t="shared" si="131"/>
        <v>11.43</v>
      </c>
    </row>
    <row r="2770" spans="1:19" ht="60" x14ac:dyDescent="0.25">
      <c r="A2770" s="10">
        <v>1995</v>
      </c>
      <c r="B2770" s="3" t="s">
        <v>1996</v>
      </c>
      <c r="C2770" s="3" t="s">
        <v>6105</v>
      </c>
      <c r="D2770" s="6">
        <v>1000</v>
      </c>
      <c r="E2770" s="8">
        <v>78</v>
      </c>
      <c r="F2770" t="s">
        <v>8220</v>
      </c>
      <c r="G2770" t="s">
        <v>8228</v>
      </c>
      <c r="H2770" t="s">
        <v>8250</v>
      </c>
      <c r="I2770" s="19">
        <f t="shared" si="129"/>
        <v>42201.902037037042</v>
      </c>
      <c r="J2770">
        <v>1437082736</v>
      </c>
      <c r="K2770" s="19">
        <f t="shared" si="130"/>
        <v>42181.902037037042</v>
      </c>
      <c r="L2770">
        <v>1435354736</v>
      </c>
      <c r="M2770" t="b">
        <v>0</v>
      </c>
      <c r="N2770">
        <v>3</v>
      </c>
      <c r="O2770" t="b">
        <v>0</v>
      </c>
      <c r="P2770" t="s">
        <v>8294</v>
      </c>
      <c r="Q2770" s="15" t="s">
        <v>8322</v>
      </c>
      <c r="R2770" s="12" t="s">
        <v>8351</v>
      </c>
      <c r="S2770">
        <f t="shared" si="131"/>
        <v>26</v>
      </c>
    </row>
    <row r="2771" spans="1:19" ht="60" x14ac:dyDescent="0.25">
      <c r="A2771" s="10">
        <v>3922</v>
      </c>
      <c r="B2771" s="3" t="s">
        <v>3919</v>
      </c>
      <c r="C2771" s="3" t="s">
        <v>8030</v>
      </c>
      <c r="D2771" s="6">
        <v>750</v>
      </c>
      <c r="E2771" s="8">
        <v>61</v>
      </c>
      <c r="F2771" t="s">
        <v>8220</v>
      </c>
      <c r="G2771" t="s">
        <v>8223</v>
      </c>
      <c r="H2771" t="s">
        <v>8245</v>
      </c>
      <c r="I2771" s="19">
        <f t="shared" si="129"/>
        <v>42065.958333333328</v>
      </c>
      <c r="J2771">
        <v>1425337200</v>
      </c>
      <c r="K2771" s="19">
        <f t="shared" si="130"/>
        <v>42020.768634259264</v>
      </c>
      <c r="L2771">
        <v>1421432810</v>
      </c>
      <c r="M2771" t="b">
        <v>0</v>
      </c>
      <c r="N2771">
        <v>6</v>
      </c>
      <c r="O2771" t="b">
        <v>0</v>
      </c>
      <c r="P2771" t="s">
        <v>8269</v>
      </c>
      <c r="Q2771" s="15" t="s">
        <v>8314</v>
      </c>
      <c r="R2771" s="12" t="s">
        <v>8315</v>
      </c>
      <c r="S2771">
        <f t="shared" si="131"/>
        <v>10.17</v>
      </c>
    </row>
    <row r="2772" spans="1:19" ht="60" x14ac:dyDescent="0.25">
      <c r="A2772" s="10">
        <v>1078</v>
      </c>
      <c r="B2772" s="3" t="s">
        <v>1079</v>
      </c>
      <c r="C2772" s="3" t="s">
        <v>5188</v>
      </c>
      <c r="D2772" s="6">
        <v>600</v>
      </c>
      <c r="E2772" s="8">
        <v>45</v>
      </c>
      <c r="F2772" t="s">
        <v>8220</v>
      </c>
      <c r="G2772" t="s">
        <v>8223</v>
      </c>
      <c r="H2772" t="s">
        <v>8245</v>
      </c>
      <c r="I2772" s="19">
        <f t="shared" si="129"/>
        <v>40746.195844907408</v>
      </c>
      <c r="J2772">
        <v>1311309721</v>
      </c>
      <c r="K2772" s="19">
        <f t="shared" si="130"/>
        <v>40701.195844907408</v>
      </c>
      <c r="L2772">
        <v>1307421721</v>
      </c>
      <c r="M2772" t="b">
        <v>0</v>
      </c>
      <c r="N2772">
        <v>5</v>
      </c>
      <c r="O2772" t="b">
        <v>0</v>
      </c>
      <c r="P2772" t="s">
        <v>8280</v>
      </c>
      <c r="Q2772" s="15" t="s">
        <v>8309</v>
      </c>
      <c r="R2772" s="12" t="s">
        <v>8345</v>
      </c>
      <c r="S2772">
        <f t="shared" si="131"/>
        <v>9</v>
      </c>
    </row>
    <row r="2773" spans="1:19" ht="60" x14ac:dyDescent="0.25">
      <c r="A2773" s="10">
        <v>4011</v>
      </c>
      <c r="B2773" s="3" t="s">
        <v>4007</v>
      </c>
      <c r="C2773" s="3" t="s">
        <v>8116</v>
      </c>
      <c r="D2773" s="6">
        <v>250</v>
      </c>
      <c r="E2773" s="8">
        <v>19</v>
      </c>
      <c r="F2773" t="s">
        <v>8220</v>
      </c>
      <c r="G2773" t="s">
        <v>8224</v>
      </c>
      <c r="H2773" t="s">
        <v>8246</v>
      </c>
      <c r="I2773" s="19">
        <f t="shared" si="129"/>
        <v>42032.54488425926</v>
      </c>
      <c r="J2773">
        <v>1422450278</v>
      </c>
      <c r="K2773" s="19">
        <f t="shared" si="130"/>
        <v>42002.54488425926</v>
      </c>
      <c r="L2773">
        <v>1419858278</v>
      </c>
      <c r="M2773" t="b">
        <v>0</v>
      </c>
      <c r="N2773">
        <v>4</v>
      </c>
      <c r="O2773" t="b">
        <v>0</v>
      </c>
      <c r="P2773" t="s">
        <v>8269</v>
      </c>
      <c r="Q2773" s="15" t="s">
        <v>8314</v>
      </c>
      <c r="R2773" s="12" t="s">
        <v>8315</v>
      </c>
      <c r="S2773">
        <f t="shared" si="131"/>
        <v>4.75</v>
      </c>
    </row>
    <row r="2774" spans="1:19" ht="30" x14ac:dyDescent="0.25">
      <c r="A2774" s="10">
        <v>684</v>
      </c>
      <c r="B2774" s="3" t="s">
        <v>685</v>
      </c>
      <c r="C2774" s="3" t="s">
        <v>4794</v>
      </c>
      <c r="D2774" s="6">
        <v>320000</v>
      </c>
      <c r="E2774" s="8">
        <v>23948</v>
      </c>
      <c r="F2774" t="s">
        <v>8220</v>
      </c>
      <c r="G2774" t="s">
        <v>8223</v>
      </c>
      <c r="H2774" t="s">
        <v>8245</v>
      </c>
      <c r="I2774" s="19">
        <f t="shared" si="129"/>
        <v>41845.125</v>
      </c>
      <c r="J2774">
        <v>1406257200</v>
      </c>
      <c r="K2774" s="19">
        <f t="shared" si="130"/>
        <v>41809.473275462966</v>
      </c>
      <c r="L2774">
        <v>1403176891</v>
      </c>
      <c r="M2774" t="b">
        <v>0</v>
      </c>
      <c r="N2774">
        <v>135</v>
      </c>
      <c r="O2774" t="b">
        <v>0</v>
      </c>
      <c r="P2774" t="s">
        <v>8271</v>
      </c>
      <c r="Q2774" s="15" t="s">
        <v>8307</v>
      </c>
      <c r="R2774" s="12" t="s">
        <v>8313</v>
      </c>
      <c r="S2774">
        <f t="shared" si="131"/>
        <v>177.39</v>
      </c>
    </row>
    <row r="2775" spans="1:19" ht="60" x14ac:dyDescent="0.25">
      <c r="A2775" s="10">
        <v>2158</v>
      </c>
      <c r="B2775" s="3" t="s">
        <v>2159</v>
      </c>
      <c r="C2775" s="3" t="s">
        <v>6268</v>
      </c>
      <c r="D2775" s="6">
        <v>300000</v>
      </c>
      <c r="E2775" s="8">
        <v>19770.11</v>
      </c>
      <c r="F2775" t="s">
        <v>8220</v>
      </c>
      <c r="G2775" t="s">
        <v>8223</v>
      </c>
      <c r="H2775" t="s">
        <v>8245</v>
      </c>
      <c r="I2775" s="19">
        <f t="shared" si="129"/>
        <v>41309.853865740741</v>
      </c>
      <c r="J2775">
        <v>1360009774</v>
      </c>
      <c r="K2775" s="19">
        <f t="shared" si="130"/>
        <v>41264.853865740741</v>
      </c>
      <c r="L2775">
        <v>1356121774</v>
      </c>
      <c r="M2775" t="b">
        <v>0</v>
      </c>
      <c r="N2775">
        <v>311</v>
      </c>
      <c r="O2775" t="b">
        <v>0</v>
      </c>
      <c r="P2775" t="s">
        <v>8280</v>
      </c>
      <c r="Q2775" s="15" t="s">
        <v>8309</v>
      </c>
      <c r="R2775" s="12" t="s">
        <v>8345</v>
      </c>
      <c r="S2775">
        <f t="shared" si="131"/>
        <v>63.57</v>
      </c>
    </row>
    <row r="2776" spans="1:19" ht="45" x14ac:dyDescent="0.25">
      <c r="A2776" s="10">
        <v>2600</v>
      </c>
      <c r="B2776" s="3" t="s">
        <v>2600</v>
      </c>
      <c r="C2776" s="3" t="s">
        <v>6710</v>
      </c>
      <c r="D2776" s="6">
        <v>50000</v>
      </c>
      <c r="E2776" s="8">
        <v>3466</v>
      </c>
      <c r="F2776" t="s">
        <v>8220</v>
      </c>
      <c r="G2776" t="s">
        <v>8223</v>
      </c>
      <c r="H2776" t="s">
        <v>8245</v>
      </c>
      <c r="I2776" s="19">
        <f t="shared" si="129"/>
        <v>42454.858796296292</v>
      </c>
      <c r="J2776">
        <v>1458938200</v>
      </c>
      <c r="K2776" s="19">
        <f t="shared" si="130"/>
        <v>42394.900462962964</v>
      </c>
      <c r="L2776">
        <v>1453757800</v>
      </c>
      <c r="M2776" t="b">
        <v>0</v>
      </c>
      <c r="N2776">
        <v>30</v>
      </c>
      <c r="O2776" t="b">
        <v>0</v>
      </c>
      <c r="P2776" t="s">
        <v>8282</v>
      </c>
      <c r="Q2776" s="15" t="s">
        <v>8325</v>
      </c>
      <c r="R2776" s="12" t="s">
        <v>8353</v>
      </c>
      <c r="S2776">
        <f t="shared" si="131"/>
        <v>115.53</v>
      </c>
    </row>
    <row r="2777" spans="1:19" ht="30" x14ac:dyDescent="0.25">
      <c r="A2777" s="10">
        <v>1339</v>
      </c>
      <c r="B2777" s="3" t="s">
        <v>1340</v>
      </c>
      <c r="C2777" s="3" t="s">
        <v>5449</v>
      </c>
      <c r="D2777" s="6">
        <v>50000</v>
      </c>
      <c r="E2777" s="8">
        <v>3317</v>
      </c>
      <c r="F2777" t="s">
        <v>8219</v>
      </c>
      <c r="G2777" t="s">
        <v>8223</v>
      </c>
      <c r="H2777" t="s">
        <v>8245</v>
      </c>
      <c r="I2777" s="19">
        <f t="shared" si="129"/>
        <v>41981.688831018517</v>
      </c>
      <c r="J2777">
        <v>1418056315</v>
      </c>
      <c r="K2777" s="19">
        <f t="shared" si="130"/>
        <v>41936.647164351853</v>
      </c>
      <c r="L2777">
        <v>1414164715</v>
      </c>
      <c r="M2777" t="b">
        <v>0</v>
      </c>
      <c r="N2777">
        <v>37</v>
      </c>
      <c r="O2777" t="b">
        <v>0</v>
      </c>
      <c r="P2777" t="s">
        <v>8271</v>
      </c>
      <c r="Q2777" s="15" t="s">
        <v>8307</v>
      </c>
      <c r="R2777" s="12" t="s">
        <v>8313</v>
      </c>
      <c r="S2777">
        <f t="shared" si="131"/>
        <v>89.65</v>
      </c>
    </row>
    <row r="2778" spans="1:19" ht="60" x14ac:dyDescent="0.25">
      <c r="A2778" s="10">
        <v>4105</v>
      </c>
      <c r="B2778" s="3" t="s">
        <v>4101</v>
      </c>
      <c r="C2778" s="3" t="s">
        <v>8208</v>
      </c>
      <c r="D2778" s="6">
        <v>33000</v>
      </c>
      <c r="E2778" s="8">
        <v>2300</v>
      </c>
      <c r="F2778" t="s">
        <v>8220</v>
      </c>
      <c r="G2778" t="s">
        <v>8237</v>
      </c>
      <c r="H2778" t="s">
        <v>8255</v>
      </c>
      <c r="I2778" s="19">
        <f t="shared" si="129"/>
        <v>42730.010520833333</v>
      </c>
      <c r="J2778">
        <v>1482711309</v>
      </c>
      <c r="K2778" s="19">
        <f t="shared" si="130"/>
        <v>42697.010520833333</v>
      </c>
      <c r="L2778">
        <v>1479860109</v>
      </c>
      <c r="M2778" t="b">
        <v>0</v>
      </c>
      <c r="N2778">
        <v>6</v>
      </c>
      <c r="O2778" t="b">
        <v>0</v>
      </c>
      <c r="P2778" t="s">
        <v>8269</v>
      </c>
      <c r="Q2778" s="15" t="s">
        <v>8314</v>
      </c>
      <c r="R2778" s="12" t="s">
        <v>8315</v>
      </c>
      <c r="S2778">
        <f t="shared" si="131"/>
        <v>383.33</v>
      </c>
    </row>
    <row r="2779" spans="1:19" ht="75" x14ac:dyDescent="0.25">
      <c r="A2779" s="10">
        <v>3849</v>
      </c>
      <c r="B2779" s="3" t="s">
        <v>3846</v>
      </c>
      <c r="C2779" s="3" t="s">
        <v>7958</v>
      </c>
      <c r="D2779" s="6">
        <v>30000</v>
      </c>
      <c r="E2779" s="8">
        <v>2113</v>
      </c>
      <c r="F2779" t="s">
        <v>8220</v>
      </c>
      <c r="G2779" t="s">
        <v>8235</v>
      </c>
      <c r="H2779" t="s">
        <v>8248</v>
      </c>
      <c r="I2779" s="19">
        <f t="shared" si="129"/>
        <v>42166.767175925925</v>
      </c>
      <c r="J2779">
        <v>1434047084</v>
      </c>
      <c r="K2779" s="19">
        <f t="shared" si="130"/>
        <v>42136.767175925925</v>
      </c>
      <c r="L2779">
        <v>1431455084</v>
      </c>
      <c r="M2779" t="b">
        <v>1</v>
      </c>
      <c r="N2779">
        <v>28</v>
      </c>
      <c r="O2779" t="b">
        <v>0</v>
      </c>
      <c r="P2779" t="s">
        <v>8269</v>
      </c>
      <c r="Q2779" s="15" t="s">
        <v>8314</v>
      </c>
      <c r="R2779" s="12" t="s">
        <v>8315</v>
      </c>
      <c r="S2779">
        <f t="shared" si="131"/>
        <v>75.459999999999994</v>
      </c>
    </row>
    <row r="2780" spans="1:19" ht="60" x14ac:dyDescent="0.25">
      <c r="A2780" s="10">
        <v>913</v>
      </c>
      <c r="B2780" s="3" t="s">
        <v>914</v>
      </c>
      <c r="C2780" s="3" t="s">
        <v>5023</v>
      </c>
      <c r="D2780" s="6">
        <v>30000</v>
      </c>
      <c r="E2780" s="8">
        <v>1982</v>
      </c>
      <c r="F2780" t="s">
        <v>8220</v>
      </c>
      <c r="G2780" t="s">
        <v>8223</v>
      </c>
      <c r="H2780" t="s">
        <v>8245</v>
      </c>
      <c r="I2780" s="19">
        <f t="shared" si="129"/>
        <v>41034.139108796298</v>
      </c>
      <c r="J2780">
        <v>1336188019</v>
      </c>
      <c r="K2780" s="19">
        <f t="shared" si="130"/>
        <v>41004.139108796298</v>
      </c>
      <c r="L2780">
        <v>1333596019</v>
      </c>
      <c r="M2780" t="b">
        <v>0</v>
      </c>
      <c r="N2780">
        <v>24</v>
      </c>
      <c r="O2780" t="b">
        <v>0</v>
      </c>
      <c r="P2780" t="s">
        <v>8276</v>
      </c>
      <c r="Q2780" s="15" t="s">
        <v>8311</v>
      </c>
      <c r="R2780" s="12" t="s">
        <v>8343</v>
      </c>
      <c r="S2780">
        <f t="shared" si="131"/>
        <v>82.58</v>
      </c>
    </row>
    <row r="2781" spans="1:19" ht="30" x14ac:dyDescent="0.25">
      <c r="A2781" s="10">
        <v>1098</v>
      </c>
      <c r="B2781" s="3" t="s">
        <v>1099</v>
      </c>
      <c r="C2781" s="3" t="s">
        <v>5208</v>
      </c>
      <c r="D2781" s="6">
        <v>25000</v>
      </c>
      <c r="E2781" s="8">
        <v>1803</v>
      </c>
      <c r="F2781" t="s">
        <v>8220</v>
      </c>
      <c r="G2781" t="s">
        <v>8223</v>
      </c>
      <c r="H2781" t="s">
        <v>8245</v>
      </c>
      <c r="I2781" s="19">
        <f t="shared" si="129"/>
        <v>41742.762673611112</v>
      </c>
      <c r="J2781">
        <v>1397413095</v>
      </c>
      <c r="K2781" s="19">
        <f t="shared" si="130"/>
        <v>41712.762673611112</v>
      </c>
      <c r="L2781">
        <v>1394821095</v>
      </c>
      <c r="M2781" t="b">
        <v>0</v>
      </c>
      <c r="N2781">
        <v>22</v>
      </c>
      <c r="O2781" t="b">
        <v>0</v>
      </c>
      <c r="P2781" t="s">
        <v>8280</v>
      </c>
      <c r="Q2781" s="15" t="s">
        <v>8309</v>
      </c>
      <c r="R2781" s="12" t="s">
        <v>8345</v>
      </c>
      <c r="S2781">
        <f t="shared" si="131"/>
        <v>81.95</v>
      </c>
    </row>
    <row r="2782" spans="1:19" ht="60" x14ac:dyDescent="0.25">
      <c r="A2782" s="10">
        <v>1820</v>
      </c>
      <c r="B2782" s="3" t="s">
        <v>1821</v>
      </c>
      <c r="C2782" s="3" t="s">
        <v>5930</v>
      </c>
      <c r="D2782" s="6">
        <v>26000</v>
      </c>
      <c r="E2782" s="8">
        <v>1707</v>
      </c>
      <c r="F2782" t="s">
        <v>8220</v>
      </c>
      <c r="G2782" t="s">
        <v>8223</v>
      </c>
      <c r="H2782" t="s">
        <v>8245</v>
      </c>
      <c r="I2782" s="19">
        <f t="shared" si="129"/>
        <v>42095.042708333334</v>
      </c>
      <c r="J2782">
        <v>1427850090</v>
      </c>
      <c r="K2782" s="19">
        <f t="shared" si="130"/>
        <v>42065.084375000006</v>
      </c>
      <c r="L2782">
        <v>1425261690</v>
      </c>
      <c r="M2782" t="b">
        <v>0</v>
      </c>
      <c r="N2782">
        <v>8</v>
      </c>
      <c r="O2782" t="b">
        <v>0</v>
      </c>
      <c r="P2782" t="s">
        <v>8283</v>
      </c>
      <c r="Q2782" s="15" t="s">
        <v>8322</v>
      </c>
      <c r="R2782" s="12" t="s">
        <v>8323</v>
      </c>
      <c r="S2782">
        <f t="shared" si="131"/>
        <v>213.38</v>
      </c>
    </row>
    <row r="2783" spans="1:19" ht="60" x14ac:dyDescent="0.25">
      <c r="A2783" s="10">
        <v>692</v>
      </c>
      <c r="B2783" s="3" t="s">
        <v>693</v>
      </c>
      <c r="C2783" s="3" t="s">
        <v>4802</v>
      </c>
      <c r="D2783" s="6">
        <v>20000</v>
      </c>
      <c r="E2783" s="8">
        <v>1306</v>
      </c>
      <c r="F2783" t="s">
        <v>8220</v>
      </c>
      <c r="G2783" t="s">
        <v>8224</v>
      </c>
      <c r="H2783" t="s">
        <v>8246</v>
      </c>
      <c r="I2783" s="19">
        <f t="shared" si="129"/>
        <v>42726.37572916667</v>
      </c>
      <c r="J2783">
        <v>1482397263</v>
      </c>
      <c r="K2783" s="19">
        <f t="shared" si="130"/>
        <v>42696.37572916667</v>
      </c>
      <c r="L2783">
        <v>1479805263</v>
      </c>
      <c r="M2783" t="b">
        <v>0</v>
      </c>
      <c r="N2783">
        <v>201</v>
      </c>
      <c r="O2783" t="b">
        <v>0</v>
      </c>
      <c r="P2783" t="s">
        <v>8271</v>
      </c>
      <c r="Q2783" s="15" t="s">
        <v>8307</v>
      </c>
      <c r="R2783" s="12" t="s">
        <v>8313</v>
      </c>
      <c r="S2783">
        <f t="shared" si="131"/>
        <v>6.5</v>
      </c>
    </row>
    <row r="2784" spans="1:19" ht="30" x14ac:dyDescent="0.25">
      <c r="A2784" s="10">
        <v>1224</v>
      </c>
      <c r="B2784" s="3" t="s">
        <v>1225</v>
      </c>
      <c r="C2784" s="3" t="s">
        <v>5334</v>
      </c>
      <c r="D2784" s="6">
        <v>15000</v>
      </c>
      <c r="E2784" s="8">
        <v>1060</v>
      </c>
      <c r="F2784" t="s">
        <v>8219</v>
      </c>
      <c r="G2784" t="s">
        <v>8223</v>
      </c>
      <c r="H2784" t="s">
        <v>8245</v>
      </c>
      <c r="I2784" s="19">
        <f t="shared" si="129"/>
        <v>41796.549791666665</v>
      </c>
      <c r="J2784">
        <v>1402060302</v>
      </c>
      <c r="K2784" s="19">
        <f t="shared" si="130"/>
        <v>41736.549791666665</v>
      </c>
      <c r="L2784">
        <v>1396876302</v>
      </c>
      <c r="M2784" t="b">
        <v>0</v>
      </c>
      <c r="N2784">
        <v>18</v>
      </c>
      <c r="O2784" t="b">
        <v>0</v>
      </c>
      <c r="P2784" t="s">
        <v>8284</v>
      </c>
      <c r="Q2784" s="15" t="s">
        <v>8311</v>
      </c>
      <c r="R2784" s="12" t="s">
        <v>8349</v>
      </c>
      <c r="S2784">
        <f t="shared" si="131"/>
        <v>58.89</v>
      </c>
    </row>
    <row r="2785" spans="1:19" ht="60" x14ac:dyDescent="0.25">
      <c r="A2785" s="10">
        <v>1433</v>
      </c>
      <c r="B2785" s="3" t="s">
        <v>1434</v>
      </c>
      <c r="C2785" s="3" t="s">
        <v>5543</v>
      </c>
      <c r="D2785" s="6">
        <v>12000</v>
      </c>
      <c r="E2785" s="8">
        <v>805</v>
      </c>
      <c r="F2785" t="s">
        <v>8220</v>
      </c>
      <c r="G2785" t="s">
        <v>8236</v>
      </c>
      <c r="H2785" t="s">
        <v>8248</v>
      </c>
      <c r="I2785" s="19">
        <f t="shared" si="129"/>
        <v>42714.458333333328</v>
      </c>
      <c r="J2785">
        <v>1481367600</v>
      </c>
      <c r="K2785" s="19">
        <f t="shared" si="130"/>
        <v>42673.625868055555</v>
      </c>
      <c r="L2785">
        <v>1477839675</v>
      </c>
      <c r="M2785" t="b">
        <v>0</v>
      </c>
      <c r="N2785">
        <v>10</v>
      </c>
      <c r="O2785" t="b">
        <v>0</v>
      </c>
      <c r="P2785" t="s">
        <v>8285</v>
      </c>
      <c r="Q2785" s="15" t="s">
        <v>8320</v>
      </c>
      <c r="R2785" s="12" t="s">
        <v>8355</v>
      </c>
      <c r="S2785">
        <f t="shared" si="131"/>
        <v>80.5</v>
      </c>
    </row>
    <row r="2786" spans="1:19" ht="60" x14ac:dyDescent="0.25">
      <c r="A2786" s="10">
        <v>446</v>
      </c>
      <c r="B2786" s="3" t="s">
        <v>447</v>
      </c>
      <c r="C2786" s="3" t="s">
        <v>4556</v>
      </c>
      <c r="D2786" s="6">
        <v>10500</v>
      </c>
      <c r="E2786" s="8">
        <v>766</v>
      </c>
      <c r="F2786" t="s">
        <v>8220</v>
      </c>
      <c r="G2786" t="s">
        <v>8223</v>
      </c>
      <c r="H2786" t="s">
        <v>8245</v>
      </c>
      <c r="I2786" s="19">
        <f t="shared" si="129"/>
        <v>42067.083564814813</v>
      </c>
      <c r="J2786">
        <v>1425434420</v>
      </c>
      <c r="K2786" s="19">
        <f t="shared" si="130"/>
        <v>42037.083564814813</v>
      </c>
      <c r="L2786">
        <v>1422842420</v>
      </c>
      <c r="M2786" t="b">
        <v>0</v>
      </c>
      <c r="N2786">
        <v>16</v>
      </c>
      <c r="O2786" t="b">
        <v>0</v>
      </c>
      <c r="P2786" t="s">
        <v>8268</v>
      </c>
      <c r="Q2786" s="15" t="s">
        <v>8317</v>
      </c>
      <c r="R2786" s="12" t="s">
        <v>8344</v>
      </c>
      <c r="S2786">
        <f t="shared" si="131"/>
        <v>47.88</v>
      </c>
    </row>
    <row r="2787" spans="1:19" ht="60" x14ac:dyDescent="0.25">
      <c r="A2787" s="10">
        <v>995</v>
      </c>
      <c r="B2787" s="3" t="s">
        <v>996</v>
      </c>
      <c r="C2787" s="3" t="s">
        <v>5105</v>
      </c>
      <c r="D2787" s="6">
        <v>10000</v>
      </c>
      <c r="E2787" s="8">
        <v>726</v>
      </c>
      <c r="F2787" t="s">
        <v>8220</v>
      </c>
      <c r="G2787" t="s">
        <v>8223</v>
      </c>
      <c r="H2787" t="s">
        <v>8245</v>
      </c>
      <c r="I2787" s="19">
        <f t="shared" si="129"/>
        <v>41972.666666666672</v>
      </c>
      <c r="J2787">
        <v>1417276800</v>
      </c>
      <c r="K2787" s="19">
        <f t="shared" si="130"/>
        <v>41947.940740740742</v>
      </c>
      <c r="L2787">
        <v>1415140480</v>
      </c>
      <c r="M2787" t="b">
        <v>0</v>
      </c>
      <c r="N2787">
        <v>9</v>
      </c>
      <c r="O2787" t="b">
        <v>0</v>
      </c>
      <c r="P2787" t="s">
        <v>8271</v>
      </c>
      <c r="Q2787" s="15" t="s">
        <v>8307</v>
      </c>
      <c r="R2787" s="12" t="s">
        <v>8313</v>
      </c>
      <c r="S2787">
        <f t="shared" si="131"/>
        <v>80.67</v>
      </c>
    </row>
    <row r="2788" spans="1:19" ht="60" x14ac:dyDescent="0.25">
      <c r="A2788" s="10">
        <v>1723</v>
      </c>
      <c r="B2788" s="3" t="s">
        <v>1724</v>
      </c>
      <c r="C2788" s="3" t="s">
        <v>5833</v>
      </c>
      <c r="D2788" s="6">
        <v>10000</v>
      </c>
      <c r="E2788" s="8">
        <v>650</v>
      </c>
      <c r="F2788" t="s">
        <v>8220</v>
      </c>
      <c r="G2788" t="s">
        <v>8223</v>
      </c>
      <c r="H2788" t="s">
        <v>8245</v>
      </c>
      <c r="I2788" s="19">
        <f t="shared" si="129"/>
        <v>42186.25</v>
      </c>
      <c r="J2788">
        <v>1435730400</v>
      </c>
      <c r="K2788" s="19">
        <f t="shared" si="130"/>
        <v>42129.82540509259</v>
      </c>
      <c r="L2788">
        <v>1430855315</v>
      </c>
      <c r="M2788" t="b">
        <v>0</v>
      </c>
      <c r="N2788">
        <v>3</v>
      </c>
      <c r="O2788" t="b">
        <v>0</v>
      </c>
      <c r="P2788" t="s">
        <v>8291</v>
      </c>
      <c r="Q2788" s="15" t="s">
        <v>8311</v>
      </c>
      <c r="R2788" s="12" t="s">
        <v>8336</v>
      </c>
      <c r="S2788">
        <f t="shared" si="131"/>
        <v>216.67</v>
      </c>
    </row>
    <row r="2789" spans="1:19" ht="60" x14ac:dyDescent="0.25">
      <c r="A2789" s="10">
        <v>1419</v>
      </c>
      <c r="B2789" s="3" t="s">
        <v>1420</v>
      </c>
      <c r="C2789" s="3" t="s">
        <v>5529</v>
      </c>
      <c r="D2789" s="6">
        <v>6300</v>
      </c>
      <c r="E2789" s="8">
        <v>445</v>
      </c>
      <c r="F2789" t="s">
        <v>8220</v>
      </c>
      <c r="G2789" t="s">
        <v>8223</v>
      </c>
      <c r="H2789" t="s">
        <v>8245</v>
      </c>
      <c r="I2789" s="19">
        <f t="shared" si="129"/>
        <v>42652.456238425926</v>
      </c>
      <c r="J2789">
        <v>1476010619</v>
      </c>
      <c r="K2789" s="19">
        <f t="shared" si="130"/>
        <v>42622.456238425926</v>
      </c>
      <c r="L2789">
        <v>1473418619</v>
      </c>
      <c r="M2789" t="b">
        <v>0</v>
      </c>
      <c r="N2789">
        <v>10</v>
      </c>
      <c r="O2789" t="b">
        <v>0</v>
      </c>
      <c r="P2789" t="s">
        <v>8285</v>
      </c>
      <c r="Q2789" s="15" t="s">
        <v>8320</v>
      </c>
      <c r="R2789" s="12" t="s">
        <v>8355</v>
      </c>
      <c r="S2789">
        <f t="shared" si="131"/>
        <v>44.5</v>
      </c>
    </row>
    <row r="2790" spans="1:19" ht="60" x14ac:dyDescent="0.25">
      <c r="A2790" s="10">
        <v>4032</v>
      </c>
      <c r="B2790" s="3" t="s">
        <v>4028</v>
      </c>
      <c r="C2790" s="3" t="s">
        <v>8137</v>
      </c>
      <c r="D2790" s="6">
        <v>6048</v>
      </c>
      <c r="E2790" s="8">
        <v>413</v>
      </c>
      <c r="F2790" t="s">
        <v>8220</v>
      </c>
      <c r="G2790" t="s">
        <v>8223</v>
      </c>
      <c r="H2790" t="s">
        <v>8245</v>
      </c>
      <c r="I2790" s="19">
        <f t="shared" si="129"/>
        <v>42353.85087962963</v>
      </c>
      <c r="J2790">
        <v>1450211116</v>
      </c>
      <c r="K2790" s="19">
        <f t="shared" si="130"/>
        <v>42293.809212962966</v>
      </c>
      <c r="L2790">
        <v>1445023516</v>
      </c>
      <c r="M2790" t="b">
        <v>0</v>
      </c>
      <c r="N2790">
        <v>7</v>
      </c>
      <c r="O2790" t="b">
        <v>0</v>
      </c>
      <c r="P2790" t="s">
        <v>8269</v>
      </c>
      <c r="Q2790" s="15" t="s">
        <v>8314</v>
      </c>
      <c r="R2790" s="12" t="s">
        <v>8315</v>
      </c>
      <c r="S2790">
        <f t="shared" si="131"/>
        <v>59</v>
      </c>
    </row>
    <row r="2791" spans="1:19" ht="60" x14ac:dyDescent="0.25">
      <c r="A2791" s="10">
        <v>1600</v>
      </c>
      <c r="B2791" s="3" t="s">
        <v>1601</v>
      </c>
      <c r="C2791" s="3" t="s">
        <v>5710</v>
      </c>
      <c r="D2791" s="6">
        <v>5000</v>
      </c>
      <c r="E2791" s="8">
        <v>367</v>
      </c>
      <c r="F2791" t="s">
        <v>8220</v>
      </c>
      <c r="G2791" t="s">
        <v>8223</v>
      </c>
      <c r="H2791" t="s">
        <v>8245</v>
      </c>
      <c r="I2791" s="19">
        <f t="shared" si="129"/>
        <v>41835.21597222222</v>
      </c>
      <c r="J2791">
        <v>1405401060</v>
      </c>
      <c r="K2791" s="19">
        <f t="shared" si="130"/>
        <v>41791.057314814818</v>
      </c>
      <c r="L2791">
        <v>1401585752</v>
      </c>
      <c r="M2791" t="b">
        <v>0</v>
      </c>
      <c r="N2791">
        <v>9</v>
      </c>
      <c r="O2791" t="b">
        <v>0</v>
      </c>
      <c r="P2791" t="s">
        <v>8289</v>
      </c>
      <c r="Q2791" s="15" t="s">
        <v>8322</v>
      </c>
      <c r="R2791" s="12" t="s">
        <v>8340</v>
      </c>
      <c r="S2791">
        <f t="shared" si="131"/>
        <v>40.78</v>
      </c>
    </row>
    <row r="2792" spans="1:19" ht="60" x14ac:dyDescent="0.25">
      <c r="A2792" s="10">
        <v>3729</v>
      </c>
      <c r="B2792" s="3" t="s">
        <v>3726</v>
      </c>
      <c r="C2792" s="3" t="s">
        <v>7839</v>
      </c>
      <c r="D2792" s="6">
        <v>5000</v>
      </c>
      <c r="E2792" s="8">
        <v>362</v>
      </c>
      <c r="F2792" t="s">
        <v>8220</v>
      </c>
      <c r="G2792" t="s">
        <v>8223</v>
      </c>
      <c r="H2792" t="s">
        <v>8245</v>
      </c>
      <c r="I2792" s="19">
        <f t="shared" si="129"/>
        <v>42086.16333333333</v>
      </c>
      <c r="J2792">
        <v>1427082912</v>
      </c>
      <c r="K2792" s="19">
        <f t="shared" si="130"/>
        <v>42041.205000000002</v>
      </c>
      <c r="L2792">
        <v>1423198512</v>
      </c>
      <c r="M2792" t="b">
        <v>0</v>
      </c>
      <c r="N2792">
        <v>5</v>
      </c>
      <c r="O2792" t="b">
        <v>0</v>
      </c>
      <c r="P2792" t="s">
        <v>8269</v>
      </c>
      <c r="Q2792" s="15" t="s">
        <v>8314</v>
      </c>
      <c r="R2792" s="12" t="s">
        <v>8315</v>
      </c>
      <c r="S2792">
        <f t="shared" si="131"/>
        <v>72.400000000000006</v>
      </c>
    </row>
    <row r="2793" spans="1:19" ht="45" x14ac:dyDescent="0.25">
      <c r="A2793" s="10">
        <v>1776</v>
      </c>
      <c r="B2793" s="3" t="s">
        <v>1777</v>
      </c>
      <c r="C2793" s="3" t="s">
        <v>5886</v>
      </c>
      <c r="D2793" s="6">
        <v>5000</v>
      </c>
      <c r="E2793" s="8">
        <v>335</v>
      </c>
      <c r="F2793" t="s">
        <v>8220</v>
      </c>
      <c r="G2793" t="s">
        <v>8224</v>
      </c>
      <c r="H2793" t="s">
        <v>8246</v>
      </c>
      <c r="I2793" s="19">
        <f t="shared" si="129"/>
        <v>41941.95684027778</v>
      </c>
      <c r="J2793">
        <v>1414623471</v>
      </c>
      <c r="K2793" s="19">
        <f t="shared" si="130"/>
        <v>41905.95684027778</v>
      </c>
      <c r="L2793">
        <v>1411513071</v>
      </c>
      <c r="M2793" t="b">
        <v>1</v>
      </c>
      <c r="N2793">
        <v>4</v>
      </c>
      <c r="O2793" t="b">
        <v>0</v>
      </c>
      <c r="P2793" t="s">
        <v>8283</v>
      </c>
      <c r="Q2793" s="15" t="s">
        <v>8322</v>
      </c>
      <c r="R2793" s="12" t="s">
        <v>8323</v>
      </c>
      <c r="S2793">
        <f t="shared" si="131"/>
        <v>83.75</v>
      </c>
    </row>
    <row r="2794" spans="1:19" ht="45" x14ac:dyDescent="0.25">
      <c r="A2794" s="10">
        <v>1154</v>
      </c>
      <c r="B2794" s="3" t="s">
        <v>1155</v>
      </c>
      <c r="C2794" s="3" t="s">
        <v>5264</v>
      </c>
      <c r="D2794" s="6">
        <v>5000</v>
      </c>
      <c r="E2794" s="8">
        <v>325</v>
      </c>
      <c r="F2794" t="s">
        <v>8220</v>
      </c>
      <c r="G2794" t="s">
        <v>8223</v>
      </c>
      <c r="H2794" t="s">
        <v>8245</v>
      </c>
      <c r="I2794" s="19">
        <f t="shared" si="129"/>
        <v>42253.108865740738</v>
      </c>
      <c r="J2794">
        <v>1441507006</v>
      </c>
      <c r="K2794" s="19">
        <f t="shared" si="130"/>
        <v>42223.108865740738</v>
      </c>
      <c r="L2794">
        <v>1438915006</v>
      </c>
      <c r="M2794" t="b">
        <v>0</v>
      </c>
      <c r="N2794">
        <v>3</v>
      </c>
      <c r="O2794" t="b">
        <v>0</v>
      </c>
      <c r="P2794" t="s">
        <v>8282</v>
      </c>
      <c r="Q2794" s="15" t="s">
        <v>8325</v>
      </c>
      <c r="R2794" s="12" t="s">
        <v>8353</v>
      </c>
      <c r="S2794">
        <f t="shared" si="131"/>
        <v>108.33</v>
      </c>
    </row>
    <row r="2795" spans="1:19" ht="60" x14ac:dyDescent="0.25">
      <c r="A2795" s="10">
        <v>2860</v>
      </c>
      <c r="B2795" s="3" t="s">
        <v>2860</v>
      </c>
      <c r="C2795" s="3" t="s">
        <v>6970</v>
      </c>
      <c r="D2795" s="6">
        <v>4000</v>
      </c>
      <c r="E2795" s="8">
        <v>266</v>
      </c>
      <c r="F2795" t="s">
        <v>8220</v>
      </c>
      <c r="G2795" t="s">
        <v>8223</v>
      </c>
      <c r="H2795" t="s">
        <v>8245</v>
      </c>
      <c r="I2795" s="19">
        <f t="shared" si="129"/>
        <v>42540.800648148142</v>
      </c>
      <c r="J2795">
        <v>1466363576</v>
      </c>
      <c r="K2795" s="19">
        <f t="shared" si="130"/>
        <v>42480.800648148142</v>
      </c>
      <c r="L2795">
        <v>1461179576</v>
      </c>
      <c r="M2795" t="b">
        <v>0</v>
      </c>
      <c r="N2795">
        <v>9</v>
      </c>
      <c r="O2795" t="b">
        <v>0</v>
      </c>
      <c r="P2795" t="s">
        <v>8269</v>
      </c>
      <c r="Q2795" s="15" t="s">
        <v>8314</v>
      </c>
      <c r="R2795" s="12" t="s">
        <v>8315</v>
      </c>
      <c r="S2795">
        <f t="shared" si="131"/>
        <v>29.56</v>
      </c>
    </row>
    <row r="2796" spans="1:19" ht="30" x14ac:dyDescent="0.25">
      <c r="A2796" s="10">
        <v>3638</v>
      </c>
      <c r="B2796" s="3" t="s">
        <v>3636</v>
      </c>
      <c r="C2796" s="3" t="s">
        <v>7748</v>
      </c>
      <c r="D2796" s="6">
        <v>3300</v>
      </c>
      <c r="E2796" s="8">
        <v>216</v>
      </c>
      <c r="F2796" t="s">
        <v>8220</v>
      </c>
      <c r="G2796" t="s">
        <v>8228</v>
      </c>
      <c r="H2796" t="s">
        <v>8250</v>
      </c>
      <c r="I2796" s="19">
        <f t="shared" si="129"/>
        <v>42113.631157407406</v>
      </c>
      <c r="J2796">
        <v>1429456132</v>
      </c>
      <c r="K2796" s="19">
        <f t="shared" si="130"/>
        <v>42053.672824074078</v>
      </c>
      <c r="L2796">
        <v>1424275732</v>
      </c>
      <c r="M2796" t="b">
        <v>0</v>
      </c>
      <c r="N2796">
        <v>2</v>
      </c>
      <c r="O2796" t="b">
        <v>0</v>
      </c>
      <c r="P2796" t="s">
        <v>8303</v>
      </c>
      <c r="Q2796" s="15" t="s">
        <v>8314</v>
      </c>
      <c r="R2796" s="12" t="s">
        <v>8335</v>
      </c>
      <c r="S2796">
        <f t="shared" si="131"/>
        <v>108</v>
      </c>
    </row>
    <row r="2797" spans="1:19" ht="60" x14ac:dyDescent="0.25">
      <c r="A2797" s="10">
        <v>4027</v>
      </c>
      <c r="B2797" s="3" t="s">
        <v>4023</v>
      </c>
      <c r="C2797" s="3" t="s">
        <v>8132</v>
      </c>
      <c r="D2797" s="6">
        <v>3000</v>
      </c>
      <c r="E2797" s="8">
        <v>215</v>
      </c>
      <c r="F2797" t="s">
        <v>8220</v>
      </c>
      <c r="G2797" t="s">
        <v>8223</v>
      </c>
      <c r="H2797" t="s">
        <v>8245</v>
      </c>
      <c r="I2797" s="19">
        <f t="shared" si="129"/>
        <v>42789.041666666672</v>
      </c>
      <c r="J2797">
        <v>1487811600</v>
      </c>
      <c r="K2797" s="19">
        <f t="shared" si="130"/>
        <v>42768.97084490741</v>
      </c>
      <c r="L2797">
        <v>1486077481</v>
      </c>
      <c r="M2797" t="b">
        <v>0</v>
      </c>
      <c r="N2797">
        <v>7</v>
      </c>
      <c r="O2797" t="b">
        <v>0</v>
      </c>
      <c r="P2797" t="s">
        <v>8269</v>
      </c>
      <c r="Q2797" s="15" t="s">
        <v>8314</v>
      </c>
      <c r="R2797" s="12" t="s">
        <v>8315</v>
      </c>
      <c r="S2797">
        <f t="shared" si="131"/>
        <v>30.71</v>
      </c>
    </row>
    <row r="2798" spans="1:19" ht="60" x14ac:dyDescent="0.25">
      <c r="A2798" s="10">
        <v>3969</v>
      </c>
      <c r="B2798" s="3" t="s">
        <v>3966</v>
      </c>
      <c r="C2798" s="3" t="s">
        <v>8076</v>
      </c>
      <c r="D2798" s="6">
        <v>2825</v>
      </c>
      <c r="E2798" s="8">
        <v>211</v>
      </c>
      <c r="F2798" t="s">
        <v>8220</v>
      </c>
      <c r="G2798" t="s">
        <v>8223</v>
      </c>
      <c r="H2798" t="s">
        <v>8245</v>
      </c>
      <c r="I2798" s="19">
        <f t="shared" si="129"/>
        <v>42611.163194444445</v>
      </c>
      <c r="J2798">
        <v>1472442900</v>
      </c>
      <c r="K2798" s="19">
        <f t="shared" si="130"/>
        <v>42601.854699074072</v>
      </c>
      <c r="L2798">
        <v>1471638646</v>
      </c>
      <c r="M2798" t="b">
        <v>0</v>
      </c>
      <c r="N2798">
        <v>6</v>
      </c>
      <c r="O2798" t="b">
        <v>0</v>
      </c>
      <c r="P2798" t="s">
        <v>8269</v>
      </c>
      <c r="Q2798" s="15" t="s">
        <v>8314</v>
      </c>
      <c r="R2798" s="12" t="s">
        <v>8315</v>
      </c>
      <c r="S2798">
        <f t="shared" si="131"/>
        <v>35.17</v>
      </c>
    </row>
    <row r="2799" spans="1:19" ht="45" x14ac:dyDescent="0.25">
      <c r="A2799" s="10">
        <v>424</v>
      </c>
      <c r="B2799" s="3" t="s">
        <v>425</v>
      </c>
      <c r="C2799" s="3" t="s">
        <v>4534</v>
      </c>
      <c r="D2799" s="6">
        <v>3000</v>
      </c>
      <c r="E2799" s="8">
        <v>203.9</v>
      </c>
      <c r="F2799" t="s">
        <v>8220</v>
      </c>
      <c r="G2799" t="s">
        <v>8223</v>
      </c>
      <c r="H2799" t="s">
        <v>8245</v>
      </c>
      <c r="I2799" s="19">
        <f t="shared" si="129"/>
        <v>40994.334479166668</v>
      </c>
      <c r="J2799">
        <v>1332748899</v>
      </c>
      <c r="K2799" s="19">
        <f t="shared" si="130"/>
        <v>40934.376145833332</v>
      </c>
      <c r="L2799">
        <v>1327568499</v>
      </c>
      <c r="M2799" t="b">
        <v>0</v>
      </c>
      <c r="N2799">
        <v>5</v>
      </c>
      <c r="O2799" t="b">
        <v>0</v>
      </c>
      <c r="P2799" t="s">
        <v>8268</v>
      </c>
      <c r="Q2799" s="15" t="s">
        <v>8317</v>
      </c>
      <c r="R2799" s="12" t="s">
        <v>8344</v>
      </c>
      <c r="S2799">
        <f t="shared" si="131"/>
        <v>40.78</v>
      </c>
    </row>
    <row r="2800" spans="1:19" ht="45" x14ac:dyDescent="0.25">
      <c r="A2800" s="10">
        <v>1439</v>
      </c>
      <c r="B2800" s="3" t="s">
        <v>1440</v>
      </c>
      <c r="C2800" s="3" t="s">
        <v>5549</v>
      </c>
      <c r="D2800" s="6">
        <v>2725</v>
      </c>
      <c r="E2800" s="8">
        <v>180</v>
      </c>
      <c r="F2800" t="s">
        <v>8220</v>
      </c>
      <c r="G2800" t="s">
        <v>8228</v>
      </c>
      <c r="H2800" t="s">
        <v>8250</v>
      </c>
      <c r="I2800" s="19">
        <f t="shared" si="129"/>
        <v>42070.829872685179</v>
      </c>
      <c r="J2800">
        <v>1425758101</v>
      </c>
      <c r="K2800" s="19">
        <f t="shared" si="130"/>
        <v>42040.829872685179</v>
      </c>
      <c r="L2800">
        <v>1423166101</v>
      </c>
      <c r="M2800" t="b">
        <v>0</v>
      </c>
      <c r="N2800">
        <v>6</v>
      </c>
      <c r="O2800" t="b">
        <v>0</v>
      </c>
      <c r="P2800" t="s">
        <v>8285</v>
      </c>
      <c r="Q2800" s="15" t="s">
        <v>8320</v>
      </c>
      <c r="R2800" s="12" t="s">
        <v>8355</v>
      </c>
      <c r="S2800">
        <f t="shared" si="131"/>
        <v>30</v>
      </c>
    </row>
    <row r="2801" spans="1:19" ht="30" x14ac:dyDescent="0.25">
      <c r="A2801" s="10">
        <v>1991</v>
      </c>
      <c r="B2801" s="3" t="s">
        <v>1992</v>
      </c>
      <c r="C2801" s="3" t="s">
        <v>6101</v>
      </c>
      <c r="D2801" s="6">
        <v>2000</v>
      </c>
      <c r="E2801" s="8">
        <v>140</v>
      </c>
      <c r="F2801" t="s">
        <v>8220</v>
      </c>
      <c r="G2801" t="s">
        <v>8223</v>
      </c>
      <c r="H2801" t="s">
        <v>8245</v>
      </c>
      <c r="I2801" s="19">
        <f t="shared" si="129"/>
        <v>42188.89335648148</v>
      </c>
      <c r="J2801">
        <v>1435958786</v>
      </c>
      <c r="K2801" s="19">
        <f t="shared" si="130"/>
        <v>42167.89335648148</v>
      </c>
      <c r="L2801">
        <v>1434144386</v>
      </c>
      <c r="M2801" t="b">
        <v>0</v>
      </c>
      <c r="N2801">
        <v>3</v>
      </c>
      <c r="O2801" t="b">
        <v>0</v>
      </c>
      <c r="P2801" t="s">
        <v>8294</v>
      </c>
      <c r="Q2801" s="15" t="s">
        <v>8322</v>
      </c>
      <c r="R2801" s="12" t="s">
        <v>8351</v>
      </c>
      <c r="S2801">
        <f t="shared" si="131"/>
        <v>46.67</v>
      </c>
    </row>
    <row r="2802" spans="1:19" ht="45" x14ac:dyDescent="0.25">
      <c r="A2802" s="10">
        <v>931</v>
      </c>
      <c r="B2802" s="3" t="s">
        <v>932</v>
      </c>
      <c r="C2802" s="3" t="s">
        <v>5041</v>
      </c>
      <c r="D2802" s="6">
        <v>2000</v>
      </c>
      <c r="E2802" s="8">
        <v>131</v>
      </c>
      <c r="F2802" t="s">
        <v>8220</v>
      </c>
      <c r="G2802" t="s">
        <v>8224</v>
      </c>
      <c r="H2802" t="s">
        <v>8246</v>
      </c>
      <c r="I2802" s="19">
        <f t="shared" si="129"/>
        <v>41714.916666666664</v>
      </c>
      <c r="J2802">
        <v>1395007200</v>
      </c>
      <c r="K2802" s="19">
        <f t="shared" si="130"/>
        <v>41680.359976851854</v>
      </c>
      <c r="L2802">
        <v>1392021502</v>
      </c>
      <c r="M2802" t="b">
        <v>0</v>
      </c>
      <c r="N2802">
        <v>7</v>
      </c>
      <c r="O2802" t="b">
        <v>0</v>
      </c>
      <c r="P2802" t="s">
        <v>8276</v>
      </c>
      <c r="Q2802" s="15" t="s">
        <v>8311</v>
      </c>
      <c r="R2802" s="12" t="s">
        <v>8343</v>
      </c>
      <c r="S2802">
        <f t="shared" si="131"/>
        <v>18.71</v>
      </c>
    </row>
    <row r="2803" spans="1:19" ht="60" x14ac:dyDescent="0.25">
      <c r="A2803" s="10">
        <v>888</v>
      </c>
      <c r="B2803" s="3" t="s">
        <v>889</v>
      </c>
      <c r="C2803" s="3" t="s">
        <v>4998</v>
      </c>
      <c r="D2803" s="6">
        <v>1000</v>
      </c>
      <c r="E2803" s="8">
        <v>72</v>
      </c>
      <c r="F2803" t="s">
        <v>8220</v>
      </c>
      <c r="G2803" t="s">
        <v>8223</v>
      </c>
      <c r="H2803" t="s">
        <v>8245</v>
      </c>
      <c r="I2803" s="19">
        <f t="shared" si="129"/>
        <v>40787.25</v>
      </c>
      <c r="J2803">
        <v>1314856800</v>
      </c>
      <c r="K2803" s="19">
        <f t="shared" si="130"/>
        <v>40751.753298611111</v>
      </c>
      <c r="L2803">
        <v>1311789885</v>
      </c>
      <c r="M2803" t="b">
        <v>0</v>
      </c>
      <c r="N2803">
        <v>4</v>
      </c>
      <c r="O2803" t="b">
        <v>0</v>
      </c>
      <c r="P2803" t="s">
        <v>8277</v>
      </c>
      <c r="Q2803" s="15" t="s">
        <v>8311</v>
      </c>
      <c r="R2803" s="12" t="s">
        <v>8328</v>
      </c>
      <c r="S2803">
        <f t="shared" si="131"/>
        <v>18</v>
      </c>
    </row>
    <row r="2804" spans="1:19" ht="60" x14ac:dyDescent="0.25">
      <c r="A2804" s="10">
        <v>1408</v>
      </c>
      <c r="B2804" s="3" t="s">
        <v>1409</v>
      </c>
      <c r="C2804" s="3" t="s">
        <v>5518</v>
      </c>
      <c r="D2804" s="6">
        <v>1000</v>
      </c>
      <c r="E2804" s="8">
        <v>72</v>
      </c>
      <c r="F2804" t="s">
        <v>8220</v>
      </c>
      <c r="G2804" t="s">
        <v>8224</v>
      </c>
      <c r="H2804" t="s">
        <v>8246</v>
      </c>
      <c r="I2804" s="19">
        <f t="shared" si="129"/>
        <v>42321.913842592592</v>
      </c>
      <c r="J2804">
        <v>1447451756</v>
      </c>
      <c r="K2804" s="19">
        <f t="shared" si="130"/>
        <v>42291.872175925921</v>
      </c>
      <c r="L2804">
        <v>1444856156</v>
      </c>
      <c r="M2804" t="b">
        <v>0</v>
      </c>
      <c r="N2804">
        <v>6</v>
      </c>
      <c r="O2804" t="b">
        <v>0</v>
      </c>
      <c r="P2804" t="s">
        <v>8285</v>
      </c>
      <c r="Q2804" s="15" t="s">
        <v>8320</v>
      </c>
      <c r="R2804" s="12" t="s">
        <v>8355</v>
      </c>
      <c r="S2804">
        <f t="shared" si="131"/>
        <v>12</v>
      </c>
    </row>
    <row r="2805" spans="1:19" ht="45" x14ac:dyDescent="0.25">
      <c r="A2805" s="10">
        <v>955</v>
      </c>
      <c r="B2805" s="3" t="s">
        <v>956</v>
      </c>
      <c r="C2805" s="3" t="s">
        <v>5065</v>
      </c>
      <c r="D2805" s="6">
        <v>300000</v>
      </c>
      <c r="E2805" s="8">
        <v>16984</v>
      </c>
      <c r="F2805" t="s">
        <v>8220</v>
      </c>
      <c r="G2805" t="s">
        <v>8223</v>
      </c>
      <c r="H2805" t="s">
        <v>8245</v>
      </c>
      <c r="I2805" s="19">
        <f t="shared" si="129"/>
        <v>42626.295138888891</v>
      </c>
      <c r="J2805">
        <v>1473750300</v>
      </c>
      <c r="K2805" s="19">
        <f t="shared" si="130"/>
        <v>42586.295138888891</v>
      </c>
      <c r="L2805">
        <v>1470294300</v>
      </c>
      <c r="M2805" t="b">
        <v>0</v>
      </c>
      <c r="N2805">
        <v>93</v>
      </c>
      <c r="O2805" t="b">
        <v>0</v>
      </c>
      <c r="P2805" t="s">
        <v>8271</v>
      </c>
      <c r="Q2805" s="15" t="s">
        <v>8307</v>
      </c>
      <c r="R2805" s="12" t="s">
        <v>8313</v>
      </c>
      <c r="S2805">
        <f t="shared" si="131"/>
        <v>182.62</v>
      </c>
    </row>
    <row r="2806" spans="1:19" ht="60" x14ac:dyDescent="0.25">
      <c r="A2806" s="10">
        <v>1317</v>
      </c>
      <c r="B2806" s="3" t="s">
        <v>1318</v>
      </c>
      <c r="C2806" s="3" t="s">
        <v>5427</v>
      </c>
      <c r="D2806" s="6">
        <v>200000</v>
      </c>
      <c r="E2806" s="8">
        <v>11467</v>
      </c>
      <c r="F2806" t="s">
        <v>8219</v>
      </c>
      <c r="G2806" t="s">
        <v>8231</v>
      </c>
      <c r="H2806" t="s">
        <v>8252</v>
      </c>
      <c r="I2806" s="19">
        <f t="shared" si="129"/>
        <v>42572.583333333328</v>
      </c>
      <c r="J2806">
        <v>1469109600</v>
      </c>
      <c r="K2806" s="19">
        <f t="shared" si="130"/>
        <v>42520.235486111109</v>
      </c>
      <c r="L2806">
        <v>1464586746</v>
      </c>
      <c r="M2806" t="b">
        <v>0</v>
      </c>
      <c r="N2806">
        <v>19</v>
      </c>
      <c r="O2806" t="b">
        <v>0</v>
      </c>
      <c r="P2806" t="s">
        <v>8271</v>
      </c>
      <c r="Q2806" s="15" t="s">
        <v>8307</v>
      </c>
      <c r="R2806" s="12" t="s">
        <v>8313</v>
      </c>
      <c r="S2806">
        <f t="shared" si="131"/>
        <v>603.53</v>
      </c>
    </row>
    <row r="2807" spans="1:19" ht="60" x14ac:dyDescent="0.25">
      <c r="A2807" s="10">
        <v>1074</v>
      </c>
      <c r="B2807" s="3" t="s">
        <v>1075</v>
      </c>
      <c r="C2807" s="3" t="s">
        <v>5184</v>
      </c>
      <c r="D2807" s="6">
        <v>54000</v>
      </c>
      <c r="E2807" s="8">
        <v>3407</v>
      </c>
      <c r="F2807" t="s">
        <v>8220</v>
      </c>
      <c r="G2807" t="s">
        <v>8223</v>
      </c>
      <c r="H2807" t="s">
        <v>8245</v>
      </c>
      <c r="I2807" s="19">
        <f t="shared" si="129"/>
        <v>41643.172974537039</v>
      </c>
      <c r="J2807">
        <v>1388808545</v>
      </c>
      <c r="K2807" s="19">
        <f t="shared" si="130"/>
        <v>41613.172974537039</v>
      </c>
      <c r="L2807">
        <v>1386216545</v>
      </c>
      <c r="M2807" t="b">
        <v>0</v>
      </c>
      <c r="N2807">
        <v>30</v>
      </c>
      <c r="O2807" t="b">
        <v>0</v>
      </c>
      <c r="P2807" t="s">
        <v>8280</v>
      </c>
      <c r="Q2807" s="15" t="s">
        <v>8309</v>
      </c>
      <c r="R2807" s="12" t="s">
        <v>8345</v>
      </c>
      <c r="S2807">
        <f t="shared" si="131"/>
        <v>113.57</v>
      </c>
    </row>
    <row r="2808" spans="1:19" ht="60" x14ac:dyDescent="0.25">
      <c r="A2808" s="10">
        <v>2696</v>
      </c>
      <c r="B2808" s="3" t="s">
        <v>2696</v>
      </c>
      <c r="C2808" s="3" t="s">
        <v>6806</v>
      </c>
      <c r="D2808" s="6">
        <v>60000</v>
      </c>
      <c r="E2808" s="8">
        <v>3390</v>
      </c>
      <c r="F2808" t="s">
        <v>8220</v>
      </c>
      <c r="G2808" t="s">
        <v>8223</v>
      </c>
      <c r="H2808" t="s">
        <v>8245</v>
      </c>
      <c r="I2808" s="19">
        <f t="shared" si="129"/>
        <v>41998.844444444447</v>
      </c>
      <c r="J2808">
        <v>1419538560</v>
      </c>
      <c r="K2808" s="19">
        <f t="shared" si="130"/>
        <v>41964.844444444447</v>
      </c>
      <c r="L2808">
        <v>1416600960</v>
      </c>
      <c r="M2808" t="b">
        <v>0</v>
      </c>
      <c r="N2808">
        <v>38</v>
      </c>
      <c r="O2808" t="b">
        <v>0</v>
      </c>
      <c r="P2808" t="s">
        <v>8282</v>
      </c>
      <c r="Q2808" s="15" t="s">
        <v>8325</v>
      </c>
      <c r="R2808" s="12" t="s">
        <v>8353</v>
      </c>
      <c r="S2808">
        <f t="shared" si="131"/>
        <v>89.21</v>
      </c>
    </row>
    <row r="2809" spans="1:19" ht="60" x14ac:dyDescent="0.25">
      <c r="A2809" s="10">
        <v>2670</v>
      </c>
      <c r="B2809" s="3" t="s">
        <v>2670</v>
      </c>
      <c r="C2809" s="3" t="s">
        <v>6780</v>
      </c>
      <c r="D2809" s="6">
        <v>38888</v>
      </c>
      <c r="E2809" s="8">
        <v>2495</v>
      </c>
      <c r="F2809" t="s">
        <v>8220</v>
      </c>
      <c r="G2809" t="s">
        <v>8225</v>
      </c>
      <c r="H2809" t="s">
        <v>8247</v>
      </c>
      <c r="I2809" s="19">
        <f t="shared" si="129"/>
        <v>41849.020601851851</v>
      </c>
      <c r="J2809">
        <v>1406593780</v>
      </c>
      <c r="K2809" s="19">
        <f t="shared" si="130"/>
        <v>41821.020601851851</v>
      </c>
      <c r="L2809">
        <v>1404174580</v>
      </c>
      <c r="M2809" t="b">
        <v>1</v>
      </c>
      <c r="N2809">
        <v>60</v>
      </c>
      <c r="O2809" t="b">
        <v>0</v>
      </c>
      <c r="P2809" t="s">
        <v>8300</v>
      </c>
      <c r="Q2809" s="15" t="s">
        <v>8307</v>
      </c>
      <c r="R2809" s="12" t="s">
        <v>8334</v>
      </c>
      <c r="S2809">
        <f t="shared" si="131"/>
        <v>41.58</v>
      </c>
    </row>
    <row r="2810" spans="1:19" x14ac:dyDescent="0.25">
      <c r="A2810" s="10">
        <v>185</v>
      </c>
      <c r="B2810" s="3" t="s">
        <v>187</v>
      </c>
      <c r="C2810" s="3" t="s">
        <v>4295</v>
      </c>
      <c r="D2810" s="6">
        <v>40000</v>
      </c>
      <c r="E2810" s="8">
        <v>2200</v>
      </c>
      <c r="F2810" t="s">
        <v>8220</v>
      </c>
      <c r="G2810" t="s">
        <v>8233</v>
      </c>
      <c r="H2810" t="s">
        <v>8253</v>
      </c>
      <c r="I2810" s="19">
        <f t="shared" si="129"/>
        <v>42600.91133101852</v>
      </c>
      <c r="J2810">
        <v>1471557139</v>
      </c>
      <c r="K2810" s="19">
        <f t="shared" si="130"/>
        <v>42570.91133101852</v>
      </c>
      <c r="L2810">
        <v>1468965139</v>
      </c>
      <c r="M2810" t="b">
        <v>0</v>
      </c>
      <c r="N2810">
        <v>10</v>
      </c>
      <c r="O2810" t="b">
        <v>0</v>
      </c>
      <c r="P2810" t="s">
        <v>8266</v>
      </c>
      <c r="Q2810" s="15" t="s">
        <v>8317</v>
      </c>
      <c r="R2810" s="12" t="s">
        <v>8346</v>
      </c>
      <c r="S2810">
        <f t="shared" si="131"/>
        <v>220</v>
      </c>
    </row>
    <row r="2811" spans="1:19" ht="60" x14ac:dyDescent="0.25">
      <c r="A2811" s="10">
        <v>985</v>
      </c>
      <c r="B2811" s="3" t="s">
        <v>986</v>
      </c>
      <c r="C2811" s="3" t="s">
        <v>5095</v>
      </c>
      <c r="D2811" s="6">
        <v>30000</v>
      </c>
      <c r="E2811" s="8">
        <v>1888</v>
      </c>
      <c r="F2811" t="s">
        <v>8220</v>
      </c>
      <c r="G2811" t="s">
        <v>8235</v>
      </c>
      <c r="H2811" t="s">
        <v>8248</v>
      </c>
      <c r="I2811" s="19">
        <f t="shared" si="129"/>
        <v>42369.958333333328</v>
      </c>
      <c r="J2811">
        <v>1451602800</v>
      </c>
      <c r="K2811" s="19">
        <f t="shared" si="130"/>
        <v>42339.967708333337</v>
      </c>
      <c r="L2811">
        <v>1449011610</v>
      </c>
      <c r="M2811" t="b">
        <v>0</v>
      </c>
      <c r="N2811">
        <v>23</v>
      </c>
      <c r="O2811" t="b">
        <v>0</v>
      </c>
      <c r="P2811" t="s">
        <v>8271</v>
      </c>
      <c r="Q2811" s="15" t="s">
        <v>8307</v>
      </c>
      <c r="R2811" s="12" t="s">
        <v>8313</v>
      </c>
      <c r="S2811">
        <f t="shared" si="131"/>
        <v>82.09</v>
      </c>
    </row>
    <row r="2812" spans="1:19" ht="60" x14ac:dyDescent="0.25">
      <c r="A2812" s="10">
        <v>1773</v>
      </c>
      <c r="B2812" s="3" t="s">
        <v>1774</v>
      </c>
      <c r="C2812" s="3" t="s">
        <v>5883</v>
      </c>
      <c r="D2812" s="6">
        <v>30000</v>
      </c>
      <c r="E2812" s="8">
        <v>1877</v>
      </c>
      <c r="F2812" t="s">
        <v>8220</v>
      </c>
      <c r="G2812" t="s">
        <v>8223</v>
      </c>
      <c r="H2812" t="s">
        <v>8245</v>
      </c>
      <c r="I2812" s="19">
        <f t="shared" si="129"/>
        <v>42023.760393518518</v>
      </c>
      <c r="J2812">
        <v>1421691298</v>
      </c>
      <c r="K2812" s="19">
        <f t="shared" si="130"/>
        <v>41978.760393518518</v>
      </c>
      <c r="L2812">
        <v>1417803298</v>
      </c>
      <c r="M2812" t="b">
        <v>1</v>
      </c>
      <c r="N2812">
        <v>19</v>
      </c>
      <c r="O2812" t="b">
        <v>0</v>
      </c>
      <c r="P2812" t="s">
        <v>8283</v>
      </c>
      <c r="Q2812" s="15" t="s">
        <v>8322</v>
      </c>
      <c r="R2812" s="12" t="s">
        <v>8323</v>
      </c>
      <c r="S2812">
        <f t="shared" si="131"/>
        <v>98.79</v>
      </c>
    </row>
    <row r="2813" spans="1:19" ht="60" x14ac:dyDescent="0.25">
      <c r="A2813" s="10">
        <v>481</v>
      </c>
      <c r="B2813" s="3" t="s">
        <v>482</v>
      </c>
      <c r="C2813" s="3" t="s">
        <v>4591</v>
      </c>
      <c r="D2813" s="6">
        <v>30000</v>
      </c>
      <c r="E2813" s="8">
        <v>1830</v>
      </c>
      <c r="F2813" t="s">
        <v>8220</v>
      </c>
      <c r="G2813" t="s">
        <v>8223</v>
      </c>
      <c r="H2813" t="s">
        <v>8245</v>
      </c>
      <c r="I2813" s="19">
        <f t="shared" si="129"/>
        <v>41192.672326388885</v>
      </c>
      <c r="J2813">
        <v>1349885289</v>
      </c>
      <c r="K2813" s="19">
        <f t="shared" si="130"/>
        <v>41162.672326388885</v>
      </c>
      <c r="L2813">
        <v>1347293289</v>
      </c>
      <c r="M2813" t="b">
        <v>0</v>
      </c>
      <c r="N2813">
        <v>21</v>
      </c>
      <c r="O2813" t="b">
        <v>0</v>
      </c>
      <c r="P2813" t="s">
        <v>8268</v>
      </c>
      <c r="Q2813" s="15" t="s">
        <v>8317</v>
      </c>
      <c r="R2813" s="12" t="s">
        <v>8344</v>
      </c>
      <c r="S2813">
        <f t="shared" si="131"/>
        <v>87.14</v>
      </c>
    </row>
    <row r="2814" spans="1:19" ht="60" x14ac:dyDescent="0.25">
      <c r="A2814" s="10">
        <v>126</v>
      </c>
      <c r="B2814" s="3" t="s">
        <v>128</v>
      </c>
      <c r="C2814" s="3" t="s">
        <v>4237</v>
      </c>
      <c r="D2814" s="6">
        <v>25000</v>
      </c>
      <c r="E2814" s="8">
        <v>1387</v>
      </c>
      <c r="F2814" t="s">
        <v>8219</v>
      </c>
      <c r="G2814" t="s">
        <v>8223</v>
      </c>
      <c r="H2814" t="s">
        <v>8245</v>
      </c>
      <c r="I2814" s="19">
        <f t="shared" si="129"/>
        <v>42166.083333333328</v>
      </c>
      <c r="J2814">
        <v>1433988000</v>
      </c>
      <c r="K2814" s="19">
        <f t="shared" si="130"/>
        <v>42135.589548611111</v>
      </c>
      <c r="L2814">
        <v>1431353337</v>
      </c>
      <c r="M2814" t="b">
        <v>0</v>
      </c>
      <c r="N2814">
        <v>13</v>
      </c>
      <c r="O2814" t="b">
        <v>0</v>
      </c>
      <c r="P2814" t="s">
        <v>8265</v>
      </c>
      <c r="Q2814" s="15" t="s">
        <v>8317</v>
      </c>
      <c r="R2814" s="12" t="s">
        <v>8337</v>
      </c>
      <c r="S2814">
        <f t="shared" si="131"/>
        <v>106.69</v>
      </c>
    </row>
    <row r="2815" spans="1:19" ht="60" x14ac:dyDescent="0.25">
      <c r="A2815" s="10">
        <v>175</v>
      </c>
      <c r="B2815" s="3" t="s">
        <v>177</v>
      </c>
      <c r="C2815" s="3" t="s">
        <v>4285</v>
      </c>
      <c r="D2815" s="6">
        <v>20000</v>
      </c>
      <c r="E2815" s="8">
        <v>1297</v>
      </c>
      <c r="F2815" t="s">
        <v>8220</v>
      </c>
      <c r="G2815" t="s">
        <v>8224</v>
      </c>
      <c r="H2815" t="s">
        <v>8246</v>
      </c>
      <c r="I2815" s="19">
        <f t="shared" si="129"/>
        <v>41880.777905092589</v>
      </c>
      <c r="J2815">
        <v>1409337611</v>
      </c>
      <c r="K2815" s="19">
        <f t="shared" si="130"/>
        <v>41855.777905092589</v>
      </c>
      <c r="L2815">
        <v>1407177611</v>
      </c>
      <c r="M2815" t="b">
        <v>0</v>
      </c>
      <c r="N2815">
        <v>26</v>
      </c>
      <c r="O2815" t="b">
        <v>0</v>
      </c>
      <c r="P2815" t="s">
        <v>8266</v>
      </c>
      <c r="Q2815" s="15" t="s">
        <v>8317</v>
      </c>
      <c r="R2815" s="12" t="s">
        <v>8346</v>
      </c>
      <c r="S2815">
        <f t="shared" si="131"/>
        <v>49.88</v>
      </c>
    </row>
    <row r="2816" spans="1:19" ht="60" x14ac:dyDescent="0.25">
      <c r="A2816" s="10">
        <v>2704</v>
      </c>
      <c r="B2816" s="3" t="s">
        <v>2704</v>
      </c>
      <c r="C2816" s="3" t="s">
        <v>6814</v>
      </c>
      <c r="D2816" s="6">
        <v>19000</v>
      </c>
      <c r="E2816" s="8">
        <v>1145</v>
      </c>
      <c r="F2816" t="s">
        <v>8221</v>
      </c>
      <c r="G2816" t="s">
        <v>8223</v>
      </c>
      <c r="H2816" t="s">
        <v>8245</v>
      </c>
      <c r="I2816" s="19">
        <f t="shared" si="129"/>
        <v>42830.820763888885</v>
      </c>
      <c r="J2816">
        <v>1491421314</v>
      </c>
      <c r="K2816" s="19">
        <f t="shared" si="130"/>
        <v>42787.862430555557</v>
      </c>
      <c r="L2816">
        <v>1487709714</v>
      </c>
      <c r="M2816" t="b">
        <v>0</v>
      </c>
      <c r="N2816">
        <v>7</v>
      </c>
      <c r="O2816" t="b">
        <v>0</v>
      </c>
      <c r="P2816" t="s">
        <v>8301</v>
      </c>
      <c r="Q2816" s="15" t="s">
        <v>8314</v>
      </c>
      <c r="R2816" s="12" t="s">
        <v>8327</v>
      </c>
      <c r="S2816">
        <f t="shared" si="131"/>
        <v>163.57</v>
      </c>
    </row>
    <row r="2817" spans="1:19" ht="45" x14ac:dyDescent="0.25">
      <c r="A2817" s="10">
        <v>1168</v>
      </c>
      <c r="B2817" s="3" t="s">
        <v>1169</v>
      </c>
      <c r="C2817" s="3" t="s">
        <v>5278</v>
      </c>
      <c r="D2817" s="6">
        <v>18000</v>
      </c>
      <c r="E2817" s="8">
        <v>1020</v>
      </c>
      <c r="F2817" t="s">
        <v>8220</v>
      </c>
      <c r="G2817" t="s">
        <v>8223</v>
      </c>
      <c r="H2817" t="s">
        <v>8245</v>
      </c>
      <c r="I2817" s="19">
        <f t="shared" si="129"/>
        <v>42635.053993055553</v>
      </c>
      <c r="J2817">
        <v>1474507065</v>
      </c>
      <c r="K2817" s="19">
        <f t="shared" si="130"/>
        <v>42605.053993055553</v>
      </c>
      <c r="L2817">
        <v>1471915065</v>
      </c>
      <c r="M2817" t="b">
        <v>0</v>
      </c>
      <c r="N2817">
        <v>3</v>
      </c>
      <c r="O2817" t="b">
        <v>0</v>
      </c>
      <c r="P2817" t="s">
        <v>8282</v>
      </c>
      <c r="Q2817" s="15" t="s">
        <v>8325</v>
      </c>
      <c r="R2817" s="12" t="s">
        <v>8353</v>
      </c>
      <c r="S2817">
        <f t="shared" si="131"/>
        <v>340</v>
      </c>
    </row>
    <row r="2818" spans="1:19" x14ac:dyDescent="0.25">
      <c r="A2818" s="10">
        <v>1152</v>
      </c>
      <c r="B2818" s="3" t="s">
        <v>1153</v>
      </c>
      <c r="C2818" s="3" t="s">
        <v>5262</v>
      </c>
      <c r="D2818" s="6">
        <v>16000</v>
      </c>
      <c r="E2818" s="8">
        <v>911</v>
      </c>
      <c r="F2818" t="s">
        <v>8220</v>
      </c>
      <c r="G2818" t="s">
        <v>8223</v>
      </c>
      <c r="H2818" t="s">
        <v>8245</v>
      </c>
      <c r="I2818" s="19">
        <f t="shared" si="129"/>
        <v>42139.709629629629</v>
      </c>
      <c r="J2818">
        <v>1431709312</v>
      </c>
      <c r="K2818" s="19">
        <f t="shared" si="130"/>
        <v>42109.709629629629</v>
      </c>
      <c r="L2818">
        <v>1429117312</v>
      </c>
      <c r="M2818" t="b">
        <v>0</v>
      </c>
      <c r="N2818">
        <v>15</v>
      </c>
      <c r="O2818" t="b">
        <v>0</v>
      </c>
      <c r="P2818" t="s">
        <v>8282</v>
      </c>
      <c r="Q2818" s="15" t="s">
        <v>8325</v>
      </c>
      <c r="R2818" s="12" t="s">
        <v>8353</v>
      </c>
      <c r="S2818">
        <f t="shared" si="131"/>
        <v>60.73</v>
      </c>
    </row>
    <row r="2819" spans="1:19" ht="45" x14ac:dyDescent="0.25">
      <c r="A2819" s="10">
        <v>1174</v>
      </c>
      <c r="B2819" s="3" t="s">
        <v>1175</v>
      </c>
      <c r="C2819" s="3" t="s">
        <v>5284</v>
      </c>
      <c r="D2819" s="6">
        <v>15000</v>
      </c>
      <c r="E2819" s="8">
        <v>886</v>
      </c>
      <c r="F2819" t="s">
        <v>8220</v>
      </c>
      <c r="G2819" t="s">
        <v>8223</v>
      </c>
      <c r="H2819" t="s">
        <v>8245</v>
      </c>
      <c r="I2819" s="19">
        <f t="shared" ref="I2819:I2882" si="132">(((J2819/60)/60)/24)+DATE(1970,1,1)</f>
        <v>42498.84174768519</v>
      </c>
      <c r="J2819">
        <v>1462738327</v>
      </c>
      <c r="K2819" s="19">
        <f t="shared" ref="K2819:K2882" si="133">(((L2819/60)/60)/24)+DATE(1970,1,1)</f>
        <v>42468.84174768519</v>
      </c>
      <c r="L2819">
        <v>1460146327</v>
      </c>
      <c r="M2819" t="b">
        <v>0</v>
      </c>
      <c r="N2819">
        <v>19</v>
      </c>
      <c r="O2819" t="b">
        <v>0</v>
      </c>
      <c r="P2819" t="s">
        <v>8282</v>
      </c>
      <c r="Q2819" s="15" t="s">
        <v>8325</v>
      </c>
      <c r="R2819" s="12" t="s">
        <v>8353</v>
      </c>
      <c r="S2819">
        <f t="shared" ref="S2819:S2882" si="134">IFERROR(ROUND(E2819/N2819,2),0)</f>
        <v>46.63</v>
      </c>
    </row>
    <row r="2820" spans="1:19" ht="45" x14ac:dyDescent="0.25">
      <c r="A2820" s="10">
        <v>703</v>
      </c>
      <c r="B2820" s="3" t="s">
        <v>704</v>
      </c>
      <c r="C2820" s="3" t="s">
        <v>4813</v>
      </c>
      <c r="D2820" s="6">
        <v>15000</v>
      </c>
      <c r="E2820" s="8">
        <v>837</v>
      </c>
      <c r="F2820" t="s">
        <v>8220</v>
      </c>
      <c r="G2820" t="s">
        <v>8223</v>
      </c>
      <c r="H2820" t="s">
        <v>8245</v>
      </c>
      <c r="I2820" s="19">
        <f t="shared" si="132"/>
        <v>42766.98055555555</v>
      </c>
      <c r="J2820">
        <v>1485905520</v>
      </c>
      <c r="K2820" s="19">
        <f t="shared" si="133"/>
        <v>42711.950798611113</v>
      </c>
      <c r="L2820">
        <v>1481150949</v>
      </c>
      <c r="M2820" t="b">
        <v>0</v>
      </c>
      <c r="N2820">
        <v>7</v>
      </c>
      <c r="O2820" t="b">
        <v>0</v>
      </c>
      <c r="P2820" t="s">
        <v>8271</v>
      </c>
      <c r="Q2820" s="15" t="s">
        <v>8307</v>
      </c>
      <c r="R2820" s="12" t="s">
        <v>8313</v>
      </c>
      <c r="S2820">
        <f t="shared" si="134"/>
        <v>119.57</v>
      </c>
    </row>
    <row r="2821" spans="1:19" ht="30" x14ac:dyDescent="0.25">
      <c r="A2821" s="10">
        <v>428</v>
      </c>
      <c r="B2821" s="3" t="s">
        <v>429</v>
      </c>
      <c r="C2821" s="3" t="s">
        <v>4538</v>
      </c>
      <c r="D2821" s="6">
        <v>12000</v>
      </c>
      <c r="E2821" s="8">
        <v>676</v>
      </c>
      <c r="F2821" t="s">
        <v>8220</v>
      </c>
      <c r="G2821" t="s">
        <v>8223</v>
      </c>
      <c r="H2821" t="s">
        <v>8245</v>
      </c>
      <c r="I2821" s="19">
        <f t="shared" si="132"/>
        <v>41806.916666666664</v>
      </c>
      <c r="J2821">
        <v>1402956000</v>
      </c>
      <c r="K2821" s="19">
        <f t="shared" si="133"/>
        <v>41778.766724537039</v>
      </c>
      <c r="L2821">
        <v>1400523845</v>
      </c>
      <c r="M2821" t="b">
        <v>0</v>
      </c>
      <c r="N2821">
        <v>13</v>
      </c>
      <c r="O2821" t="b">
        <v>0</v>
      </c>
      <c r="P2821" t="s">
        <v>8268</v>
      </c>
      <c r="Q2821" s="15" t="s">
        <v>8317</v>
      </c>
      <c r="R2821" s="12" t="s">
        <v>8344</v>
      </c>
      <c r="S2821">
        <f t="shared" si="134"/>
        <v>52</v>
      </c>
    </row>
    <row r="2822" spans="1:19" ht="60" x14ac:dyDescent="0.25">
      <c r="A2822" s="10">
        <v>2142</v>
      </c>
      <c r="B2822" s="3" t="s">
        <v>2143</v>
      </c>
      <c r="C2822" s="3" t="s">
        <v>6252</v>
      </c>
      <c r="D2822" s="6">
        <v>10500</v>
      </c>
      <c r="E2822" s="8">
        <v>601</v>
      </c>
      <c r="F2822" t="s">
        <v>8220</v>
      </c>
      <c r="G2822" t="s">
        <v>8235</v>
      </c>
      <c r="H2822" t="s">
        <v>8248</v>
      </c>
      <c r="I2822" s="19">
        <f t="shared" si="132"/>
        <v>42368.701504629629</v>
      </c>
      <c r="J2822">
        <v>1451494210</v>
      </c>
      <c r="K2822" s="19">
        <f t="shared" si="133"/>
        <v>42340.701504629629</v>
      </c>
      <c r="L2822">
        <v>1449075010</v>
      </c>
      <c r="M2822" t="b">
        <v>0</v>
      </c>
      <c r="N2822">
        <v>12</v>
      </c>
      <c r="O2822" t="b">
        <v>0</v>
      </c>
      <c r="P2822" t="s">
        <v>8280</v>
      </c>
      <c r="Q2822" s="15" t="s">
        <v>8309</v>
      </c>
      <c r="R2822" s="12" t="s">
        <v>8345</v>
      </c>
      <c r="S2822">
        <f t="shared" si="134"/>
        <v>50.08</v>
      </c>
    </row>
    <row r="2823" spans="1:19" ht="45" x14ac:dyDescent="0.25">
      <c r="A2823" s="10">
        <v>915</v>
      </c>
      <c r="B2823" s="3" t="s">
        <v>916</v>
      </c>
      <c r="C2823" s="3" t="s">
        <v>5025</v>
      </c>
      <c r="D2823" s="6">
        <v>6500</v>
      </c>
      <c r="E2823" s="8">
        <v>375</v>
      </c>
      <c r="F2823" t="s">
        <v>8220</v>
      </c>
      <c r="G2823" t="s">
        <v>8223</v>
      </c>
      <c r="H2823" t="s">
        <v>8245</v>
      </c>
      <c r="I2823" s="19">
        <f t="shared" si="132"/>
        <v>40969.207638888889</v>
      </c>
      <c r="J2823">
        <v>1330577940</v>
      </c>
      <c r="K2823" s="19">
        <f t="shared" si="133"/>
        <v>40937.679560185185</v>
      </c>
      <c r="L2823">
        <v>1327853914</v>
      </c>
      <c r="M2823" t="b">
        <v>0</v>
      </c>
      <c r="N2823">
        <v>9</v>
      </c>
      <c r="O2823" t="b">
        <v>0</v>
      </c>
      <c r="P2823" t="s">
        <v>8276</v>
      </c>
      <c r="Q2823" s="15" t="s">
        <v>8311</v>
      </c>
      <c r="R2823" s="12" t="s">
        <v>8343</v>
      </c>
      <c r="S2823">
        <f t="shared" si="134"/>
        <v>41.67</v>
      </c>
    </row>
    <row r="2824" spans="1:19" ht="60" x14ac:dyDescent="0.25">
      <c r="A2824" s="10">
        <v>622</v>
      </c>
      <c r="B2824" s="3" t="s">
        <v>623</v>
      </c>
      <c r="C2824" s="3" t="s">
        <v>4732</v>
      </c>
      <c r="D2824" s="6">
        <v>6000</v>
      </c>
      <c r="E2824" s="8">
        <v>341</v>
      </c>
      <c r="F2824" t="s">
        <v>8219</v>
      </c>
      <c r="G2824" t="s">
        <v>8223</v>
      </c>
      <c r="H2824" t="s">
        <v>8245</v>
      </c>
      <c r="I2824" s="19">
        <f t="shared" si="132"/>
        <v>42552.774745370371</v>
      </c>
      <c r="J2824">
        <v>1467398138</v>
      </c>
      <c r="K2824" s="19">
        <f t="shared" si="133"/>
        <v>42532.774745370371</v>
      </c>
      <c r="L2824">
        <v>1465670138</v>
      </c>
      <c r="M2824" t="b">
        <v>0</v>
      </c>
      <c r="N2824">
        <v>9</v>
      </c>
      <c r="O2824" t="b">
        <v>0</v>
      </c>
      <c r="P2824" t="s">
        <v>8270</v>
      </c>
      <c r="Q2824" s="15" t="s">
        <v>8307</v>
      </c>
      <c r="R2824" s="12" t="s">
        <v>8354</v>
      </c>
      <c r="S2824">
        <f t="shared" si="134"/>
        <v>37.89</v>
      </c>
    </row>
    <row r="2825" spans="1:19" ht="45" x14ac:dyDescent="0.25">
      <c r="A2825" s="10">
        <v>1136</v>
      </c>
      <c r="B2825" s="3" t="s">
        <v>1137</v>
      </c>
      <c r="C2825" s="3" t="s">
        <v>5246</v>
      </c>
      <c r="D2825" s="6">
        <v>4190</v>
      </c>
      <c r="E2825" s="8">
        <v>270</v>
      </c>
      <c r="F2825" t="s">
        <v>8220</v>
      </c>
      <c r="G2825" t="s">
        <v>8229</v>
      </c>
      <c r="H2825" t="s">
        <v>8248</v>
      </c>
      <c r="I2825" s="19">
        <f t="shared" si="132"/>
        <v>42357.671631944439</v>
      </c>
      <c r="J2825">
        <v>1450541229</v>
      </c>
      <c r="K2825" s="19">
        <f t="shared" si="133"/>
        <v>42327.671631944439</v>
      </c>
      <c r="L2825">
        <v>1447949229</v>
      </c>
      <c r="M2825" t="b">
        <v>0</v>
      </c>
      <c r="N2825">
        <v>6</v>
      </c>
      <c r="O2825" t="b">
        <v>0</v>
      </c>
      <c r="P2825" t="s">
        <v>8281</v>
      </c>
      <c r="Q2825" s="15" t="s">
        <v>8309</v>
      </c>
      <c r="R2825" s="12" t="s">
        <v>8341</v>
      </c>
      <c r="S2825">
        <f t="shared" si="134"/>
        <v>45</v>
      </c>
    </row>
    <row r="2826" spans="1:19" ht="45" x14ac:dyDescent="0.25">
      <c r="A2826" s="10">
        <v>1006</v>
      </c>
      <c r="B2826" s="3" t="s">
        <v>1007</v>
      </c>
      <c r="C2826" s="3" t="s">
        <v>5116</v>
      </c>
      <c r="D2826" s="6">
        <v>4000</v>
      </c>
      <c r="E2826" s="8">
        <v>234</v>
      </c>
      <c r="F2826" t="s">
        <v>8219</v>
      </c>
      <c r="G2826" t="s">
        <v>8223</v>
      </c>
      <c r="H2826" t="s">
        <v>8245</v>
      </c>
      <c r="I2826" s="19">
        <f t="shared" si="132"/>
        <v>41985.299305555556</v>
      </c>
      <c r="J2826">
        <v>1418368260</v>
      </c>
      <c r="K2826" s="19">
        <f t="shared" si="133"/>
        <v>41977.040185185186</v>
      </c>
      <c r="L2826">
        <v>1417654672</v>
      </c>
      <c r="M2826" t="b">
        <v>0</v>
      </c>
      <c r="N2826">
        <v>8</v>
      </c>
      <c r="O2826" t="b">
        <v>0</v>
      </c>
      <c r="P2826" t="s">
        <v>8271</v>
      </c>
      <c r="Q2826" s="15" t="s">
        <v>8307</v>
      </c>
      <c r="R2826" s="12" t="s">
        <v>8313</v>
      </c>
      <c r="S2826">
        <f t="shared" si="134"/>
        <v>29.25</v>
      </c>
    </row>
    <row r="2827" spans="1:19" ht="60" x14ac:dyDescent="0.25">
      <c r="A2827" s="10">
        <v>1720</v>
      </c>
      <c r="B2827" s="3" t="s">
        <v>1721</v>
      </c>
      <c r="C2827" s="3" t="s">
        <v>5830</v>
      </c>
      <c r="D2827" s="6">
        <v>4000</v>
      </c>
      <c r="E2827" s="8">
        <v>225</v>
      </c>
      <c r="F2827" t="s">
        <v>8220</v>
      </c>
      <c r="G2827" t="s">
        <v>8223</v>
      </c>
      <c r="H2827" t="s">
        <v>8245</v>
      </c>
      <c r="I2827" s="19">
        <f t="shared" si="132"/>
        <v>41952.824895833335</v>
      </c>
      <c r="J2827">
        <v>1415562471</v>
      </c>
      <c r="K2827" s="19">
        <f t="shared" si="133"/>
        <v>41922.783229166671</v>
      </c>
      <c r="L2827">
        <v>1412966871</v>
      </c>
      <c r="M2827" t="b">
        <v>0</v>
      </c>
      <c r="N2827">
        <v>8</v>
      </c>
      <c r="O2827" t="b">
        <v>0</v>
      </c>
      <c r="P2827" t="s">
        <v>8291</v>
      </c>
      <c r="Q2827" s="15" t="s">
        <v>8311</v>
      </c>
      <c r="R2827" s="12" t="s">
        <v>8336</v>
      </c>
      <c r="S2827">
        <f t="shared" si="134"/>
        <v>28.13</v>
      </c>
    </row>
    <row r="2828" spans="1:19" ht="45" x14ac:dyDescent="0.25">
      <c r="A2828" s="10">
        <v>3964</v>
      </c>
      <c r="B2828" s="3" t="s">
        <v>3961</v>
      </c>
      <c r="C2828" s="3" t="s">
        <v>8071</v>
      </c>
      <c r="D2828" s="6">
        <v>2000</v>
      </c>
      <c r="E2828" s="8">
        <v>126</v>
      </c>
      <c r="F2828" t="s">
        <v>8220</v>
      </c>
      <c r="G2828" t="s">
        <v>8223</v>
      </c>
      <c r="H2828" t="s">
        <v>8245</v>
      </c>
      <c r="I2828" s="19">
        <f t="shared" si="132"/>
        <v>42113.680393518516</v>
      </c>
      <c r="J2828">
        <v>1429460386</v>
      </c>
      <c r="K2828" s="19">
        <f t="shared" si="133"/>
        <v>42053.722060185188</v>
      </c>
      <c r="L2828">
        <v>1424279986</v>
      </c>
      <c r="M2828" t="b">
        <v>0</v>
      </c>
      <c r="N2828">
        <v>3</v>
      </c>
      <c r="O2828" t="b">
        <v>0</v>
      </c>
      <c r="P2828" t="s">
        <v>8269</v>
      </c>
      <c r="Q2828" s="15" t="s">
        <v>8314</v>
      </c>
      <c r="R2828" s="12" t="s">
        <v>8315</v>
      </c>
      <c r="S2828">
        <f t="shared" si="134"/>
        <v>42</v>
      </c>
    </row>
    <row r="2829" spans="1:19" ht="60" x14ac:dyDescent="0.25">
      <c r="A2829" s="10">
        <v>933</v>
      </c>
      <c r="B2829" s="3" t="s">
        <v>934</v>
      </c>
      <c r="C2829" s="3" t="s">
        <v>5043</v>
      </c>
      <c r="D2829" s="6">
        <v>2000</v>
      </c>
      <c r="E2829" s="8">
        <v>120</v>
      </c>
      <c r="F2829" t="s">
        <v>8220</v>
      </c>
      <c r="G2829" t="s">
        <v>8223</v>
      </c>
      <c r="H2829" t="s">
        <v>8245</v>
      </c>
      <c r="I2829" s="19">
        <f t="shared" si="132"/>
        <v>41771.169085648151</v>
      </c>
      <c r="J2829">
        <v>1399867409</v>
      </c>
      <c r="K2829" s="19">
        <f t="shared" si="133"/>
        <v>41711.169085648151</v>
      </c>
      <c r="L2829">
        <v>1394683409</v>
      </c>
      <c r="M2829" t="b">
        <v>0</v>
      </c>
      <c r="N2829">
        <v>2</v>
      </c>
      <c r="O2829" t="b">
        <v>0</v>
      </c>
      <c r="P2829" t="s">
        <v>8276</v>
      </c>
      <c r="Q2829" s="15" t="s">
        <v>8311</v>
      </c>
      <c r="R2829" s="12" t="s">
        <v>8343</v>
      </c>
      <c r="S2829">
        <f t="shared" si="134"/>
        <v>60</v>
      </c>
    </row>
    <row r="2830" spans="1:19" ht="60" x14ac:dyDescent="0.25">
      <c r="A2830" s="10">
        <v>3984</v>
      </c>
      <c r="B2830" s="3" t="s">
        <v>3980</v>
      </c>
      <c r="C2830" s="3" t="s">
        <v>8090</v>
      </c>
      <c r="D2830" s="6">
        <v>1500</v>
      </c>
      <c r="E2830" s="8">
        <v>95</v>
      </c>
      <c r="F2830" t="s">
        <v>8220</v>
      </c>
      <c r="G2830" t="s">
        <v>8224</v>
      </c>
      <c r="H2830" t="s">
        <v>8246</v>
      </c>
      <c r="I2830" s="19">
        <f t="shared" si="132"/>
        <v>41951</v>
      </c>
      <c r="J2830">
        <v>1415404800</v>
      </c>
      <c r="K2830" s="19">
        <f t="shared" si="133"/>
        <v>41920.963472222218</v>
      </c>
      <c r="L2830">
        <v>1412809644</v>
      </c>
      <c r="M2830" t="b">
        <v>0</v>
      </c>
      <c r="N2830">
        <v>10</v>
      </c>
      <c r="O2830" t="b">
        <v>0</v>
      </c>
      <c r="P2830" t="s">
        <v>8269</v>
      </c>
      <c r="Q2830" s="15" t="s">
        <v>8314</v>
      </c>
      <c r="R2830" s="12" t="s">
        <v>8315</v>
      </c>
      <c r="S2830">
        <f t="shared" si="134"/>
        <v>9.5</v>
      </c>
    </row>
    <row r="2831" spans="1:19" ht="45" x14ac:dyDescent="0.25">
      <c r="A2831" s="10">
        <v>2597</v>
      </c>
      <c r="B2831" s="3" t="s">
        <v>2597</v>
      </c>
      <c r="C2831" s="3" t="s">
        <v>6707</v>
      </c>
      <c r="D2831" s="6">
        <v>1500</v>
      </c>
      <c r="E2831" s="8">
        <v>85</v>
      </c>
      <c r="F2831" t="s">
        <v>8220</v>
      </c>
      <c r="G2831" t="s">
        <v>8224</v>
      </c>
      <c r="H2831" t="s">
        <v>8246</v>
      </c>
      <c r="I2831" s="19">
        <f t="shared" si="132"/>
        <v>42540.341631944444</v>
      </c>
      <c r="J2831">
        <v>1466323917</v>
      </c>
      <c r="K2831" s="19">
        <f t="shared" si="133"/>
        <v>42510.341631944444</v>
      </c>
      <c r="L2831">
        <v>1463731917</v>
      </c>
      <c r="M2831" t="b">
        <v>0</v>
      </c>
      <c r="N2831">
        <v>7</v>
      </c>
      <c r="O2831" t="b">
        <v>0</v>
      </c>
      <c r="P2831" t="s">
        <v>8282</v>
      </c>
      <c r="Q2831" s="15" t="s">
        <v>8325</v>
      </c>
      <c r="R2831" s="12" t="s">
        <v>8353</v>
      </c>
      <c r="S2831">
        <f t="shared" si="134"/>
        <v>12.14</v>
      </c>
    </row>
    <row r="2832" spans="1:19" ht="60" x14ac:dyDescent="0.25">
      <c r="A2832" s="10">
        <v>4008</v>
      </c>
      <c r="B2832" s="3" t="s">
        <v>4004</v>
      </c>
      <c r="C2832" s="3" t="s">
        <v>8113</v>
      </c>
      <c r="D2832" s="6">
        <v>1000</v>
      </c>
      <c r="E2832" s="8">
        <v>60</v>
      </c>
      <c r="F2832" t="s">
        <v>8220</v>
      </c>
      <c r="G2832" t="s">
        <v>8224</v>
      </c>
      <c r="H2832" t="s">
        <v>8246</v>
      </c>
      <c r="I2832" s="19">
        <f t="shared" si="132"/>
        <v>42207.964201388888</v>
      </c>
      <c r="J2832">
        <v>1437606507</v>
      </c>
      <c r="K2832" s="19">
        <f t="shared" si="133"/>
        <v>42177.964201388888</v>
      </c>
      <c r="L2832">
        <v>1435014507</v>
      </c>
      <c r="M2832" t="b">
        <v>0</v>
      </c>
      <c r="N2832">
        <v>4</v>
      </c>
      <c r="O2832" t="b">
        <v>0</v>
      </c>
      <c r="P2832" t="s">
        <v>8269</v>
      </c>
      <c r="Q2832" s="15" t="s">
        <v>8314</v>
      </c>
      <c r="R2832" s="12" t="s">
        <v>8315</v>
      </c>
      <c r="S2832">
        <f t="shared" si="134"/>
        <v>15</v>
      </c>
    </row>
    <row r="2833" spans="1:19" ht="75" x14ac:dyDescent="0.25">
      <c r="A2833" s="10">
        <v>3640</v>
      </c>
      <c r="B2833" s="3" t="s">
        <v>3638</v>
      </c>
      <c r="C2833" s="3" t="s">
        <v>7750</v>
      </c>
      <c r="D2833" s="6">
        <v>1000</v>
      </c>
      <c r="E2833" s="8">
        <v>55</v>
      </c>
      <c r="F2833" t="s">
        <v>8220</v>
      </c>
      <c r="G2833" t="s">
        <v>8223</v>
      </c>
      <c r="H2833" t="s">
        <v>8245</v>
      </c>
      <c r="I2833" s="19">
        <f t="shared" si="132"/>
        <v>42134.781597222223</v>
      </c>
      <c r="J2833">
        <v>1431283530</v>
      </c>
      <c r="K2833" s="19">
        <f t="shared" si="133"/>
        <v>42104.781597222223</v>
      </c>
      <c r="L2833">
        <v>1428691530</v>
      </c>
      <c r="M2833" t="b">
        <v>0</v>
      </c>
      <c r="N2833">
        <v>3</v>
      </c>
      <c r="O2833" t="b">
        <v>0</v>
      </c>
      <c r="P2833" t="s">
        <v>8303</v>
      </c>
      <c r="Q2833" s="15" t="s">
        <v>8314</v>
      </c>
      <c r="R2833" s="12" t="s">
        <v>8335</v>
      </c>
      <c r="S2833">
        <f t="shared" si="134"/>
        <v>18.329999999999998</v>
      </c>
    </row>
    <row r="2834" spans="1:19" ht="60" x14ac:dyDescent="0.25">
      <c r="A2834" s="10">
        <v>3647</v>
      </c>
      <c r="B2834" s="3" t="s">
        <v>3645</v>
      </c>
      <c r="C2834" s="3" t="s">
        <v>7757</v>
      </c>
      <c r="D2834" s="6">
        <v>500</v>
      </c>
      <c r="E2834" s="8">
        <v>30</v>
      </c>
      <c r="F2834" t="s">
        <v>8220</v>
      </c>
      <c r="G2834" t="s">
        <v>8224</v>
      </c>
      <c r="H2834" t="s">
        <v>8246</v>
      </c>
      <c r="I2834" s="19">
        <f t="shared" si="132"/>
        <v>42643.749155092592</v>
      </c>
      <c r="J2834">
        <v>1475258327</v>
      </c>
      <c r="K2834" s="19">
        <f t="shared" si="133"/>
        <v>42598.749155092592</v>
      </c>
      <c r="L2834">
        <v>1471370327</v>
      </c>
      <c r="M2834" t="b">
        <v>0</v>
      </c>
      <c r="N2834">
        <v>2</v>
      </c>
      <c r="O2834" t="b">
        <v>0</v>
      </c>
      <c r="P2834" t="s">
        <v>8303</v>
      </c>
      <c r="Q2834" s="15" t="s">
        <v>8314</v>
      </c>
      <c r="R2834" s="12" t="s">
        <v>8335</v>
      </c>
      <c r="S2834">
        <f t="shared" si="134"/>
        <v>15</v>
      </c>
    </row>
    <row r="2835" spans="1:19" ht="60" x14ac:dyDescent="0.25">
      <c r="A2835" s="10">
        <v>1095</v>
      </c>
      <c r="B2835" s="3" t="s">
        <v>1096</v>
      </c>
      <c r="C2835" s="3" t="s">
        <v>5205</v>
      </c>
      <c r="D2835" s="6">
        <v>500000</v>
      </c>
      <c r="E2835" s="8">
        <v>25174</v>
      </c>
      <c r="F2835" t="s">
        <v>8220</v>
      </c>
      <c r="G2835" t="s">
        <v>8223</v>
      </c>
      <c r="H2835" t="s">
        <v>8245</v>
      </c>
      <c r="I2835" s="19">
        <f t="shared" si="132"/>
        <v>41516.537268518521</v>
      </c>
      <c r="J2835">
        <v>1377867220</v>
      </c>
      <c r="K2835" s="19">
        <f t="shared" si="133"/>
        <v>41486.537268518521</v>
      </c>
      <c r="L2835">
        <v>1375275220</v>
      </c>
      <c r="M2835" t="b">
        <v>0</v>
      </c>
      <c r="N2835">
        <v>94</v>
      </c>
      <c r="O2835" t="b">
        <v>0</v>
      </c>
      <c r="P2835" t="s">
        <v>8280</v>
      </c>
      <c r="Q2835" s="15" t="s">
        <v>8309</v>
      </c>
      <c r="R2835" s="12" t="s">
        <v>8345</v>
      </c>
      <c r="S2835">
        <f t="shared" si="134"/>
        <v>267.81</v>
      </c>
    </row>
    <row r="2836" spans="1:19" ht="60" x14ac:dyDescent="0.25">
      <c r="A2836" s="10">
        <v>3090</v>
      </c>
      <c r="B2836" s="3" t="s">
        <v>3090</v>
      </c>
      <c r="C2836" s="3" t="s">
        <v>7200</v>
      </c>
      <c r="D2836" s="6">
        <v>225000</v>
      </c>
      <c r="E2836" s="8">
        <v>11432</v>
      </c>
      <c r="F2836" t="s">
        <v>8220</v>
      </c>
      <c r="G2836" t="s">
        <v>8223</v>
      </c>
      <c r="H2836" t="s">
        <v>8245</v>
      </c>
      <c r="I2836" s="19">
        <f t="shared" si="132"/>
        <v>42125.777141203704</v>
      </c>
      <c r="J2836">
        <v>1430505545</v>
      </c>
      <c r="K2836" s="19">
        <f t="shared" si="133"/>
        <v>42065.818807870368</v>
      </c>
      <c r="L2836">
        <v>1425325145</v>
      </c>
      <c r="M2836" t="b">
        <v>0</v>
      </c>
      <c r="N2836">
        <v>9</v>
      </c>
      <c r="O2836" t="b">
        <v>0</v>
      </c>
      <c r="P2836" t="s">
        <v>8301</v>
      </c>
      <c r="Q2836" s="15" t="s">
        <v>8314</v>
      </c>
      <c r="R2836" s="12" t="s">
        <v>8327</v>
      </c>
      <c r="S2836">
        <f t="shared" si="134"/>
        <v>1270.22</v>
      </c>
    </row>
    <row r="2837" spans="1:19" ht="60" x14ac:dyDescent="0.25">
      <c r="A2837" s="10">
        <v>551</v>
      </c>
      <c r="B2837" s="3" t="s">
        <v>552</v>
      </c>
      <c r="C2837" s="3" t="s">
        <v>4661</v>
      </c>
      <c r="D2837" s="6">
        <v>75000</v>
      </c>
      <c r="E2837" s="8">
        <v>3781</v>
      </c>
      <c r="F2837" t="s">
        <v>8220</v>
      </c>
      <c r="G2837" t="s">
        <v>8223</v>
      </c>
      <c r="H2837" t="s">
        <v>8245</v>
      </c>
      <c r="I2837" s="19">
        <f t="shared" si="132"/>
        <v>42217.745138888888</v>
      </c>
      <c r="J2837">
        <v>1438451580</v>
      </c>
      <c r="K2837" s="19">
        <f t="shared" si="133"/>
        <v>42173.275740740741</v>
      </c>
      <c r="L2837">
        <v>1434609424</v>
      </c>
      <c r="M2837" t="b">
        <v>0</v>
      </c>
      <c r="N2837">
        <v>28</v>
      </c>
      <c r="O2837" t="b">
        <v>0</v>
      </c>
      <c r="P2837" t="s">
        <v>8270</v>
      </c>
      <c r="Q2837" s="15" t="s">
        <v>8307</v>
      </c>
      <c r="R2837" s="12" t="s">
        <v>8354</v>
      </c>
      <c r="S2837">
        <f t="shared" si="134"/>
        <v>135.04</v>
      </c>
    </row>
    <row r="2838" spans="1:19" ht="45" x14ac:dyDescent="0.25">
      <c r="A2838" s="10">
        <v>1179</v>
      </c>
      <c r="B2838" s="3" t="s">
        <v>1180</v>
      </c>
      <c r="C2838" s="3" t="s">
        <v>5289</v>
      </c>
      <c r="D2838" s="6">
        <v>60000</v>
      </c>
      <c r="E2838" s="8">
        <v>3200</v>
      </c>
      <c r="F2838" t="s">
        <v>8220</v>
      </c>
      <c r="G2838" t="s">
        <v>8228</v>
      </c>
      <c r="H2838" t="s">
        <v>8250</v>
      </c>
      <c r="I2838" s="19">
        <f t="shared" si="132"/>
        <v>42305.720219907409</v>
      </c>
      <c r="J2838">
        <v>1446052627</v>
      </c>
      <c r="K2838" s="19">
        <f t="shared" si="133"/>
        <v>42275.720219907409</v>
      </c>
      <c r="L2838">
        <v>1443460627</v>
      </c>
      <c r="M2838" t="b">
        <v>0</v>
      </c>
      <c r="N2838">
        <v>5</v>
      </c>
      <c r="O2838" t="b">
        <v>0</v>
      </c>
      <c r="P2838" t="s">
        <v>8282</v>
      </c>
      <c r="Q2838" s="15" t="s">
        <v>8325</v>
      </c>
      <c r="R2838" s="12" t="s">
        <v>8353</v>
      </c>
      <c r="S2838">
        <f t="shared" si="134"/>
        <v>640</v>
      </c>
    </row>
    <row r="2839" spans="1:19" ht="45" x14ac:dyDescent="0.25">
      <c r="A2839" s="10">
        <v>498</v>
      </c>
      <c r="B2839" s="3" t="s">
        <v>499</v>
      </c>
      <c r="C2839" s="3" t="s">
        <v>4608</v>
      </c>
      <c r="D2839" s="6">
        <v>65108</v>
      </c>
      <c r="E2839" s="8">
        <v>2994</v>
      </c>
      <c r="F2839" t="s">
        <v>8220</v>
      </c>
      <c r="G2839" t="s">
        <v>8223</v>
      </c>
      <c r="H2839" t="s">
        <v>8245</v>
      </c>
      <c r="I2839" s="19">
        <f t="shared" si="132"/>
        <v>40900.762141203704</v>
      </c>
      <c r="J2839">
        <v>1324664249</v>
      </c>
      <c r="K2839" s="19">
        <f t="shared" si="133"/>
        <v>40858.762141203704</v>
      </c>
      <c r="L2839">
        <v>1321035449</v>
      </c>
      <c r="M2839" t="b">
        <v>0</v>
      </c>
      <c r="N2839">
        <v>22</v>
      </c>
      <c r="O2839" t="b">
        <v>0</v>
      </c>
      <c r="P2839" t="s">
        <v>8268</v>
      </c>
      <c r="Q2839" s="15" t="s">
        <v>8317</v>
      </c>
      <c r="R2839" s="12" t="s">
        <v>8344</v>
      </c>
      <c r="S2839">
        <f t="shared" si="134"/>
        <v>136.09</v>
      </c>
    </row>
    <row r="2840" spans="1:19" ht="60" x14ac:dyDescent="0.25">
      <c r="A2840" s="10">
        <v>1104</v>
      </c>
      <c r="B2840" s="3" t="s">
        <v>1105</v>
      </c>
      <c r="C2840" s="3" t="s">
        <v>5214</v>
      </c>
      <c r="D2840" s="6">
        <v>60000</v>
      </c>
      <c r="E2840" s="8">
        <v>2971</v>
      </c>
      <c r="F2840" t="s">
        <v>8220</v>
      </c>
      <c r="G2840" t="s">
        <v>8224</v>
      </c>
      <c r="H2840" t="s">
        <v>8246</v>
      </c>
      <c r="I2840" s="19">
        <f t="shared" si="132"/>
        <v>41801.40996527778</v>
      </c>
      <c r="J2840">
        <v>1402480221</v>
      </c>
      <c r="K2840" s="19">
        <f t="shared" si="133"/>
        <v>41771.40996527778</v>
      </c>
      <c r="L2840">
        <v>1399888221</v>
      </c>
      <c r="M2840" t="b">
        <v>0</v>
      </c>
      <c r="N2840">
        <v>37</v>
      </c>
      <c r="O2840" t="b">
        <v>0</v>
      </c>
      <c r="P2840" t="s">
        <v>8280</v>
      </c>
      <c r="Q2840" s="15" t="s">
        <v>8309</v>
      </c>
      <c r="R2840" s="12" t="s">
        <v>8345</v>
      </c>
      <c r="S2840">
        <f t="shared" si="134"/>
        <v>80.3</v>
      </c>
    </row>
    <row r="2841" spans="1:19" ht="60" x14ac:dyDescent="0.25">
      <c r="A2841" s="10">
        <v>3139</v>
      </c>
      <c r="B2841" s="3" t="s">
        <v>3139</v>
      </c>
      <c r="C2841" s="3" t="s">
        <v>7249</v>
      </c>
      <c r="D2841" s="6">
        <v>50000</v>
      </c>
      <c r="E2841" s="8">
        <v>2700</v>
      </c>
      <c r="F2841" t="s">
        <v>8221</v>
      </c>
      <c r="G2841" t="s">
        <v>8237</v>
      </c>
      <c r="H2841" t="s">
        <v>8255</v>
      </c>
      <c r="I2841" s="19">
        <f t="shared" si="132"/>
        <v>42819.189583333333</v>
      </c>
      <c r="J2841">
        <v>1490416380</v>
      </c>
      <c r="K2841" s="19">
        <f t="shared" si="133"/>
        <v>42785.270370370374</v>
      </c>
      <c r="L2841">
        <v>1487485760</v>
      </c>
      <c r="M2841" t="b">
        <v>0</v>
      </c>
      <c r="N2841">
        <v>6</v>
      </c>
      <c r="O2841" t="b">
        <v>0</v>
      </c>
      <c r="P2841" t="s">
        <v>8269</v>
      </c>
      <c r="Q2841" s="15" t="s">
        <v>8314</v>
      </c>
      <c r="R2841" s="12" t="s">
        <v>8315</v>
      </c>
      <c r="S2841">
        <f t="shared" si="134"/>
        <v>450</v>
      </c>
    </row>
    <row r="2842" spans="1:19" ht="60" x14ac:dyDescent="0.25">
      <c r="A2842" s="10">
        <v>156</v>
      </c>
      <c r="B2842" s="3" t="s">
        <v>158</v>
      </c>
      <c r="C2842" s="3" t="s">
        <v>4266</v>
      </c>
      <c r="D2842" s="6">
        <v>35000</v>
      </c>
      <c r="E2842" s="8">
        <v>1785</v>
      </c>
      <c r="F2842" t="s">
        <v>8219</v>
      </c>
      <c r="G2842" t="s">
        <v>8228</v>
      </c>
      <c r="H2842" t="s">
        <v>8250</v>
      </c>
      <c r="I2842" s="19">
        <f t="shared" si="132"/>
        <v>41854.124953703707</v>
      </c>
      <c r="J2842">
        <v>1407034796</v>
      </c>
      <c r="K2842" s="19">
        <f t="shared" si="133"/>
        <v>41794.124953703707</v>
      </c>
      <c r="L2842">
        <v>1401850796</v>
      </c>
      <c r="M2842" t="b">
        <v>0</v>
      </c>
      <c r="N2842">
        <v>15</v>
      </c>
      <c r="O2842" t="b">
        <v>0</v>
      </c>
      <c r="P2842" t="s">
        <v>8265</v>
      </c>
      <c r="Q2842" s="15" t="s">
        <v>8317</v>
      </c>
      <c r="R2842" s="12" t="s">
        <v>8337</v>
      </c>
      <c r="S2842">
        <f t="shared" si="134"/>
        <v>119</v>
      </c>
    </row>
    <row r="2843" spans="1:19" ht="45" x14ac:dyDescent="0.25">
      <c r="A2843" s="10">
        <v>1790</v>
      </c>
      <c r="B2843" s="3" t="s">
        <v>1791</v>
      </c>
      <c r="C2843" s="3" t="s">
        <v>5900</v>
      </c>
      <c r="D2843" s="6">
        <v>33000</v>
      </c>
      <c r="E2843" s="8">
        <v>1636</v>
      </c>
      <c r="F2843" t="s">
        <v>8220</v>
      </c>
      <c r="G2843" t="s">
        <v>8223</v>
      </c>
      <c r="H2843" t="s">
        <v>8245</v>
      </c>
      <c r="I2843" s="19">
        <f t="shared" si="132"/>
        <v>42040.674513888895</v>
      </c>
      <c r="J2843">
        <v>1423152678</v>
      </c>
      <c r="K2843" s="19">
        <f t="shared" si="133"/>
        <v>42010.674513888895</v>
      </c>
      <c r="L2843">
        <v>1420560678</v>
      </c>
      <c r="M2843" t="b">
        <v>1</v>
      </c>
      <c r="N2843">
        <v>15</v>
      </c>
      <c r="O2843" t="b">
        <v>0</v>
      </c>
      <c r="P2843" t="s">
        <v>8283</v>
      </c>
      <c r="Q2843" s="15" t="s">
        <v>8322</v>
      </c>
      <c r="R2843" s="12" t="s">
        <v>8323</v>
      </c>
      <c r="S2843">
        <f t="shared" si="134"/>
        <v>109.07</v>
      </c>
    </row>
    <row r="2844" spans="1:19" ht="60" x14ac:dyDescent="0.25">
      <c r="A2844" s="10">
        <v>2139</v>
      </c>
      <c r="B2844" s="3" t="s">
        <v>2140</v>
      </c>
      <c r="C2844" s="3" t="s">
        <v>6249</v>
      </c>
      <c r="D2844" s="6">
        <v>30000</v>
      </c>
      <c r="E2844" s="8">
        <v>1626</v>
      </c>
      <c r="F2844" t="s">
        <v>8220</v>
      </c>
      <c r="G2844" t="s">
        <v>8223</v>
      </c>
      <c r="H2844" t="s">
        <v>8245</v>
      </c>
      <c r="I2844" s="19">
        <f t="shared" si="132"/>
        <v>42677.750092592592</v>
      </c>
      <c r="J2844">
        <v>1478196008</v>
      </c>
      <c r="K2844" s="19">
        <f t="shared" si="133"/>
        <v>42647.750092592592</v>
      </c>
      <c r="L2844">
        <v>1475604008</v>
      </c>
      <c r="M2844" t="b">
        <v>0</v>
      </c>
      <c r="N2844">
        <v>56</v>
      </c>
      <c r="O2844" t="b">
        <v>0</v>
      </c>
      <c r="P2844" t="s">
        <v>8280</v>
      </c>
      <c r="Q2844" s="15" t="s">
        <v>8309</v>
      </c>
      <c r="R2844" s="12" t="s">
        <v>8345</v>
      </c>
      <c r="S2844">
        <f t="shared" si="134"/>
        <v>29.04</v>
      </c>
    </row>
    <row r="2845" spans="1:19" ht="60" x14ac:dyDescent="0.25">
      <c r="A2845" s="10">
        <v>715</v>
      </c>
      <c r="B2845" s="3" t="s">
        <v>716</v>
      </c>
      <c r="C2845" s="3" t="s">
        <v>4825</v>
      </c>
      <c r="D2845" s="6">
        <v>27500</v>
      </c>
      <c r="E2845" s="8">
        <v>1389</v>
      </c>
      <c r="F2845" t="s">
        <v>8220</v>
      </c>
      <c r="G2845" t="s">
        <v>8223</v>
      </c>
      <c r="H2845" t="s">
        <v>8245</v>
      </c>
      <c r="I2845" s="19">
        <f t="shared" si="132"/>
        <v>42313.132407407407</v>
      </c>
      <c r="J2845">
        <v>1446693040</v>
      </c>
      <c r="K2845" s="19">
        <f t="shared" si="133"/>
        <v>42273.090740740736</v>
      </c>
      <c r="L2845">
        <v>1443233440</v>
      </c>
      <c r="M2845" t="b">
        <v>0</v>
      </c>
      <c r="N2845">
        <v>12</v>
      </c>
      <c r="O2845" t="b">
        <v>0</v>
      </c>
      <c r="P2845" t="s">
        <v>8271</v>
      </c>
      <c r="Q2845" s="15" t="s">
        <v>8307</v>
      </c>
      <c r="R2845" s="12" t="s">
        <v>8313</v>
      </c>
      <c r="S2845">
        <f t="shared" si="134"/>
        <v>115.75</v>
      </c>
    </row>
    <row r="2846" spans="1:19" ht="60" x14ac:dyDescent="0.25">
      <c r="A2846" s="10">
        <v>3877</v>
      </c>
      <c r="B2846" s="3" t="s">
        <v>3874</v>
      </c>
      <c r="C2846" s="3" t="s">
        <v>7986</v>
      </c>
      <c r="D2846" s="6">
        <v>25000</v>
      </c>
      <c r="E2846" s="8">
        <v>1241</v>
      </c>
      <c r="F2846" t="s">
        <v>8219</v>
      </c>
      <c r="G2846" t="s">
        <v>8223</v>
      </c>
      <c r="H2846" t="s">
        <v>8245</v>
      </c>
      <c r="I2846" s="19">
        <f t="shared" si="132"/>
        <v>42712.67768518519</v>
      </c>
      <c r="J2846">
        <v>1481213752</v>
      </c>
      <c r="K2846" s="19">
        <f t="shared" si="133"/>
        <v>42682.67768518519</v>
      </c>
      <c r="L2846">
        <v>1478621752</v>
      </c>
      <c r="M2846" t="b">
        <v>0</v>
      </c>
      <c r="N2846">
        <v>14</v>
      </c>
      <c r="O2846" t="b">
        <v>0</v>
      </c>
      <c r="P2846" t="s">
        <v>8303</v>
      </c>
      <c r="Q2846" s="15" t="s">
        <v>8314</v>
      </c>
      <c r="R2846" s="12" t="s">
        <v>8335</v>
      </c>
      <c r="S2846">
        <f t="shared" si="134"/>
        <v>88.64</v>
      </c>
    </row>
    <row r="2847" spans="1:19" ht="60" x14ac:dyDescent="0.25">
      <c r="A2847" s="10">
        <v>1868</v>
      </c>
      <c r="B2847" s="3" t="s">
        <v>1869</v>
      </c>
      <c r="C2847" s="3" t="s">
        <v>5978</v>
      </c>
      <c r="D2847" s="6">
        <v>25000</v>
      </c>
      <c r="E2847" s="8">
        <v>1217</v>
      </c>
      <c r="F2847" t="s">
        <v>8220</v>
      </c>
      <c r="G2847" t="s">
        <v>8223</v>
      </c>
      <c r="H2847" t="s">
        <v>8245</v>
      </c>
      <c r="I2847" s="19">
        <f t="shared" si="132"/>
        <v>42353.332638888889</v>
      </c>
      <c r="J2847">
        <v>1450166340</v>
      </c>
      <c r="K2847" s="19">
        <f t="shared" si="133"/>
        <v>42328.779224537036</v>
      </c>
      <c r="L2847">
        <v>1448044925</v>
      </c>
      <c r="M2847" t="b">
        <v>0</v>
      </c>
      <c r="N2847">
        <v>17</v>
      </c>
      <c r="O2847" t="b">
        <v>0</v>
      </c>
      <c r="P2847" t="s">
        <v>8281</v>
      </c>
      <c r="Q2847" s="15" t="s">
        <v>8309</v>
      </c>
      <c r="R2847" s="12" t="s">
        <v>8341</v>
      </c>
      <c r="S2847">
        <f t="shared" si="134"/>
        <v>71.59</v>
      </c>
    </row>
    <row r="2848" spans="1:19" ht="60" x14ac:dyDescent="0.25">
      <c r="A2848" s="10">
        <v>2744</v>
      </c>
      <c r="B2848" s="3" t="s">
        <v>2744</v>
      </c>
      <c r="C2848" s="3" t="s">
        <v>6854</v>
      </c>
      <c r="D2848" s="6">
        <v>16000</v>
      </c>
      <c r="E2848" s="8">
        <v>835</v>
      </c>
      <c r="F2848" t="s">
        <v>8220</v>
      </c>
      <c r="G2848" t="s">
        <v>8223</v>
      </c>
      <c r="H2848" t="s">
        <v>8245</v>
      </c>
      <c r="I2848" s="19">
        <f t="shared" si="132"/>
        <v>40968.062476851854</v>
      </c>
      <c r="J2848">
        <v>1330478998</v>
      </c>
      <c r="K2848" s="19">
        <f t="shared" si="133"/>
        <v>40938.062476851854</v>
      </c>
      <c r="L2848">
        <v>1327886998</v>
      </c>
      <c r="M2848" t="b">
        <v>0</v>
      </c>
      <c r="N2848">
        <v>22</v>
      </c>
      <c r="O2848" t="b">
        <v>0</v>
      </c>
      <c r="P2848" t="s">
        <v>8302</v>
      </c>
      <c r="Q2848" s="15" t="s">
        <v>8320</v>
      </c>
      <c r="R2848" s="12" t="s">
        <v>8348</v>
      </c>
      <c r="S2848">
        <f t="shared" si="134"/>
        <v>37.950000000000003</v>
      </c>
    </row>
    <row r="2849" spans="1:19" ht="45" x14ac:dyDescent="0.25">
      <c r="A2849" s="10">
        <v>668</v>
      </c>
      <c r="B2849" s="3" t="s">
        <v>669</v>
      </c>
      <c r="C2849" s="3" t="s">
        <v>4778</v>
      </c>
      <c r="D2849" s="6">
        <v>15000</v>
      </c>
      <c r="E2849" s="8">
        <v>684</v>
      </c>
      <c r="F2849" t="s">
        <v>8220</v>
      </c>
      <c r="G2849" t="s">
        <v>8223</v>
      </c>
      <c r="H2849" t="s">
        <v>8245</v>
      </c>
      <c r="I2849" s="19">
        <f t="shared" si="132"/>
        <v>42135.831273148149</v>
      </c>
      <c r="J2849">
        <v>1431374222</v>
      </c>
      <c r="K2849" s="19">
        <f t="shared" si="133"/>
        <v>42090.831273148149</v>
      </c>
      <c r="L2849">
        <v>1427486222</v>
      </c>
      <c r="M2849" t="b">
        <v>0</v>
      </c>
      <c r="N2849">
        <v>25</v>
      </c>
      <c r="O2849" t="b">
        <v>0</v>
      </c>
      <c r="P2849" t="s">
        <v>8271</v>
      </c>
      <c r="Q2849" s="15" t="s">
        <v>8307</v>
      </c>
      <c r="R2849" s="12" t="s">
        <v>8313</v>
      </c>
      <c r="S2849">
        <f t="shared" si="134"/>
        <v>27.36</v>
      </c>
    </row>
    <row r="2850" spans="1:19" ht="60" x14ac:dyDescent="0.25">
      <c r="A2850" s="10">
        <v>2897</v>
      </c>
      <c r="B2850" s="3" t="s">
        <v>2897</v>
      </c>
      <c r="C2850" s="3" t="s">
        <v>7007</v>
      </c>
      <c r="D2850" s="6">
        <v>12000</v>
      </c>
      <c r="E2850" s="8">
        <v>550</v>
      </c>
      <c r="F2850" t="s">
        <v>8220</v>
      </c>
      <c r="G2850" t="s">
        <v>8223</v>
      </c>
      <c r="H2850" t="s">
        <v>8245</v>
      </c>
      <c r="I2850" s="19">
        <f t="shared" si="132"/>
        <v>42288.645196759258</v>
      </c>
      <c r="J2850">
        <v>1444577345</v>
      </c>
      <c r="K2850" s="19">
        <f t="shared" si="133"/>
        <v>42258.646504629629</v>
      </c>
      <c r="L2850">
        <v>1441985458</v>
      </c>
      <c r="M2850" t="b">
        <v>0</v>
      </c>
      <c r="N2850">
        <v>3</v>
      </c>
      <c r="O2850" t="b">
        <v>0</v>
      </c>
      <c r="P2850" t="s">
        <v>8269</v>
      </c>
      <c r="Q2850" s="15" t="s">
        <v>8314</v>
      </c>
      <c r="R2850" s="12" t="s">
        <v>8315</v>
      </c>
      <c r="S2850">
        <f t="shared" si="134"/>
        <v>183.33</v>
      </c>
    </row>
    <row r="2851" spans="1:19" ht="45" x14ac:dyDescent="0.25">
      <c r="A2851" s="10">
        <v>3992</v>
      </c>
      <c r="B2851" s="3" t="s">
        <v>3988</v>
      </c>
      <c r="C2851" s="3" t="s">
        <v>8098</v>
      </c>
      <c r="D2851" s="6">
        <v>10000</v>
      </c>
      <c r="E2851" s="8">
        <v>541</v>
      </c>
      <c r="F2851" t="s">
        <v>8220</v>
      </c>
      <c r="G2851" t="s">
        <v>8223</v>
      </c>
      <c r="H2851" t="s">
        <v>8245</v>
      </c>
      <c r="I2851" s="19">
        <f t="shared" si="132"/>
        <v>42349.982164351852</v>
      </c>
      <c r="J2851">
        <v>1449876859</v>
      </c>
      <c r="K2851" s="19">
        <f t="shared" si="133"/>
        <v>42289.94049768518</v>
      </c>
      <c r="L2851">
        <v>1444689259</v>
      </c>
      <c r="M2851" t="b">
        <v>0</v>
      </c>
      <c r="N2851">
        <v>9</v>
      </c>
      <c r="O2851" t="b">
        <v>0</v>
      </c>
      <c r="P2851" t="s">
        <v>8269</v>
      </c>
      <c r="Q2851" s="15" t="s">
        <v>8314</v>
      </c>
      <c r="R2851" s="12" t="s">
        <v>8315</v>
      </c>
      <c r="S2851">
        <f t="shared" si="134"/>
        <v>60.11</v>
      </c>
    </row>
    <row r="2852" spans="1:19" ht="60" x14ac:dyDescent="0.25">
      <c r="A2852" s="10">
        <v>3112</v>
      </c>
      <c r="B2852" s="3" t="s">
        <v>3112</v>
      </c>
      <c r="C2852" s="3" t="s">
        <v>7222</v>
      </c>
      <c r="D2852" s="6">
        <v>11000</v>
      </c>
      <c r="E2852" s="8">
        <v>521</v>
      </c>
      <c r="F2852" t="s">
        <v>8220</v>
      </c>
      <c r="G2852" t="s">
        <v>8223</v>
      </c>
      <c r="H2852" t="s">
        <v>8245</v>
      </c>
      <c r="I2852" s="19">
        <f t="shared" si="132"/>
        <v>42675.121921296297</v>
      </c>
      <c r="J2852">
        <v>1477968934</v>
      </c>
      <c r="K2852" s="19">
        <f t="shared" si="133"/>
        <v>42615.121921296297</v>
      </c>
      <c r="L2852">
        <v>1472784934</v>
      </c>
      <c r="M2852" t="b">
        <v>0</v>
      </c>
      <c r="N2852">
        <v>9</v>
      </c>
      <c r="O2852" t="b">
        <v>0</v>
      </c>
      <c r="P2852" t="s">
        <v>8301</v>
      </c>
      <c r="Q2852" s="15" t="s">
        <v>8314</v>
      </c>
      <c r="R2852" s="12" t="s">
        <v>8327</v>
      </c>
      <c r="S2852">
        <f t="shared" si="134"/>
        <v>57.89</v>
      </c>
    </row>
    <row r="2853" spans="1:19" ht="60" x14ac:dyDescent="0.25">
      <c r="A2853" s="10">
        <v>1574</v>
      </c>
      <c r="B2853" s="3" t="s">
        <v>1575</v>
      </c>
      <c r="C2853" s="3" t="s">
        <v>5684</v>
      </c>
      <c r="D2853" s="6">
        <v>10000</v>
      </c>
      <c r="E2853" s="8">
        <v>506</v>
      </c>
      <c r="F2853" t="s">
        <v>8219</v>
      </c>
      <c r="G2853" t="s">
        <v>8223</v>
      </c>
      <c r="H2853" t="s">
        <v>8245</v>
      </c>
      <c r="I2853" s="19">
        <f t="shared" si="132"/>
        <v>42052.927418981482</v>
      </c>
      <c r="J2853">
        <v>1424211329</v>
      </c>
      <c r="K2853" s="19">
        <f t="shared" si="133"/>
        <v>42017.927418981482</v>
      </c>
      <c r="L2853">
        <v>1421187329</v>
      </c>
      <c r="M2853" t="b">
        <v>0</v>
      </c>
      <c r="N2853">
        <v>6</v>
      </c>
      <c r="O2853" t="b">
        <v>0</v>
      </c>
      <c r="P2853" t="s">
        <v>8288</v>
      </c>
      <c r="Q2853" s="15" t="s">
        <v>8320</v>
      </c>
      <c r="R2853" s="12" t="s">
        <v>8352</v>
      </c>
      <c r="S2853">
        <f t="shared" si="134"/>
        <v>84.33</v>
      </c>
    </row>
    <row r="2854" spans="1:19" ht="45" x14ac:dyDescent="0.25">
      <c r="A2854" s="10">
        <v>3646</v>
      </c>
      <c r="B2854" s="3" t="s">
        <v>3644</v>
      </c>
      <c r="C2854" s="3" t="s">
        <v>7756</v>
      </c>
      <c r="D2854" s="6">
        <v>10000</v>
      </c>
      <c r="E2854" s="8">
        <v>481</v>
      </c>
      <c r="F2854" t="s">
        <v>8220</v>
      </c>
      <c r="G2854" t="s">
        <v>8223</v>
      </c>
      <c r="H2854" t="s">
        <v>8245</v>
      </c>
      <c r="I2854" s="19">
        <f t="shared" si="132"/>
        <v>42171.979166666672</v>
      </c>
      <c r="J2854">
        <v>1434497400</v>
      </c>
      <c r="K2854" s="19">
        <f t="shared" si="133"/>
        <v>42140.421319444446</v>
      </c>
      <c r="L2854">
        <v>1431770802</v>
      </c>
      <c r="M2854" t="b">
        <v>0</v>
      </c>
      <c r="N2854">
        <v>8</v>
      </c>
      <c r="O2854" t="b">
        <v>0</v>
      </c>
      <c r="P2854" t="s">
        <v>8303</v>
      </c>
      <c r="Q2854" s="15" t="s">
        <v>8314</v>
      </c>
      <c r="R2854" s="12" t="s">
        <v>8335</v>
      </c>
      <c r="S2854">
        <f t="shared" si="134"/>
        <v>60.13</v>
      </c>
    </row>
    <row r="2855" spans="1:19" ht="45" x14ac:dyDescent="0.25">
      <c r="A2855" s="10">
        <v>2871</v>
      </c>
      <c r="B2855" s="3" t="s">
        <v>2871</v>
      </c>
      <c r="C2855" s="3" t="s">
        <v>6981</v>
      </c>
      <c r="D2855" s="6">
        <v>10000</v>
      </c>
      <c r="E2855" s="8">
        <v>467</v>
      </c>
      <c r="F2855" t="s">
        <v>8220</v>
      </c>
      <c r="G2855" t="s">
        <v>8223</v>
      </c>
      <c r="H2855" t="s">
        <v>8245</v>
      </c>
      <c r="I2855" s="19">
        <f t="shared" si="132"/>
        <v>41994.738576388889</v>
      </c>
      <c r="J2855">
        <v>1419183813</v>
      </c>
      <c r="K2855" s="19">
        <f t="shared" si="133"/>
        <v>41974.738576388889</v>
      </c>
      <c r="L2855">
        <v>1417455813</v>
      </c>
      <c r="M2855" t="b">
        <v>0</v>
      </c>
      <c r="N2855">
        <v>13</v>
      </c>
      <c r="O2855" t="b">
        <v>0</v>
      </c>
      <c r="P2855" t="s">
        <v>8269</v>
      </c>
      <c r="Q2855" s="15" t="s">
        <v>8314</v>
      </c>
      <c r="R2855" s="12" t="s">
        <v>8315</v>
      </c>
      <c r="S2855">
        <f t="shared" si="134"/>
        <v>35.92</v>
      </c>
    </row>
    <row r="2856" spans="1:19" ht="60" x14ac:dyDescent="0.25">
      <c r="A2856" s="10">
        <v>1102</v>
      </c>
      <c r="B2856" s="3" t="s">
        <v>1103</v>
      </c>
      <c r="C2856" s="3" t="s">
        <v>5212</v>
      </c>
      <c r="D2856" s="6">
        <v>8000</v>
      </c>
      <c r="E2856" s="8">
        <v>425</v>
      </c>
      <c r="F2856" t="s">
        <v>8220</v>
      </c>
      <c r="G2856" t="s">
        <v>8223</v>
      </c>
      <c r="H2856" t="s">
        <v>8245</v>
      </c>
      <c r="I2856" s="19">
        <f t="shared" si="132"/>
        <v>41617.249305555553</v>
      </c>
      <c r="J2856">
        <v>1386568740</v>
      </c>
      <c r="K2856" s="19">
        <f t="shared" si="133"/>
        <v>41577.045428240745</v>
      </c>
      <c r="L2856">
        <v>1383095125</v>
      </c>
      <c r="M2856" t="b">
        <v>0</v>
      </c>
      <c r="N2856">
        <v>24</v>
      </c>
      <c r="O2856" t="b">
        <v>0</v>
      </c>
      <c r="P2856" t="s">
        <v>8280</v>
      </c>
      <c r="Q2856" s="15" t="s">
        <v>8309</v>
      </c>
      <c r="R2856" s="12" t="s">
        <v>8345</v>
      </c>
      <c r="S2856">
        <f t="shared" si="134"/>
        <v>17.71</v>
      </c>
    </row>
    <row r="2857" spans="1:19" ht="60" x14ac:dyDescent="0.25">
      <c r="A2857" s="10">
        <v>1981</v>
      </c>
      <c r="B2857" s="3" t="s">
        <v>1982</v>
      </c>
      <c r="C2857" s="3" t="s">
        <v>6091</v>
      </c>
      <c r="D2857" s="6">
        <v>7500</v>
      </c>
      <c r="E2857" s="8">
        <v>381</v>
      </c>
      <c r="F2857" t="s">
        <v>8220</v>
      </c>
      <c r="G2857" t="s">
        <v>8228</v>
      </c>
      <c r="H2857" t="s">
        <v>8250</v>
      </c>
      <c r="I2857" s="19">
        <f t="shared" si="132"/>
        <v>41829.725289351853</v>
      </c>
      <c r="J2857">
        <v>1404926665</v>
      </c>
      <c r="K2857" s="19">
        <f t="shared" si="133"/>
        <v>41799.725289351853</v>
      </c>
      <c r="L2857">
        <v>1402334665</v>
      </c>
      <c r="M2857" t="b">
        <v>0</v>
      </c>
      <c r="N2857">
        <v>12</v>
      </c>
      <c r="O2857" t="b">
        <v>0</v>
      </c>
      <c r="P2857" t="s">
        <v>8294</v>
      </c>
      <c r="Q2857" s="15" t="s">
        <v>8322</v>
      </c>
      <c r="R2857" s="12" t="s">
        <v>8351</v>
      </c>
      <c r="S2857">
        <f t="shared" si="134"/>
        <v>31.75</v>
      </c>
    </row>
    <row r="2858" spans="1:19" ht="60" x14ac:dyDescent="0.25">
      <c r="A2858" s="10">
        <v>871</v>
      </c>
      <c r="B2858" s="3" t="s">
        <v>872</v>
      </c>
      <c r="C2858" s="3" t="s">
        <v>4981</v>
      </c>
      <c r="D2858" s="6">
        <v>6000</v>
      </c>
      <c r="E2858" s="8">
        <v>325</v>
      </c>
      <c r="F2858" t="s">
        <v>8220</v>
      </c>
      <c r="G2858" t="s">
        <v>8223</v>
      </c>
      <c r="H2858" t="s">
        <v>8245</v>
      </c>
      <c r="I2858" s="19">
        <f t="shared" si="132"/>
        <v>41607.602951388886</v>
      </c>
      <c r="J2858">
        <v>1385735295</v>
      </c>
      <c r="K2858" s="19">
        <f t="shared" si="133"/>
        <v>41577.561284722222</v>
      </c>
      <c r="L2858">
        <v>1383139695</v>
      </c>
      <c r="M2858" t="b">
        <v>0</v>
      </c>
      <c r="N2858">
        <v>12</v>
      </c>
      <c r="O2858" t="b">
        <v>0</v>
      </c>
      <c r="P2858" t="s">
        <v>8276</v>
      </c>
      <c r="Q2858" s="15" t="s">
        <v>8311</v>
      </c>
      <c r="R2858" s="12" t="s">
        <v>8343</v>
      </c>
      <c r="S2858">
        <f t="shared" si="134"/>
        <v>27.08</v>
      </c>
    </row>
    <row r="2859" spans="1:19" ht="45" x14ac:dyDescent="0.25">
      <c r="A2859" s="10">
        <v>1412</v>
      </c>
      <c r="B2859" s="3" t="s">
        <v>1413</v>
      </c>
      <c r="C2859" s="3" t="s">
        <v>5522</v>
      </c>
      <c r="D2859" s="6">
        <v>7000</v>
      </c>
      <c r="E2859" s="8">
        <v>320</v>
      </c>
      <c r="F2859" t="s">
        <v>8220</v>
      </c>
      <c r="G2859" t="s">
        <v>8223</v>
      </c>
      <c r="H2859" t="s">
        <v>8245</v>
      </c>
      <c r="I2859" s="19">
        <f t="shared" si="132"/>
        <v>41977.063645833332</v>
      </c>
      <c r="J2859">
        <v>1417656699</v>
      </c>
      <c r="K2859" s="19">
        <f t="shared" si="133"/>
        <v>41947.063645833332</v>
      </c>
      <c r="L2859">
        <v>1415064699</v>
      </c>
      <c r="M2859" t="b">
        <v>0</v>
      </c>
      <c r="N2859">
        <v>13</v>
      </c>
      <c r="O2859" t="b">
        <v>0</v>
      </c>
      <c r="P2859" t="s">
        <v>8285</v>
      </c>
      <c r="Q2859" s="15" t="s">
        <v>8320</v>
      </c>
      <c r="R2859" s="12" t="s">
        <v>8355</v>
      </c>
      <c r="S2859">
        <f t="shared" si="134"/>
        <v>24.62</v>
      </c>
    </row>
    <row r="2860" spans="1:19" ht="60" x14ac:dyDescent="0.25">
      <c r="A2860" s="10">
        <v>2874</v>
      </c>
      <c r="B2860" s="3" t="s">
        <v>2874</v>
      </c>
      <c r="C2860" s="3" t="s">
        <v>6984</v>
      </c>
      <c r="D2860" s="6">
        <v>5000</v>
      </c>
      <c r="E2860" s="8">
        <v>271</v>
      </c>
      <c r="F2860" t="s">
        <v>8220</v>
      </c>
      <c r="G2860" t="s">
        <v>8223</v>
      </c>
      <c r="H2860" t="s">
        <v>8245</v>
      </c>
      <c r="I2860" s="19">
        <f t="shared" si="132"/>
        <v>42752.84474537037</v>
      </c>
      <c r="J2860">
        <v>1484684186</v>
      </c>
      <c r="K2860" s="19">
        <f t="shared" si="133"/>
        <v>42722.84474537037</v>
      </c>
      <c r="L2860">
        <v>1482092186</v>
      </c>
      <c r="M2860" t="b">
        <v>0</v>
      </c>
      <c r="N2860">
        <v>3</v>
      </c>
      <c r="O2860" t="b">
        <v>0</v>
      </c>
      <c r="P2860" t="s">
        <v>8269</v>
      </c>
      <c r="Q2860" s="15" t="s">
        <v>8314</v>
      </c>
      <c r="R2860" s="12" t="s">
        <v>8315</v>
      </c>
      <c r="S2860">
        <f t="shared" si="134"/>
        <v>90.33</v>
      </c>
    </row>
    <row r="2861" spans="1:19" ht="60" x14ac:dyDescent="0.25">
      <c r="A2861" s="10">
        <v>3857</v>
      </c>
      <c r="B2861" s="3" t="s">
        <v>3854</v>
      </c>
      <c r="C2861" s="3" t="s">
        <v>7966</v>
      </c>
      <c r="D2861" s="6">
        <v>5000</v>
      </c>
      <c r="E2861" s="8">
        <v>260</v>
      </c>
      <c r="F2861" t="s">
        <v>8220</v>
      </c>
      <c r="G2861" t="s">
        <v>8223</v>
      </c>
      <c r="H2861" t="s">
        <v>8245</v>
      </c>
      <c r="I2861" s="19">
        <f t="shared" si="132"/>
        <v>41852.716666666667</v>
      </c>
      <c r="J2861">
        <v>1406913120</v>
      </c>
      <c r="K2861" s="19">
        <f t="shared" si="133"/>
        <v>41829.73715277778</v>
      </c>
      <c r="L2861">
        <v>1404927690</v>
      </c>
      <c r="M2861" t="b">
        <v>0</v>
      </c>
      <c r="N2861">
        <v>4</v>
      </c>
      <c r="O2861" t="b">
        <v>0</v>
      </c>
      <c r="P2861" t="s">
        <v>8269</v>
      </c>
      <c r="Q2861" s="15" t="s">
        <v>8314</v>
      </c>
      <c r="R2861" s="12" t="s">
        <v>8315</v>
      </c>
      <c r="S2861">
        <f t="shared" si="134"/>
        <v>65</v>
      </c>
    </row>
    <row r="2862" spans="1:19" ht="45" x14ac:dyDescent="0.25">
      <c r="A2862" s="10">
        <v>191</v>
      </c>
      <c r="B2862" s="3" t="s">
        <v>193</v>
      </c>
      <c r="C2862" s="3" t="s">
        <v>4301</v>
      </c>
      <c r="D2862" s="6">
        <v>5000</v>
      </c>
      <c r="E2862" s="8">
        <v>250</v>
      </c>
      <c r="F2862" t="s">
        <v>8220</v>
      </c>
      <c r="G2862" t="s">
        <v>8225</v>
      </c>
      <c r="H2862" t="s">
        <v>8247</v>
      </c>
      <c r="I2862" s="19">
        <f t="shared" si="132"/>
        <v>42279.441412037035</v>
      </c>
      <c r="J2862">
        <v>1443782138</v>
      </c>
      <c r="K2862" s="19">
        <f t="shared" si="133"/>
        <v>42239.441412037035</v>
      </c>
      <c r="L2862">
        <v>1440326138</v>
      </c>
      <c r="M2862" t="b">
        <v>0</v>
      </c>
      <c r="N2862">
        <v>3</v>
      </c>
      <c r="O2862" t="b">
        <v>0</v>
      </c>
      <c r="P2862" t="s">
        <v>8266</v>
      </c>
      <c r="Q2862" s="15" t="s">
        <v>8317</v>
      </c>
      <c r="R2862" s="12" t="s">
        <v>8346</v>
      </c>
      <c r="S2862">
        <f t="shared" si="134"/>
        <v>83.33</v>
      </c>
    </row>
    <row r="2863" spans="1:19" ht="60" x14ac:dyDescent="0.25">
      <c r="A2863" s="10">
        <v>4025</v>
      </c>
      <c r="B2863" s="3" t="s">
        <v>4021</v>
      </c>
      <c r="C2863" s="3" t="s">
        <v>8130</v>
      </c>
      <c r="D2863" s="6">
        <v>5000</v>
      </c>
      <c r="E2863" s="8">
        <v>250</v>
      </c>
      <c r="F2863" t="s">
        <v>8220</v>
      </c>
      <c r="G2863" t="s">
        <v>8229</v>
      </c>
      <c r="H2863" t="s">
        <v>8248</v>
      </c>
      <c r="I2863" s="19">
        <f t="shared" si="132"/>
        <v>42211.237685185188</v>
      </c>
      <c r="J2863">
        <v>1437889336</v>
      </c>
      <c r="K2863" s="19">
        <f t="shared" si="133"/>
        <v>42151.237685185188</v>
      </c>
      <c r="L2863">
        <v>1432705336</v>
      </c>
      <c r="M2863" t="b">
        <v>0</v>
      </c>
      <c r="N2863">
        <v>4</v>
      </c>
      <c r="O2863" t="b">
        <v>0</v>
      </c>
      <c r="P2863" t="s">
        <v>8269</v>
      </c>
      <c r="Q2863" s="15" t="s">
        <v>8314</v>
      </c>
      <c r="R2863" s="12" t="s">
        <v>8315</v>
      </c>
      <c r="S2863">
        <f t="shared" si="134"/>
        <v>62.5</v>
      </c>
    </row>
    <row r="2864" spans="1:19" ht="60" x14ac:dyDescent="0.25">
      <c r="A2864" s="10">
        <v>4089</v>
      </c>
      <c r="B2864" s="3" t="s">
        <v>4085</v>
      </c>
      <c r="C2864" s="3" t="s">
        <v>8192</v>
      </c>
      <c r="D2864" s="6">
        <v>5000</v>
      </c>
      <c r="E2864" s="8">
        <v>240</v>
      </c>
      <c r="F2864" t="s">
        <v>8220</v>
      </c>
      <c r="G2864" t="s">
        <v>8223</v>
      </c>
      <c r="H2864" t="s">
        <v>8245</v>
      </c>
      <c r="I2864" s="19">
        <f t="shared" si="132"/>
        <v>42155.732638888891</v>
      </c>
      <c r="J2864">
        <v>1433093700</v>
      </c>
      <c r="K2864" s="19">
        <f t="shared" si="133"/>
        <v>42122.732499999998</v>
      </c>
      <c r="L2864">
        <v>1430242488</v>
      </c>
      <c r="M2864" t="b">
        <v>0</v>
      </c>
      <c r="N2864">
        <v>8</v>
      </c>
      <c r="O2864" t="b">
        <v>0</v>
      </c>
      <c r="P2864" t="s">
        <v>8269</v>
      </c>
      <c r="Q2864" s="15" t="s">
        <v>8314</v>
      </c>
      <c r="R2864" s="12" t="s">
        <v>8315</v>
      </c>
      <c r="S2864">
        <f t="shared" si="134"/>
        <v>30</v>
      </c>
    </row>
    <row r="2865" spans="1:19" ht="45" x14ac:dyDescent="0.25">
      <c r="A2865" s="10">
        <v>761</v>
      </c>
      <c r="B2865" s="3" t="s">
        <v>762</v>
      </c>
      <c r="C2865" s="3" t="s">
        <v>4871</v>
      </c>
      <c r="D2865" s="6">
        <v>5000</v>
      </c>
      <c r="E2865" s="8">
        <v>235</v>
      </c>
      <c r="F2865" t="s">
        <v>8220</v>
      </c>
      <c r="G2865" t="s">
        <v>8223</v>
      </c>
      <c r="H2865" t="s">
        <v>8245</v>
      </c>
      <c r="I2865" s="19">
        <f t="shared" si="132"/>
        <v>41672.751458333332</v>
      </c>
      <c r="J2865">
        <v>1391364126</v>
      </c>
      <c r="K2865" s="19">
        <f t="shared" si="133"/>
        <v>41642.751458333332</v>
      </c>
      <c r="L2865">
        <v>1388772126</v>
      </c>
      <c r="M2865" t="b">
        <v>0</v>
      </c>
      <c r="N2865">
        <v>6</v>
      </c>
      <c r="O2865" t="b">
        <v>0</v>
      </c>
      <c r="P2865" t="s">
        <v>8273</v>
      </c>
      <c r="Q2865" s="15" t="s">
        <v>8320</v>
      </c>
      <c r="R2865" s="12" t="s">
        <v>8342</v>
      </c>
      <c r="S2865">
        <f t="shared" si="134"/>
        <v>39.17</v>
      </c>
    </row>
    <row r="2866" spans="1:19" ht="60" x14ac:dyDescent="0.25">
      <c r="A2866" s="10">
        <v>918</v>
      </c>
      <c r="B2866" s="3" t="s">
        <v>919</v>
      </c>
      <c r="C2866" s="3" t="s">
        <v>5028</v>
      </c>
      <c r="D2866" s="6">
        <v>3900</v>
      </c>
      <c r="E2866" s="8">
        <v>196</v>
      </c>
      <c r="F2866" t="s">
        <v>8220</v>
      </c>
      <c r="G2866" t="s">
        <v>8224</v>
      </c>
      <c r="H2866" t="s">
        <v>8246</v>
      </c>
      <c r="I2866" s="19">
        <f t="shared" si="132"/>
        <v>41974.957881944443</v>
      </c>
      <c r="J2866">
        <v>1417474761</v>
      </c>
      <c r="K2866" s="19">
        <f t="shared" si="133"/>
        <v>41944.916215277779</v>
      </c>
      <c r="L2866">
        <v>1414879161</v>
      </c>
      <c r="M2866" t="b">
        <v>0</v>
      </c>
      <c r="N2866">
        <v>10</v>
      </c>
      <c r="O2866" t="b">
        <v>0</v>
      </c>
      <c r="P2866" t="s">
        <v>8276</v>
      </c>
      <c r="Q2866" s="15" t="s">
        <v>8311</v>
      </c>
      <c r="R2866" s="12" t="s">
        <v>8343</v>
      </c>
      <c r="S2866">
        <f t="shared" si="134"/>
        <v>19.600000000000001</v>
      </c>
    </row>
    <row r="2867" spans="1:19" ht="45" x14ac:dyDescent="0.25">
      <c r="A2867" s="10">
        <v>2856</v>
      </c>
      <c r="B2867" s="3" t="s">
        <v>2856</v>
      </c>
      <c r="C2867" s="3" t="s">
        <v>6966</v>
      </c>
      <c r="D2867" s="6">
        <v>3000</v>
      </c>
      <c r="E2867" s="8">
        <v>146</v>
      </c>
      <c r="F2867" t="s">
        <v>8220</v>
      </c>
      <c r="G2867" t="s">
        <v>8223</v>
      </c>
      <c r="H2867" t="s">
        <v>8245</v>
      </c>
      <c r="I2867" s="19">
        <f t="shared" si="132"/>
        <v>42224.898611111115</v>
      </c>
      <c r="J2867">
        <v>1439069640</v>
      </c>
      <c r="K2867" s="19">
        <f t="shared" si="133"/>
        <v>42165.037581018521</v>
      </c>
      <c r="L2867">
        <v>1433897647</v>
      </c>
      <c r="M2867" t="b">
        <v>0</v>
      </c>
      <c r="N2867">
        <v>6</v>
      </c>
      <c r="O2867" t="b">
        <v>0</v>
      </c>
      <c r="P2867" t="s">
        <v>8269</v>
      </c>
      <c r="Q2867" s="15" t="s">
        <v>8314</v>
      </c>
      <c r="R2867" s="12" t="s">
        <v>8315</v>
      </c>
      <c r="S2867">
        <f t="shared" si="134"/>
        <v>24.33</v>
      </c>
    </row>
    <row r="2868" spans="1:19" ht="45" x14ac:dyDescent="0.25">
      <c r="A2868" s="10">
        <v>3900</v>
      </c>
      <c r="B2868" s="3" t="s">
        <v>3897</v>
      </c>
      <c r="C2868" s="3" t="s">
        <v>8008</v>
      </c>
      <c r="D2868" s="6">
        <v>2500</v>
      </c>
      <c r="E2868" s="8">
        <v>135</v>
      </c>
      <c r="F2868" t="s">
        <v>8220</v>
      </c>
      <c r="G2868" t="s">
        <v>8223</v>
      </c>
      <c r="H2868" t="s">
        <v>8245</v>
      </c>
      <c r="I2868" s="19">
        <f t="shared" si="132"/>
        <v>42166.092488425929</v>
      </c>
      <c r="J2868">
        <v>1433988791</v>
      </c>
      <c r="K2868" s="19">
        <f t="shared" si="133"/>
        <v>42136.092488425929</v>
      </c>
      <c r="L2868">
        <v>1431396791</v>
      </c>
      <c r="M2868" t="b">
        <v>0</v>
      </c>
      <c r="N2868">
        <v>5</v>
      </c>
      <c r="O2868" t="b">
        <v>0</v>
      </c>
      <c r="P2868" t="s">
        <v>8269</v>
      </c>
      <c r="Q2868" s="15" t="s">
        <v>8314</v>
      </c>
      <c r="R2868" s="12" t="s">
        <v>8315</v>
      </c>
      <c r="S2868">
        <f t="shared" si="134"/>
        <v>27</v>
      </c>
    </row>
    <row r="2869" spans="1:19" ht="60" x14ac:dyDescent="0.25">
      <c r="A2869" s="10">
        <v>3920</v>
      </c>
      <c r="B2869" s="3" t="s">
        <v>3917</v>
      </c>
      <c r="C2869" s="3" t="s">
        <v>8028</v>
      </c>
      <c r="D2869" s="6">
        <v>2500</v>
      </c>
      <c r="E2869" s="8">
        <v>135</v>
      </c>
      <c r="F2869" t="s">
        <v>8220</v>
      </c>
      <c r="G2869" t="s">
        <v>8224</v>
      </c>
      <c r="H2869" t="s">
        <v>8246</v>
      </c>
      <c r="I2869" s="19">
        <f t="shared" si="132"/>
        <v>42687.428935185191</v>
      </c>
      <c r="J2869">
        <v>1479032260</v>
      </c>
      <c r="K2869" s="19">
        <f t="shared" si="133"/>
        <v>42657.38726851852</v>
      </c>
      <c r="L2869">
        <v>1476436660</v>
      </c>
      <c r="M2869" t="b">
        <v>0</v>
      </c>
      <c r="N2869">
        <v>3</v>
      </c>
      <c r="O2869" t="b">
        <v>0</v>
      </c>
      <c r="P2869" t="s">
        <v>8269</v>
      </c>
      <c r="Q2869" s="15" t="s">
        <v>8314</v>
      </c>
      <c r="R2869" s="12" t="s">
        <v>8315</v>
      </c>
      <c r="S2869">
        <f t="shared" si="134"/>
        <v>45</v>
      </c>
    </row>
    <row r="2870" spans="1:19" ht="60" x14ac:dyDescent="0.25">
      <c r="A2870" s="10">
        <v>434</v>
      </c>
      <c r="B2870" s="3" t="s">
        <v>435</v>
      </c>
      <c r="C2870" s="3" t="s">
        <v>4544</v>
      </c>
      <c r="D2870" s="6">
        <v>2500</v>
      </c>
      <c r="E2870" s="8">
        <v>125</v>
      </c>
      <c r="F2870" t="s">
        <v>8220</v>
      </c>
      <c r="G2870" t="s">
        <v>8223</v>
      </c>
      <c r="H2870" t="s">
        <v>8245</v>
      </c>
      <c r="I2870" s="19">
        <f t="shared" si="132"/>
        <v>41609.876180555555</v>
      </c>
      <c r="J2870">
        <v>1385931702</v>
      </c>
      <c r="K2870" s="19">
        <f t="shared" si="133"/>
        <v>41576.834513888891</v>
      </c>
      <c r="L2870">
        <v>1383076902</v>
      </c>
      <c r="M2870" t="b">
        <v>0</v>
      </c>
      <c r="N2870">
        <v>2</v>
      </c>
      <c r="O2870" t="b">
        <v>0</v>
      </c>
      <c r="P2870" t="s">
        <v>8268</v>
      </c>
      <c r="Q2870" s="15" t="s">
        <v>8317</v>
      </c>
      <c r="R2870" s="12" t="s">
        <v>8344</v>
      </c>
      <c r="S2870">
        <f t="shared" si="134"/>
        <v>62.5</v>
      </c>
    </row>
    <row r="2871" spans="1:19" ht="60" x14ac:dyDescent="0.25">
      <c r="A2871" s="10">
        <v>1572</v>
      </c>
      <c r="B2871" s="3" t="s">
        <v>1573</v>
      </c>
      <c r="C2871" s="3" t="s">
        <v>5682</v>
      </c>
      <c r="D2871" s="6">
        <v>2500</v>
      </c>
      <c r="E2871" s="8">
        <v>125</v>
      </c>
      <c r="F2871" t="s">
        <v>8219</v>
      </c>
      <c r="G2871" t="s">
        <v>8224</v>
      </c>
      <c r="H2871" t="s">
        <v>8246</v>
      </c>
      <c r="I2871" s="19">
        <f t="shared" si="132"/>
        <v>42428.999305555553</v>
      </c>
      <c r="J2871">
        <v>1456703940</v>
      </c>
      <c r="K2871" s="19">
        <f t="shared" si="133"/>
        <v>42404.033090277779</v>
      </c>
      <c r="L2871">
        <v>1454546859</v>
      </c>
      <c r="M2871" t="b">
        <v>0</v>
      </c>
      <c r="N2871">
        <v>3</v>
      </c>
      <c r="O2871" t="b">
        <v>0</v>
      </c>
      <c r="P2871" t="s">
        <v>8288</v>
      </c>
      <c r="Q2871" s="15" t="s">
        <v>8320</v>
      </c>
      <c r="R2871" s="12" t="s">
        <v>8352</v>
      </c>
      <c r="S2871">
        <f t="shared" si="134"/>
        <v>41.67</v>
      </c>
    </row>
    <row r="2872" spans="1:19" ht="60" x14ac:dyDescent="0.25">
      <c r="A2872" s="10">
        <v>1413</v>
      </c>
      <c r="B2872" s="3" t="s">
        <v>1414</v>
      </c>
      <c r="C2872" s="3" t="s">
        <v>5523</v>
      </c>
      <c r="D2872" s="6">
        <v>2000</v>
      </c>
      <c r="E2872" s="8">
        <v>100</v>
      </c>
      <c r="F2872" t="s">
        <v>8220</v>
      </c>
      <c r="G2872" t="s">
        <v>8236</v>
      </c>
      <c r="H2872" t="s">
        <v>8248</v>
      </c>
      <c r="I2872" s="19">
        <f t="shared" si="132"/>
        <v>42420.437152777777</v>
      </c>
      <c r="J2872">
        <v>1455964170</v>
      </c>
      <c r="K2872" s="19">
        <f t="shared" si="133"/>
        <v>42360.437152777777</v>
      </c>
      <c r="L2872">
        <v>1450780170</v>
      </c>
      <c r="M2872" t="b">
        <v>0</v>
      </c>
      <c r="N2872">
        <v>1</v>
      </c>
      <c r="O2872" t="b">
        <v>0</v>
      </c>
      <c r="P2872" t="s">
        <v>8285</v>
      </c>
      <c r="Q2872" s="15" t="s">
        <v>8320</v>
      </c>
      <c r="R2872" s="12" t="s">
        <v>8355</v>
      </c>
      <c r="S2872">
        <f t="shared" si="134"/>
        <v>100</v>
      </c>
    </row>
    <row r="2873" spans="1:19" x14ac:dyDescent="0.25">
      <c r="A2873" s="10">
        <v>3861</v>
      </c>
      <c r="B2873" s="3" t="s">
        <v>3858</v>
      </c>
      <c r="C2873" s="3" t="s">
        <v>7970</v>
      </c>
      <c r="D2873" s="6">
        <v>2000</v>
      </c>
      <c r="E2873" s="8">
        <v>100</v>
      </c>
      <c r="F2873" t="s">
        <v>8220</v>
      </c>
      <c r="G2873" t="s">
        <v>8223</v>
      </c>
      <c r="H2873" t="s">
        <v>8245</v>
      </c>
      <c r="I2873" s="19">
        <f t="shared" si="132"/>
        <v>41955.907638888893</v>
      </c>
      <c r="J2873">
        <v>1415828820</v>
      </c>
      <c r="K2873" s="19">
        <f t="shared" si="133"/>
        <v>41914.590011574073</v>
      </c>
      <c r="L2873">
        <v>1412258977</v>
      </c>
      <c r="M2873" t="b">
        <v>0</v>
      </c>
      <c r="N2873">
        <v>1</v>
      </c>
      <c r="O2873" t="b">
        <v>0</v>
      </c>
      <c r="P2873" t="s">
        <v>8269</v>
      </c>
      <c r="Q2873" s="15" t="s">
        <v>8314</v>
      </c>
      <c r="R2873" s="12" t="s">
        <v>8315</v>
      </c>
      <c r="S2873">
        <f t="shared" si="134"/>
        <v>100</v>
      </c>
    </row>
    <row r="2874" spans="1:19" ht="45" x14ac:dyDescent="0.25">
      <c r="A2874" s="10">
        <v>863</v>
      </c>
      <c r="B2874" s="3" t="s">
        <v>864</v>
      </c>
      <c r="C2874" s="3" t="s">
        <v>4973</v>
      </c>
      <c r="D2874" s="6">
        <v>2000</v>
      </c>
      <c r="E2874" s="8">
        <v>90</v>
      </c>
      <c r="F2874" t="s">
        <v>8220</v>
      </c>
      <c r="G2874" t="s">
        <v>8223</v>
      </c>
      <c r="H2874" t="s">
        <v>8245</v>
      </c>
      <c r="I2874" s="19">
        <f t="shared" si="132"/>
        <v>40951.117662037039</v>
      </c>
      <c r="J2874">
        <v>1329014966</v>
      </c>
      <c r="K2874" s="19">
        <f t="shared" si="133"/>
        <v>40921.117662037039</v>
      </c>
      <c r="L2874">
        <v>1326422966</v>
      </c>
      <c r="M2874" t="b">
        <v>0</v>
      </c>
      <c r="N2874">
        <v>5</v>
      </c>
      <c r="O2874" t="b">
        <v>0</v>
      </c>
      <c r="P2874" t="s">
        <v>8276</v>
      </c>
      <c r="Q2874" s="15" t="s">
        <v>8311</v>
      </c>
      <c r="R2874" s="12" t="s">
        <v>8343</v>
      </c>
      <c r="S2874">
        <f t="shared" si="134"/>
        <v>18</v>
      </c>
    </row>
    <row r="2875" spans="1:19" ht="45" x14ac:dyDescent="0.25">
      <c r="A2875" s="10">
        <v>1709</v>
      </c>
      <c r="B2875" s="3" t="s">
        <v>1710</v>
      </c>
      <c r="C2875" s="3" t="s">
        <v>5819</v>
      </c>
      <c r="D2875" s="6">
        <v>1750</v>
      </c>
      <c r="E2875" s="8">
        <v>85</v>
      </c>
      <c r="F2875" t="s">
        <v>8220</v>
      </c>
      <c r="G2875" t="s">
        <v>8223</v>
      </c>
      <c r="H2875" t="s">
        <v>8245</v>
      </c>
      <c r="I2875" s="19">
        <f t="shared" si="132"/>
        <v>41882.818749999999</v>
      </c>
      <c r="J2875">
        <v>1409513940</v>
      </c>
      <c r="K2875" s="19">
        <f t="shared" si="133"/>
        <v>41841.56381944444</v>
      </c>
      <c r="L2875">
        <v>1405949514</v>
      </c>
      <c r="M2875" t="b">
        <v>0</v>
      </c>
      <c r="N2875">
        <v>4</v>
      </c>
      <c r="O2875" t="b">
        <v>0</v>
      </c>
      <c r="P2875" t="s">
        <v>8291</v>
      </c>
      <c r="Q2875" s="15" t="s">
        <v>8311</v>
      </c>
      <c r="R2875" s="12" t="s">
        <v>8336</v>
      </c>
      <c r="S2875">
        <f t="shared" si="134"/>
        <v>21.25</v>
      </c>
    </row>
    <row r="2876" spans="1:19" ht="60" x14ac:dyDescent="0.25">
      <c r="A2876" s="10">
        <v>2904</v>
      </c>
      <c r="B2876" s="3" t="s">
        <v>2904</v>
      </c>
      <c r="C2876" s="3" t="s">
        <v>7014</v>
      </c>
      <c r="D2876" s="6">
        <v>1500</v>
      </c>
      <c r="E2876" s="8">
        <v>75</v>
      </c>
      <c r="F2876" t="s">
        <v>8220</v>
      </c>
      <c r="G2876" t="s">
        <v>8224</v>
      </c>
      <c r="H2876" t="s">
        <v>8246</v>
      </c>
      <c r="I2876" s="19">
        <f t="shared" si="132"/>
        <v>41952.5</v>
      </c>
      <c r="J2876">
        <v>1415534400</v>
      </c>
      <c r="K2876" s="19">
        <f t="shared" si="133"/>
        <v>41940.967951388891</v>
      </c>
      <c r="L2876">
        <v>1414538031</v>
      </c>
      <c r="M2876" t="b">
        <v>0</v>
      </c>
      <c r="N2876">
        <v>4</v>
      </c>
      <c r="O2876" t="b">
        <v>0</v>
      </c>
      <c r="P2876" t="s">
        <v>8269</v>
      </c>
      <c r="Q2876" s="15" t="s">
        <v>8314</v>
      </c>
      <c r="R2876" s="12" t="s">
        <v>8315</v>
      </c>
      <c r="S2876">
        <f t="shared" si="134"/>
        <v>18.75</v>
      </c>
    </row>
    <row r="2877" spans="1:19" ht="45" x14ac:dyDescent="0.25">
      <c r="A2877" s="10">
        <v>444</v>
      </c>
      <c r="B2877" s="3" t="s">
        <v>445</v>
      </c>
      <c r="C2877" s="3" t="s">
        <v>4554</v>
      </c>
      <c r="D2877" s="6">
        <v>1000</v>
      </c>
      <c r="E2877" s="8">
        <v>50</v>
      </c>
      <c r="F2877" t="s">
        <v>8220</v>
      </c>
      <c r="G2877" t="s">
        <v>8223</v>
      </c>
      <c r="H2877" t="s">
        <v>8245</v>
      </c>
      <c r="I2877" s="19">
        <f t="shared" si="132"/>
        <v>40954.906956018516</v>
      </c>
      <c r="J2877">
        <v>1329342361</v>
      </c>
      <c r="K2877" s="19">
        <f t="shared" si="133"/>
        <v>40894.906956018516</v>
      </c>
      <c r="L2877">
        <v>1324158361</v>
      </c>
      <c r="M2877" t="b">
        <v>0</v>
      </c>
      <c r="N2877">
        <v>1</v>
      </c>
      <c r="O2877" t="b">
        <v>0</v>
      </c>
      <c r="P2877" t="s">
        <v>8268</v>
      </c>
      <c r="Q2877" s="15" t="s">
        <v>8317</v>
      </c>
      <c r="R2877" s="12" t="s">
        <v>8344</v>
      </c>
      <c r="S2877">
        <f t="shared" si="134"/>
        <v>50</v>
      </c>
    </row>
    <row r="2878" spans="1:19" ht="60" x14ac:dyDescent="0.25">
      <c r="A2878" s="10">
        <v>1135</v>
      </c>
      <c r="B2878" s="3" t="s">
        <v>1136</v>
      </c>
      <c r="C2878" s="3" t="s">
        <v>5245</v>
      </c>
      <c r="D2878" s="6">
        <v>1000</v>
      </c>
      <c r="E2878" s="8">
        <v>50</v>
      </c>
      <c r="F2878" t="s">
        <v>8220</v>
      </c>
      <c r="G2878" t="s">
        <v>8235</v>
      </c>
      <c r="H2878" t="s">
        <v>8248</v>
      </c>
      <c r="I2878" s="19">
        <f t="shared" si="132"/>
        <v>42588.989513888882</v>
      </c>
      <c r="J2878">
        <v>1470527094</v>
      </c>
      <c r="K2878" s="19">
        <f t="shared" si="133"/>
        <v>42558.989513888882</v>
      </c>
      <c r="L2878">
        <v>1467935094</v>
      </c>
      <c r="M2878" t="b">
        <v>0</v>
      </c>
      <c r="N2878">
        <v>1</v>
      </c>
      <c r="O2878" t="b">
        <v>0</v>
      </c>
      <c r="P2878" t="s">
        <v>8281</v>
      </c>
      <c r="Q2878" s="15" t="s">
        <v>8309</v>
      </c>
      <c r="R2878" s="12" t="s">
        <v>8341</v>
      </c>
      <c r="S2878">
        <f t="shared" si="134"/>
        <v>50</v>
      </c>
    </row>
    <row r="2879" spans="1:19" ht="60" x14ac:dyDescent="0.25">
      <c r="A2879" s="10">
        <v>3895</v>
      </c>
      <c r="B2879" s="3" t="s">
        <v>3892</v>
      </c>
      <c r="C2879" s="3" t="s">
        <v>8003</v>
      </c>
      <c r="D2879" s="6">
        <v>1000</v>
      </c>
      <c r="E2879" s="8">
        <v>50</v>
      </c>
      <c r="F2879" t="s">
        <v>8220</v>
      </c>
      <c r="G2879" t="s">
        <v>8223</v>
      </c>
      <c r="H2879" t="s">
        <v>8245</v>
      </c>
      <c r="I2879" s="19">
        <f t="shared" si="132"/>
        <v>42063.250208333338</v>
      </c>
      <c r="J2879">
        <v>1425103218</v>
      </c>
      <c r="K2879" s="19">
        <f t="shared" si="133"/>
        <v>42032.250208333338</v>
      </c>
      <c r="L2879">
        <v>1422424818</v>
      </c>
      <c r="M2879" t="b">
        <v>0</v>
      </c>
      <c r="N2879">
        <v>1</v>
      </c>
      <c r="O2879" t="b">
        <v>0</v>
      </c>
      <c r="P2879" t="s">
        <v>8269</v>
      </c>
      <c r="Q2879" s="15" t="s">
        <v>8314</v>
      </c>
      <c r="R2879" s="12" t="s">
        <v>8315</v>
      </c>
      <c r="S2879">
        <f t="shared" si="134"/>
        <v>50</v>
      </c>
    </row>
    <row r="2880" spans="1:19" ht="60" x14ac:dyDescent="0.25">
      <c r="A2880" s="10">
        <v>4086</v>
      </c>
      <c r="B2880" s="3" t="s">
        <v>4082</v>
      </c>
      <c r="C2880" s="3" t="s">
        <v>8189</v>
      </c>
      <c r="D2880" s="6">
        <v>1000</v>
      </c>
      <c r="E2880" s="8">
        <v>47</v>
      </c>
      <c r="F2880" t="s">
        <v>8220</v>
      </c>
      <c r="G2880" t="s">
        <v>8223</v>
      </c>
      <c r="H2880" t="s">
        <v>8245</v>
      </c>
      <c r="I2880" s="19">
        <f t="shared" si="132"/>
        <v>42329.166666666672</v>
      </c>
      <c r="J2880">
        <v>1448078400</v>
      </c>
      <c r="K2880" s="19">
        <f t="shared" si="133"/>
        <v>42304.940960648149</v>
      </c>
      <c r="L2880">
        <v>1445985299</v>
      </c>
      <c r="M2880" t="b">
        <v>0</v>
      </c>
      <c r="N2880">
        <v>5</v>
      </c>
      <c r="O2880" t="b">
        <v>0</v>
      </c>
      <c r="P2880" t="s">
        <v>8269</v>
      </c>
      <c r="Q2880" s="15" t="s">
        <v>8314</v>
      </c>
      <c r="R2880" s="12" t="s">
        <v>8315</v>
      </c>
      <c r="S2880">
        <f t="shared" si="134"/>
        <v>9.4</v>
      </c>
    </row>
    <row r="2881" spans="1:19" ht="45" x14ac:dyDescent="0.25">
      <c r="A2881" s="10">
        <v>1075</v>
      </c>
      <c r="B2881" s="3" t="s">
        <v>1076</v>
      </c>
      <c r="C2881" s="3" t="s">
        <v>5185</v>
      </c>
      <c r="D2881" s="6">
        <v>1000</v>
      </c>
      <c r="E2881" s="8">
        <v>45</v>
      </c>
      <c r="F2881" t="s">
        <v>8220</v>
      </c>
      <c r="G2881" t="s">
        <v>8223</v>
      </c>
      <c r="H2881" t="s">
        <v>8245</v>
      </c>
      <c r="I2881" s="19">
        <f t="shared" si="132"/>
        <v>41035.904120370367</v>
      </c>
      <c r="J2881">
        <v>1336340516</v>
      </c>
      <c r="K2881" s="19">
        <f t="shared" si="133"/>
        <v>41005.904120370367</v>
      </c>
      <c r="L2881">
        <v>1333748516</v>
      </c>
      <c r="M2881" t="b">
        <v>0</v>
      </c>
      <c r="N2881">
        <v>3</v>
      </c>
      <c r="O2881" t="b">
        <v>0</v>
      </c>
      <c r="P2881" t="s">
        <v>8280</v>
      </c>
      <c r="Q2881" s="15" t="s">
        <v>8309</v>
      </c>
      <c r="R2881" s="12" t="s">
        <v>8345</v>
      </c>
      <c r="S2881">
        <f t="shared" si="134"/>
        <v>15</v>
      </c>
    </row>
    <row r="2882" spans="1:19" ht="60" x14ac:dyDescent="0.25">
      <c r="A2882" s="10">
        <v>1428</v>
      </c>
      <c r="B2882" s="3" t="s">
        <v>1429</v>
      </c>
      <c r="C2882" s="3" t="s">
        <v>5538</v>
      </c>
      <c r="D2882" s="6">
        <v>1000</v>
      </c>
      <c r="E2882" s="8">
        <v>45</v>
      </c>
      <c r="F2882" t="s">
        <v>8220</v>
      </c>
      <c r="G2882" t="s">
        <v>8226</v>
      </c>
      <c r="H2882" t="s">
        <v>8248</v>
      </c>
      <c r="I2882" s="19">
        <f t="shared" si="132"/>
        <v>42462.338159722218</v>
      </c>
      <c r="J2882">
        <v>1459584417</v>
      </c>
      <c r="K2882" s="19">
        <f t="shared" si="133"/>
        <v>42432.379826388889</v>
      </c>
      <c r="L2882">
        <v>1456996017</v>
      </c>
      <c r="M2882" t="b">
        <v>0</v>
      </c>
      <c r="N2882">
        <v>3</v>
      </c>
      <c r="O2882" t="b">
        <v>0</v>
      </c>
      <c r="P2882" t="s">
        <v>8285</v>
      </c>
      <c r="Q2882" s="15" t="s">
        <v>8320</v>
      </c>
      <c r="R2882" s="12" t="s">
        <v>8355</v>
      </c>
      <c r="S2882">
        <f t="shared" si="134"/>
        <v>15</v>
      </c>
    </row>
    <row r="2883" spans="1:19" ht="45" x14ac:dyDescent="0.25">
      <c r="A2883" s="10">
        <v>1558</v>
      </c>
      <c r="B2883" s="3" t="s">
        <v>1559</v>
      </c>
      <c r="C2883" s="3" t="s">
        <v>5668</v>
      </c>
      <c r="D2883" s="6">
        <v>750</v>
      </c>
      <c r="E2883" s="8">
        <v>35</v>
      </c>
      <c r="F2883" t="s">
        <v>8220</v>
      </c>
      <c r="G2883" t="s">
        <v>8224</v>
      </c>
      <c r="H2883" t="s">
        <v>8246</v>
      </c>
      <c r="I2883" s="19">
        <f t="shared" ref="I2883:I2946" si="135">(((J2883/60)/60)/24)+DATE(1970,1,1)</f>
        <v>42244.508333333331</v>
      </c>
      <c r="J2883">
        <v>1440763920</v>
      </c>
      <c r="K2883" s="19">
        <f t="shared" ref="K2883:K2946" si="136">(((L2883/60)/60)/24)+DATE(1970,1,1)</f>
        <v>42185.397673611107</v>
      </c>
      <c r="L2883">
        <v>1435656759</v>
      </c>
      <c r="M2883" t="b">
        <v>0</v>
      </c>
      <c r="N2883">
        <v>3</v>
      </c>
      <c r="O2883" t="b">
        <v>0</v>
      </c>
      <c r="P2883" t="s">
        <v>8287</v>
      </c>
      <c r="Q2883" s="15" t="s">
        <v>8322</v>
      </c>
      <c r="R2883" s="12" t="s">
        <v>8350</v>
      </c>
      <c r="S2883">
        <f t="shared" ref="S2883:S2946" si="137">IFERROR(ROUND(E2883/N2883,2),0)</f>
        <v>11.67</v>
      </c>
    </row>
    <row r="2884" spans="1:19" ht="60" x14ac:dyDescent="0.25">
      <c r="A2884" s="10">
        <v>2844</v>
      </c>
      <c r="B2884" s="3" t="s">
        <v>2844</v>
      </c>
      <c r="C2884" s="3" t="s">
        <v>6954</v>
      </c>
      <c r="D2884" s="6">
        <v>550</v>
      </c>
      <c r="E2884" s="8">
        <v>30</v>
      </c>
      <c r="F2884" t="s">
        <v>8220</v>
      </c>
      <c r="G2884" t="s">
        <v>8238</v>
      </c>
      <c r="H2884" t="s">
        <v>8248</v>
      </c>
      <c r="I2884" s="19">
        <f t="shared" si="135"/>
        <v>42739.546064814815</v>
      </c>
      <c r="J2884">
        <v>1483535180</v>
      </c>
      <c r="K2884" s="19">
        <f t="shared" si="136"/>
        <v>42709.546064814815</v>
      </c>
      <c r="L2884">
        <v>1480943180</v>
      </c>
      <c r="M2884" t="b">
        <v>0</v>
      </c>
      <c r="N2884">
        <v>1</v>
      </c>
      <c r="O2884" t="b">
        <v>0</v>
      </c>
      <c r="P2884" t="s">
        <v>8269</v>
      </c>
      <c r="Q2884" s="15" t="s">
        <v>8314</v>
      </c>
      <c r="R2884" s="12" t="s">
        <v>8315</v>
      </c>
      <c r="S2884">
        <f t="shared" si="137"/>
        <v>30</v>
      </c>
    </row>
    <row r="2885" spans="1:19" ht="45" x14ac:dyDescent="0.25">
      <c r="A2885" s="10">
        <v>2131</v>
      </c>
      <c r="B2885" s="3" t="s">
        <v>2132</v>
      </c>
      <c r="C2885" s="3" t="s">
        <v>6241</v>
      </c>
      <c r="D2885" s="6">
        <v>500</v>
      </c>
      <c r="E2885" s="8">
        <v>25</v>
      </c>
      <c r="F2885" t="s">
        <v>8220</v>
      </c>
      <c r="G2885" t="s">
        <v>8223</v>
      </c>
      <c r="H2885" t="s">
        <v>8245</v>
      </c>
      <c r="I2885" s="19">
        <f t="shared" si="135"/>
        <v>42197.207071759258</v>
      </c>
      <c r="J2885">
        <v>1436677091</v>
      </c>
      <c r="K2885" s="19">
        <f t="shared" si="136"/>
        <v>42167.207071759258</v>
      </c>
      <c r="L2885">
        <v>1434085091</v>
      </c>
      <c r="M2885" t="b">
        <v>0</v>
      </c>
      <c r="N2885">
        <v>3</v>
      </c>
      <c r="O2885" t="b">
        <v>0</v>
      </c>
      <c r="P2885" t="s">
        <v>8280</v>
      </c>
      <c r="Q2885" s="15" t="s">
        <v>8309</v>
      </c>
      <c r="R2885" s="12" t="s">
        <v>8345</v>
      </c>
      <c r="S2885">
        <f t="shared" si="137"/>
        <v>8.33</v>
      </c>
    </row>
    <row r="2886" spans="1:19" ht="30" x14ac:dyDescent="0.25">
      <c r="A2886" s="10">
        <v>3881</v>
      </c>
      <c r="B2886" s="3" t="s">
        <v>3878</v>
      </c>
      <c r="C2886" s="3" t="s">
        <v>7990</v>
      </c>
      <c r="D2886" s="6">
        <v>500</v>
      </c>
      <c r="E2886" s="8">
        <v>25</v>
      </c>
      <c r="F2886" t="s">
        <v>8219</v>
      </c>
      <c r="G2886" t="s">
        <v>8223</v>
      </c>
      <c r="H2886" t="s">
        <v>8245</v>
      </c>
      <c r="I2886" s="19">
        <f t="shared" si="135"/>
        <v>42786.018506944441</v>
      </c>
      <c r="J2886">
        <v>1487550399</v>
      </c>
      <c r="K2886" s="19">
        <f t="shared" si="136"/>
        <v>42756.018506944441</v>
      </c>
      <c r="L2886">
        <v>1484958399</v>
      </c>
      <c r="M2886" t="b">
        <v>0</v>
      </c>
      <c r="N2886">
        <v>1</v>
      </c>
      <c r="O2886" t="b">
        <v>0</v>
      </c>
      <c r="P2886" t="s">
        <v>8303</v>
      </c>
      <c r="Q2886" s="15" t="s">
        <v>8314</v>
      </c>
      <c r="R2886" s="12" t="s">
        <v>8335</v>
      </c>
      <c r="S2886">
        <f t="shared" si="137"/>
        <v>25</v>
      </c>
    </row>
    <row r="2887" spans="1:19" ht="60" x14ac:dyDescent="0.25">
      <c r="A2887" s="10">
        <v>2895</v>
      </c>
      <c r="B2887" s="3" t="s">
        <v>2895</v>
      </c>
      <c r="C2887" s="3" t="s">
        <v>7005</v>
      </c>
      <c r="D2887" s="6">
        <v>500</v>
      </c>
      <c r="E2887" s="8">
        <v>23</v>
      </c>
      <c r="F2887" t="s">
        <v>8220</v>
      </c>
      <c r="G2887" t="s">
        <v>8223</v>
      </c>
      <c r="H2887" t="s">
        <v>8245</v>
      </c>
      <c r="I2887" s="19">
        <f t="shared" si="135"/>
        <v>41812.875</v>
      </c>
      <c r="J2887">
        <v>1403470800</v>
      </c>
      <c r="K2887" s="19">
        <f t="shared" si="136"/>
        <v>41811.555462962962</v>
      </c>
      <c r="L2887">
        <v>1403356792</v>
      </c>
      <c r="M2887" t="b">
        <v>0</v>
      </c>
      <c r="N2887">
        <v>4</v>
      </c>
      <c r="O2887" t="b">
        <v>0</v>
      </c>
      <c r="P2887" t="s">
        <v>8269</v>
      </c>
      <c r="Q2887" s="15" t="s">
        <v>8314</v>
      </c>
      <c r="R2887" s="12" t="s">
        <v>8315</v>
      </c>
      <c r="S2887">
        <f t="shared" si="137"/>
        <v>5.75</v>
      </c>
    </row>
    <row r="2888" spans="1:19" ht="60" x14ac:dyDescent="0.25">
      <c r="A2888" s="10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9">
        <f t="shared" si="135"/>
        <v>42266.165972222225</v>
      </c>
      <c r="J2888">
        <v>1442635140</v>
      </c>
      <c r="K2888" s="19">
        <f t="shared" si="136"/>
        <v>42261.632916666669</v>
      </c>
      <c r="L2888">
        <v>1442243484</v>
      </c>
      <c r="M2888" t="b">
        <v>0</v>
      </c>
      <c r="N2888">
        <v>1</v>
      </c>
      <c r="O2888" t="b">
        <v>0</v>
      </c>
      <c r="P2888" t="s">
        <v>8269</v>
      </c>
      <c r="Q2888" s="15" t="s">
        <v>8314</v>
      </c>
      <c r="R2888" s="12" t="s">
        <v>8315</v>
      </c>
      <c r="S2888">
        <f t="shared" si="137"/>
        <v>10</v>
      </c>
    </row>
    <row r="2889" spans="1:19" ht="60" x14ac:dyDescent="0.25">
      <c r="A2889" s="10">
        <v>3113</v>
      </c>
      <c r="B2889" s="3" t="s">
        <v>3113</v>
      </c>
      <c r="C2889" s="3" t="s">
        <v>7223</v>
      </c>
      <c r="D2889" s="6">
        <v>109225</v>
      </c>
      <c r="E2889" s="8">
        <v>4635</v>
      </c>
      <c r="F2889" t="s">
        <v>8220</v>
      </c>
      <c r="G2889" t="s">
        <v>8223</v>
      </c>
      <c r="H2889" t="s">
        <v>8245</v>
      </c>
      <c r="I2889" s="19">
        <f t="shared" si="135"/>
        <v>42111.731273148151</v>
      </c>
      <c r="J2889">
        <v>1429291982</v>
      </c>
      <c r="K2889" s="19">
        <f t="shared" si="136"/>
        <v>42081.731273148151</v>
      </c>
      <c r="L2889">
        <v>1426699982</v>
      </c>
      <c r="M2889" t="b">
        <v>0</v>
      </c>
      <c r="N2889">
        <v>37</v>
      </c>
      <c r="O2889" t="b">
        <v>0</v>
      </c>
      <c r="P2889" t="s">
        <v>8301</v>
      </c>
      <c r="Q2889" s="15" t="s">
        <v>8314</v>
      </c>
      <c r="R2889" s="12" t="s">
        <v>8327</v>
      </c>
      <c r="S2889">
        <f t="shared" si="137"/>
        <v>125.27</v>
      </c>
    </row>
    <row r="2890" spans="1:19" ht="60" x14ac:dyDescent="0.25">
      <c r="A2890" s="10">
        <v>687</v>
      </c>
      <c r="B2890" s="3" t="s">
        <v>688</v>
      </c>
      <c r="C2890" s="3" t="s">
        <v>4797</v>
      </c>
      <c r="D2890" s="6">
        <v>100000</v>
      </c>
      <c r="E2890" s="8">
        <v>3550</v>
      </c>
      <c r="F2890" t="s">
        <v>8220</v>
      </c>
      <c r="G2890" t="s">
        <v>8237</v>
      </c>
      <c r="H2890" t="s">
        <v>8255</v>
      </c>
      <c r="I2890" s="19">
        <f t="shared" si="135"/>
        <v>42771.750613425931</v>
      </c>
      <c r="J2890">
        <v>1486317653</v>
      </c>
      <c r="K2890" s="19">
        <f t="shared" si="136"/>
        <v>42711.750613425931</v>
      </c>
      <c r="L2890">
        <v>1481133653</v>
      </c>
      <c r="M2890" t="b">
        <v>0</v>
      </c>
      <c r="N2890">
        <v>6</v>
      </c>
      <c r="O2890" t="b">
        <v>0</v>
      </c>
      <c r="P2890" t="s">
        <v>8271</v>
      </c>
      <c r="Q2890" s="15" t="s">
        <v>8307</v>
      </c>
      <c r="R2890" s="12" t="s">
        <v>8313</v>
      </c>
      <c r="S2890">
        <f t="shared" si="137"/>
        <v>591.66999999999996</v>
      </c>
    </row>
    <row r="2891" spans="1:19" ht="60" x14ac:dyDescent="0.25">
      <c r="A2891" s="10">
        <v>3634</v>
      </c>
      <c r="B2891" s="3" t="s">
        <v>3632</v>
      </c>
      <c r="C2891" s="3" t="s">
        <v>7744</v>
      </c>
      <c r="D2891" s="6">
        <v>75000</v>
      </c>
      <c r="E2891" s="8">
        <v>3185</v>
      </c>
      <c r="F2891" t="s">
        <v>8220</v>
      </c>
      <c r="G2891" t="s">
        <v>8228</v>
      </c>
      <c r="H2891" t="s">
        <v>8250</v>
      </c>
      <c r="I2891" s="19">
        <f t="shared" si="135"/>
        <v>42749.165972222225</v>
      </c>
      <c r="J2891">
        <v>1484366340</v>
      </c>
      <c r="K2891" s="19">
        <f t="shared" si="136"/>
        <v>42701.166365740741</v>
      </c>
      <c r="L2891">
        <v>1480219174</v>
      </c>
      <c r="M2891" t="b">
        <v>0</v>
      </c>
      <c r="N2891">
        <v>18</v>
      </c>
      <c r="O2891" t="b">
        <v>0</v>
      </c>
      <c r="P2891" t="s">
        <v>8303</v>
      </c>
      <c r="Q2891" s="15" t="s">
        <v>8314</v>
      </c>
      <c r="R2891" s="12" t="s">
        <v>8335</v>
      </c>
      <c r="S2891">
        <f t="shared" si="137"/>
        <v>176.94</v>
      </c>
    </row>
    <row r="2892" spans="1:19" ht="45" x14ac:dyDescent="0.25">
      <c r="A2892" s="10">
        <v>1226</v>
      </c>
      <c r="B2892" s="3" t="s">
        <v>1227</v>
      </c>
      <c r="C2892" s="3" t="s">
        <v>5336</v>
      </c>
      <c r="D2892" s="6">
        <v>50000</v>
      </c>
      <c r="E2892" s="8">
        <v>1937</v>
      </c>
      <c r="F2892" t="s">
        <v>8219</v>
      </c>
      <c r="G2892" t="s">
        <v>8223</v>
      </c>
      <c r="H2892" t="s">
        <v>8245</v>
      </c>
      <c r="I2892" s="19">
        <f t="shared" si="135"/>
        <v>41750.041666666664</v>
      </c>
      <c r="J2892">
        <v>1398042000</v>
      </c>
      <c r="K2892" s="19">
        <f t="shared" si="136"/>
        <v>41715.874780092592</v>
      </c>
      <c r="L2892">
        <v>1395089981</v>
      </c>
      <c r="M2892" t="b">
        <v>0</v>
      </c>
      <c r="N2892">
        <v>40</v>
      </c>
      <c r="O2892" t="b">
        <v>0</v>
      </c>
      <c r="P2892" t="s">
        <v>8284</v>
      </c>
      <c r="Q2892" s="15" t="s">
        <v>8311</v>
      </c>
      <c r="R2892" s="12" t="s">
        <v>8349</v>
      </c>
      <c r="S2892">
        <f t="shared" si="137"/>
        <v>48.43</v>
      </c>
    </row>
    <row r="2893" spans="1:19" ht="60" x14ac:dyDescent="0.25">
      <c r="A2893" s="10">
        <v>3098</v>
      </c>
      <c r="B2893" s="3" t="s">
        <v>3098</v>
      </c>
      <c r="C2893" s="3" t="s">
        <v>7208</v>
      </c>
      <c r="D2893" s="6">
        <v>48725</v>
      </c>
      <c r="E2893" s="8">
        <v>1758</v>
      </c>
      <c r="F2893" t="s">
        <v>8220</v>
      </c>
      <c r="G2893" t="s">
        <v>8223</v>
      </c>
      <c r="H2893" t="s">
        <v>8245</v>
      </c>
      <c r="I2893" s="19">
        <f t="shared" si="135"/>
        <v>42408.01180555555</v>
      </c>
      <c r="J2893">
        <v>1454890620</v>
      </c>
      <c r="K2893" s="19">
        <f t="shared" si="136"/>
        <v>42359.792233796295</v>
      </c>
      <c r="L2893">
        <v>1450724449</v>
      </c>
      <c r="M2893" t="b">
        <v>0</v>
      </c>
      <c r="N2893">
        <v>27</v>
      </c>
      <c r="O2893" t="b">
        <v>0</v>
      </c>
      <c r="P2893" t="s">
        <v>8301</v>
      </c>
      <c r="Q2893" s="15" t="s">
        <v>8314</v>
      </c>
      <c r="R2893" s="12" t="s">
        <v>8327</v>
      </c>
      <c r="S2893">
        <f t="shared" si="137"/>
        <v>65.11</v>
      </c>
    </row>
    <row r="2894" spans="1:19" ht="45" x14ac:dyDescent="0.25">
      <c r="A2894" s="10">
        <v>1327</v>
      </c>
      <c r="B2894" s="3" t="s">
        <v>1328</v>
      </c>
      <c r="C2894" s="3" t="s">
        <v>5437</v>
      </c>
      <c r="D2894" s="6">
        <v>48000</v>
      </c>
      <c r="E2894" s="8">
        <v>1705</v>
      </c>
      <c r="F2894" t="s">
        <v>8219</v>
      </c>
      <c r="G2894" t="s">
        <v>8223</v>
      </c>
      <c r="H2894" t="s">
        <v>8245</v>
      </c>
      <c r="I2894" s="19">
        <f t="shared" si="135"/>
        <v>42153.678645833337</v>
      </c>
      <c r="J2894">
        <v>1432916235</v>
      </c>
      <c r="K2894" s="19">
        <f t="shared" si="136"/>
        <v>42123.678645833337</v>
      </c>
      <c r="L2894">
        <v>1430324235</v>
      </c>
      <c r="M2894" t="b">
        <v>0</v>
      </c>
      <c r="N2894">
        <v>41</v>
      </c>
      <c r="O2894" t="b">
        <v>0</v>
      </c>
      <c r="P2894" t="s">
        <v>8271</v>
      </c>
      <c r="Q2894" s="15" t="s">
        <v>8307</v>
      </c>
      <c r="R2894" s="12" t="s">
        <v>8313</v>
      </c>
      <c r="S2894">
        <f t="shared" si="137"/>
        <v>41.59</v>
      </c>
    </row>
    <row r="2895" spans="1:19" ht="60" x14ac:dyDescent="0.25">
      <c r="A2895" s="10">
        <v>1983</v>
      </c>
      <c r="B2895" s="3" t="s">
        <v>1984</v>
      </c>
      <c r="C2895" s="3" t="s">
        <v>6093</v>
      </c>
      <c r="D2895" s="6">
        <v>33000</v>
      </c>
      <c r="E2895" s="8">
        <v>1419</v>
      </c>
      <c r="F2895" t="s">
        <v>8220</v>
      </c>
      <c r="G2895" t="s">
        <v>8223</v>
      </c>
      <c r="H2895" t="s">
        <v>8245</v>
      </c>
      <c r="I2895" s="19">
        <f t="shared" si="135"/>
        <v>42615.291666666672</v>
      </c>
      <c r="J2895">
        <v>1472799600</v>
      </c>
      <c r="K2895" s="19">
        <f t="shared" si="136"/>
        <v>42593.011782407411</v>
      </c>
      <c r="L2895">
        <v>1470874618</v>
      </c>
      <c r="M2895" t="b">
        <v>0</v>
      </c>
      <c r="N2895">
        <v>16</v>
      </c>
      <c r="O2895" t="b">
        <v>0</v>
      </c>
      <c r="P2895" t="s">
        <v>8294</v>
      </c>
      <c r="Q2895" s="15" t="s">
        <v>8322</v>
      </c>
      <c r="R2895" s="12" t="s">
        <v>8351</v>
      </c>
      <c r="S2895">
        <f t="shared" si="137"/>
        <v>88.69</v>
      </c>
    </row>
    <row r="2896" spans="1:19" ht="45" x14ac:dyDescent="0.25">
      <c r="A2896" s="10">
        <v>3981</v>
      </c>
      <c r="B2896" s="3" t="s">
        <v>3358</v>
      </c>
      <c r="C2896" s="3" t="s">
        <v>7469</v>
      </c>
      <c r="D2896" s="6">
        <v>30000</v>
      </c>
      <c r="E2896" s="8">
        <v>1225</v>
      </c>
      <c r="F2896" t="s">
        <v>8220</v>
      </c>
      <c r="G2896" t="s">
        <v>8223</v>
      </c>
      <c r="H2896" t="s">
        <v>8245</v>
      </c>
      <c r="I2896" s="19">
        <f t="shared" si="135"/>
        <v>42568.179965277777</v>
      </c>
      <c r="J2896">
        <v>1468729149</v>
      </c>
      <c r="K2896" s="19">
        <f t="shared" si="136"/>
        <v>42508.179965277777</v>
      </c>
      <c r="L2896">
        <v>1463545149</v>
      </c>
      <c r="M2896" t="b">
        <v>0</v>
      </c>
      <c r="N2896">
        <v>7</v>
      </c>
      <c r="O2896" t="b">
        <v>0</v>
      </c>
      <c r="P2896" t="s">
        <v>8269</v>
      </c>
      <c r="Q2896" s="15" t="s">
        <v>8314</v>
      </c>
      <c r="R2896" s="12" t="s">
        <v>8315</v>
      </c>
      <c r="S2896">
        <f t="shared" si="137"/>
        <v>175</v>
      </c>
    </row>
    <row r="2897" spans="1:19" ht="45" x14ac:dyDescent="0.25">
      <c r="A2897" s="10">
        <v>1160</v>
      </c>
      <c r="B2897" s="3" t="s">
        <v>1161</v>
      </c>
      <c r="C2897" s="3" t="s">
        <v>5270</v>
      </c>
      <c r="D2897" s="6">
        <v>30000</v>
      </c>
      <c r="E2897" s="8">
        <v>1155</v>
      </c>
      <c r="F2897" t="s">
        <v>8220</v>
      </c>
      <c r="G2897" t="s">
        <v>8223</v>
      </c>
      <c r="H2897" t="s">
        <v>8245</v>
      </c>
      <c r="I2897" s="19">
        <f t="shared" si="135"/>
        <v>42091.113263888896</v>
      </c>
      <c r="J2897">
        <v>1427510586</v>
      </c>
      <c r="K2897" s="19">
        <f t="shared" si="136"/>
        <v>42061.154930555553</v>
      </c>
      <c r="L2897">
        <v>1424922186</v>
      </c>
      <c r="M2897" t="b">
        <v>0</v>
      </c>
      <c r="N2897">
        <v>19</v>
      </c>
      <c r="O2897" t="b">
        <v>0</v>
      </c>
      <c r="P2897" t="s">
        <v>8282</v>
      </c>
      <c r="Q2897" s="15" t="s">
        <v>8325</v>
      </c>
      <c r="R2897" s="12" t="s">
        <v>8353</v>
      </c>
      <c r="S2897">
        <f t="shared" si="137"/>
        <v>60.79</v>
      </c>
    </row>
    <row r="2898" spans="1:19" ht="60" x14ac:dyDescent="0.25">
      <c r="A2898" s="10">
        <v>678</v>
      </c>
      <c r="B2898" s="3" t="s">
        <v>679</v>
      </c>
      <c r="C2898" s="3" t="s">
        <v>4788</v>
      </c>
      <c r="D2898" s="6">
        <v>29000</v>
      </c>
      <c r="E2898" s="8">
        <v>1108</v>
      </c>
      <c r="F2898" t="s">
        <v>8220</v>
      </c>
      <c r="G2898" t="s">
        <v>8223</v>
      </c>
      <c r="H2898" t="s">
        <v>8245</v>
      </c>
      <c r="I2898" s="19">
        <f t="shared" si="135"/>
        <v>42511.376597222217</v>
      </c>
      <c r="J2898">
        <v>1463821338</v>
      </c>
      <c r="K2898" s="19">
        <f t="shared" si="136"/>
        <v>42481.376597222217</v>
      </c>
      <c r="L2898">
        <v>1461229338</v>
      </c>
      <c r="M2898" t="b">
        <v>0</v>
      </c>
      <c r="N2898">
        <v>17</v>
      </c>
      <c r="O2898" t="b">
        <v>0</v>
      </c>
      <c r="P2898" t="s">
        <v>8271</v>
      </c>
      <c r="Q2898" s="15" t="s">
        <v>8307</v>
      </c>
      <c r="R2898" s="12" t="s">
        <v>8313</v>
      </c>
      <c r="S2898">
        <f t="shared" si="137"/>
        <v>65.180000000000007</v>
      </c>
    </row>
    <row r="2899" spans="1:19" ht="60" x14ac:dyDescent="0.25">
      <c r="A2899" s="10">
        <v>2947</v>
      </c>
      <c r="B2899" s="3" t="s">
        <v>2947</v>
      </c>
      <c r="C2899" s="3" t="s">
        <v>7057</v>
      </c>
      <c r="D2899" s="6">
        <v>25000</v>
      </c>
      <c r="E2899" s="8">
        <v>1072</v>
      </c>
      <c r="F2899" t="s">
        <v>8220</v>
      </c>
      <c r="G2899" t="s">
        <v>8223</v>
      </c>
      <c r="H2899" t="s">
        <v>8245</v>
      </c>
      <c r="I2899" s="19">
        <f t="shared" si="135"/>
        <v>42698.715972222228</v>
      </c>
      <c r="J2899">
        <v>1480007460</v>
      </c>
      <c r="K2899" s="19">
        <f t="shared" si="136"/>
        <v>42649.562118055561</v>
      </c>
      <c r="L2899">
        <v>1475760567</v>
      </c>
      <c r="M2899" t="b">
        <v>0</v>
      </c>
      <c r="N2899">
        <v>13</v>
      </c>
      <c r="O2899" t="b">
        <v>0</v>
      </c>
      <c r="P2899" t="s">
        <v>8301</v>
      </c>
      <c r="Q2899" s="15" t="s">
        <v>8314</v>
      </c>
      <c r="R2899" s="12" t="s">
        <v>8327</v>
      </c>
      <c r="S2899">
        <f t="shared" si="137"/>
        <v>82.46</v>
      </c>
    </row>
    <row r="2900" spans="1:19" ht="90" x14ac:dyDescent="0.25">
      <c r="A2900" s="10">
        <v>3126</v>
      </c>
      <c r="B2900" s="3" t="s">
        <v>3126</v>
      </c>
      <c r="C2900" s="3" t="s">
        <v>7236</v>
      </c>
      <c r="D2900" s="6">
        <v>25000</v>
      </c>
      <c r="E2900" s="8">
        <v>1040</v>
      </c>
      <c r="F2900" t="s">
        <v>8219</v>
      </c>
      <c r="G2900" t="s">
        <v>8223</v>
      </c>
      <c r="H2900" t="s">
        <v>8245</v>
      </c>
      <c r="I2900" s="19">
        <f t="shared" si="135"/>
        <v>42456.976412037038</v>
      </c>
      <c r="J2900">
        <v>1459121162</v>
      </c>
      <c r="K2900" s="19">
        <f t="shared" si="136"/>
        <v>42427.01807870371</v>
      </c>
      <c r="L2900">
        <v>1456532762</v>
      </c>
      <c r="M2900" t="b">
        <v>0</v>
      </c>
      <c r="N2900">
        <v>17</v>
      </c>
      <c r="O2900" t="b">
        <v>0</v>
      </c>
      <c r="P2900" t="s">
        <v>8301</v>
      </c>
      <c r="Q2900" s="15" t="s">
        <v>8314</v>
      </c>
      <c r="R2900" s="12" t="s">
        <v>8327</v>
      </c>
      <c r="S2900">
        <f t="shared" si="137"/>
        <v>61.18</v>
      </c>
    </row>
    <row r="2901" spans="1:19" ht="60" x14ac:dyDescent="0.25">
      <c r="A2901" s="10">
        <v>3800</v>
      </c>
      <c r="B2901" s="3" t="s">
        <v>3797</v>
      </c>
      <c r="C2901" s="3" t="s">
        <v>7910</v>
      </c>
      <c r="D2901" s="6">
        <v>22000</v>
      </c>
      <c r="E2901" s="8">
        <v>881</v>
      </c>
      <c r="F2901" t="s">
        <v>8220</v>
      </c>
      <c r="G2901" t="s">
        <v>8223</v>
      </c>
      <c r="H2901" t="s">
        <v>8245</v>
      </c>
      <c r="I2901" s="19">
        <f t="shared" si="135"/>
        <v>42015.207638888889</v>
      </c>
      <c r="J2901">
        <v>1420952340</v>
      </c>
      <c r="K2901" s="19">
        <f t="shared" si="136"/>
        <v>41982.737071759257</v>
      </c>
      <c r="L2901">
        <v>1418146883</v>
      </c>
      <c r="M2901" t="b">
        <v>0</v>
      </c>
      <c r="N2901">
        <v>16</v>
      </c>
      <c r="O2901" t="b">
        <v>0</v>
      </c>
      <c r="P2901" t="s">
        <v>8303</v>
      </c>
      <c r="Q2901" s="15" t="s">
        <v>8314</v>
      </c>
      <c r="R2901" s="12" t="s">
        <v>8335</v>
      </c>
      <c r="S2901">
        <f t="shared" si="137"/>
        <v>55.06</v>
      </c>
    </row>
    <row r="2902" spans="1:19" ht="45" x14ac:dyDescent="0.25">
      <c r="A2902" s="10">
        <v>3096</v>
      </c>
      <c r="B2902" s="3" t="s">
        <v>3096</v>
      </c>
      <c r="C2902" s="3" t="s">
        <v>7206</v>
      </c>
      <c r="D2902" s="6">
        <v>20000</v>
      </c>
      <c r="E2902" s="8">
        <v>795</v>
      </c>
      <c r="F2902" t="s">
        <v>8220</v>
      </c>
      <c r="G2902" t="s">
        <v>8223</v>
      </c>
      <c r="H2902" t="s">
        <v>8245</v>
      </c>
      <c r="I2902" s="19">
        <f t="shared" si="135"/>
        <v>42144.825532407413</v>
      </c>
      <c r="J2902">
        <v>1432151326</v>
      </c>
      <c r="K2902" s="19">
        <f t="shared" si="136"/>
        <v>42114.825532407413</v>
      </c>
      <c r="L2902">
        <v>1429559326</v>
      </c>
      <c r="M2902" t="b">
        <v>0</v>
      </c>
      <c r="N2902">
        <v>14</v>
      </c>
      <c r="O2902" t="b">
        <v>0</v>
      </c>
      <c r="P2902" t="s">
        <v>8301</v>
      </c>
      <c r="Q2902" s="15" t="s">
        <v>8314</v>
      </c>
      <c r="R2902" s="12" t="s">
        <v>8327</v>
      </c>
      <c r="S2902">
        <f t="shared" si="137"/>
        <v>56.79</v>
      </c>
    </row>
    <row r="2903" spans="1:19" ht="45" x14ac:dyDescent="0.25">
      <c r="A2903" s="10">
        <v>603</v>
      </c>
      <c r="B2903" s="3" t="s">
        <v>604</v>
      </c>
      <c r="C2903" s="3" t="s">
        <v>4713</v>
      </c>
      <c r="D2903" s="6">
        <v>15000</v>
      </c>
      <c r="E2903" s="8">
        <v>590.02</v>
      </c>
      <c r="F2903" t="s">
        <v>8219</v>
      </c>
      <c r="G2903" t="s">
        <v>8223</v>
      </c>
      <c r="H2903" t="s">
        <v>8245</v>
      </c>
      <c r="I2903" s="19">
        <f t="shared" si="135"/>
        <v>41865.639155092591</v>
      </c>
      <c r="J2903">
        <v>1408029623</v>
      </c>
      <c r="K2903" s="19">
        <f t="shared" si="136"/>
        <v>41835.639155092591</v>
      </c>
      <c r="L2903">
        <v>1405437623</v>
      </c>
      <c r="M2903" t="b">
        <v>0</v>
      </c>
      <c r="N2903">
        <v>13</v>
      </c>
      <c r="O2903" t="b">
        <v>0</v>
      </c>
      <c r="P2903" t="s">
        <v>8270</v>
      </c>
      <c r="Q2903" s="15" t="s">
        <v>8307</v>
      </c>
      <c r="R2903" s="12" t="s">
        <v>8354</v>
      </c>
      <c r="S2903">
        <f t="shared" si="137"/>
        <v>45.39</v>
      </c>
    </row>
    <row r="2904" spans="1:19" ht="60" x14ac:dyDescent="0.25">
      <c r="A2904" s="10">
        <v>2383</v>
      </c>
      <c r="B2904" s="3" t="s">
        <v>2384</v>
      </c>
      <c r="C2904" s="3" t="s">
        <v>6493</v>
      </c>
      <c r="D2904" s="6">
        <v>10000</v>
      </c>
      <c r="E2904" s="8">
        <v>435</v>
      </c>
      <c r="F2904" t="s">
        <v>8219</v>
      </c>
      <c r="G2904" t="s">
        <v>8227</v>
      </c>
      <c r="H2904" t="s">
        <v>8249</v>
      </c>
      <c r="I2904" s="19">
        <f t="shared" si="135"/>
        <v>42057.056793981479</v>
      </c>
      <c r="J2904">
        <v>1424568107</v>
      </c>
      <c r="K2904" s="19">
        <f t="shared" si="136"/>
        <v>42027.056793981479</v>
      </c>
      <c r="L2904">
        <v>1421976107</v>
      </c>
      <c r="M2904" t="b">
        <v>0</v>
      </c>
      <c r="N2904">
        <v>3</v>
      </c>
      <c r="O2904" t="b">
        <v>0</v>
      </c>
      <c r="P2904" t="s">
        <v>8270</v>
      </c>
      <c r="Q2904" s="15" t="s">
        <v>8307</v>
      </c>
      <c r="R2904" s="12" t="s">
        <v>8354</v>
      </c>
      <c r="S2904">
        <f t="shared" si="137"/>
        <v>145</v>
      </c>
    </row>
    <row r="2905" spans="1:19" ht="45" x14ac:dyDescent="0.25">
      <c r="A2905" s="10">
        <v>3799</v>
      </c>
      <c r="B2905" s="3" t="s">
        <v>3796</v>
      </c>
      <c r="C2905" s="3" t="s">
        <v>7909</v>
      </c>
      <c r="D2905" s="6">
        <v>10000</v>
      </c>
      <c r="E2905" s="8">
        <v>402</v>
      </c>
      <c r="F2905" t="s">
        <v>8220</v>
      </c>
      <c r="G2905" t="s">
        <v>8223</v>
      </c>
      <c r="H2905" t="s">
        <v>8245</v>
      </c>
      <c r="I2905" s="19">
        <f t="shared" si="135"/>
        <v>42440.93105324074</v>
      </c>
      <c r="J2905">
        <v>1457734843</v>
      </c>
      <c r="K2905" s="19">
        <f t="shared" si="136"/>
        <v>42410.93105324074</v>
      </c>
      <c r="L2905">
        <v>1455142843</v>
      </c>
      <c r="M2905" t="b">
        <v>0</v>
      </c>
      <c r="N2905">
        <v>4</v>
      </c>
      <c r="O2905" t="b">
        <v>0</v>
      </c>
      <c r="P2905" t="s">
        <v>8303</v>
      </c>
      <c r="Q2905" s="15" t="s">
        <v>8314</v>
      </c>
      <c r="R2905" s="12" t="s">
        <v>8335</v>
      </c>
      <c r="S2905">
        <f t="shared" si="137"/>
        <v>100.5</v>
      </c>
    </row>
    <row r="2906" spans="1:19" ht="45" x14ac:dyDescent="0.25">
      <c r="A2906" s="10">
        <v>3130</v>
      </c>
      <c r="B2906" s="3" t="s">
        <v>3130</v>
      </c>
      <c r="C2906" s="3" t="s">
        <v>7240</v>
      </c>
      <c r="D2906" s="6">
        <v>10000</v>
      </c>
      <c r="E2906" s="8">
        <v>375</v>
      </c>
      <c r="F2906" t="s">
        <v>8221</v>
      </c>
      <c r="G2906" t="s">
        <v>8223</v>
      </c>
      <c r="H2906" t="s">
        <v>8245</v>
      </c>
      <c r="I2906" s="19">
        <f t="shared" si="135"/>
        <v>42839.207638888889</v>
      </c>
      <c r="J2906">
        <v>1492145940</v>
      </c>
      <c r="K2906" s="19">
        <f t="shared" si="136"/>
        <v>42808.640231481477</v>
      </c>
      <c r="L2906">
        <v>1489504916</v>
      </c>
      <c r="M2906" t="b">
        <v>0</v>
      </c>
      <c r="N2906">
        <v>4</v>
      </c>
      <c r="O2906" t="b">
        <v>0</v>
      </c>
      <c r="P2906" t="s">
        <v>8269</v>
      </c>
      <c r="Q2906" s="15" t="s">
        <v>8314</v>
      </c>
      <c r="R2906" s="12" t="s">
        <v>8315</v>
      </c>
      <c r="S2906">
        <f t="shared" si="137"/>
        <v>93.75</v>
      </c>
    </row>
    <row r="2907" spans="1:19" ht="60" x14ac:dyDescent="0.25">
      <c r="A2907" s="10">
        <v>1567</v>
      </c>
      <c r="B2907" s="3" t="s">
        <v>1568</v>
      </c>
      <c r="C2907" s="3" t="s">
        <v>5677</v>
      </c>
      <c r="D2907" s="6">
        <v>8500</v>
      </c>
      <c r="E2907" s="8">
        <v>350</v>
      </c>
      <c r="F2907" t="s">
        <v>8219</v>
      </c>
      <c r="G2907" t="s">
        <v>8223</v>
      </c>
      <c r="H2907" t="s">
        <v>8245</v>
      </c>
      <c r="I2907" s="19">
        <f t="shared" si="135"/>
        <v>41687</v>
      </c>
      <c r="J2907">
        <v>1392595200</v>
      </c>
      <c r="K2907" s="19">
        <f t="shared" si="136"/>
        <v>41671.936863425923</v>
      </c>
      <c r="L2907">
        <v>1391293745</v>
      </c>
      <c r="M2907" t="b">
        <v>0</v>
      </c>
      <c r="N2907">
        <v>13</v>
      </c>
      <c r="O2907" t="b">
        <v>0</v>
      </c>
      <c r="P2907" t="s">
        <v>8288</v>
      </c>
      <c r="Q2907" s="15" t="s">
        <v>8320</v>
      </c>
      <c r="R2907" s="12" t="s">
        <v>8352</v>
      </c>
      <c r="S2907">
        <f t="shared" si="137"/>
        <v>26.92</v>
      </c>
    </row>
    <row r="2908" spans="1:19" ht="60" x14ac:dyDescent="0.25">
      <c r="A2908" s="10">
        <v>168</v>
      </c>
      <c r="B2908" s="3" t="s">
        <v>170</v>
      </c>
      <c r="C2908" s="3" t="s">
        <v>4278</v>
      </c>
      <c r="D2908" s="6">
        <v>8000</v>
      </c>
      <c r="E2908" s="8">
        <v>325</v>
      </c>
      <c r="F2908" t="s">
        <v>8220</v>
      </c>
      <c r="G2908" t="s">
        <v>8223</v>
      </c>
      <c r="H2908" t="s">
        <v>8245</v>
      </c>
      <c r="I2908" s="19">
        <f t="shared" si="135"/>
        <v>42082.793634259258</v>
      </c>
      <c r="J2908">
        <v>1426791770</v>
      </c>
      <c r="K2908" s="19">
        <f t="shared" si="136"/>
        <v>42052.83530092593</v>
      </c>
      <c r="L2908">
        <v>1424203370</v>
      </c>
      <c r="M2908" t="b">
        <v>0</v>
      </c>
      <c r="N2908">
        <v>3</v>
      </c>
      <c r="O2908" t="b">
        <v>0</v>
      </c>
      <c r="P2908" t="s">
        <v>8266</v>
      </c>
      <c r="Q2908" s="15" t="s">
        <v>8317</v>
      </c>
      <c r="R2908" s="12" t="s">
        <v>8346</v>
      </c>
      <c r="S2908">
        <f t="shared" si="137"/>
        <v>108.33</v>
      </c>
    </row>
    <row r="2909" spans="1:19" ht="60" x14ac:dyDescent="0.25">
      <c r="A2909" s="10">
        <v>2898</v>
      </c>
      <c r="B2909" s="3" t="s">
        <v>2898</v>
      </c>
      <c r="C2909" s="3" t="s">
        <v>7008</v>
      </c>
      <c r="D2909" s="6">
        <v>7500</v>
      </c>
      <c r="E2909" s="8">
        <v>316</v>
      </c>
      <c r="F2909" t="s">
        <v>8220</v>
      </c>
      <c r="G2909" t="s">
        <v>8223</v>
      </c>
      <c r="H2909" t="s">
        <v>8245</v>
      </c>
      <c r="I2909" s="19">
        <f t="shared" si="135"/>
        <v>42308.664965277778</v>
      </c>
      <c r="J2909">
        <v>1446307053</v>
      </c>
      <c r="K2909" s="19">
        <f t="shared" si="136"/>
        <v>42278.664965277778</v>
      </c>
      <c r="L2909">
        <v>1443715053</v>
      </c>
      <c r="M2909" t="b">
        <v>0</v>
      </c>
      <c r="N2909">
        <v>12</v>
      </c>
      <c r="O2909" t="b">
        <v>0</v>
      </c>
      <c r="P2909" t="s">
        <v>8269</v>
      </c>
      <c r="Q2909" s="15" t="s">
        <v>8314</v>
      </c>
      <c r="R2909" s="12" t="s">
        <v>8315</v>
      </c>
      <c r="S2909">
        <f t="shared" si="137"/>
        <v>26.33</v>
      </c>
    </row>
    <row r="2910" spans="1:19" ht="60" x14ac:dyDescent="0.25">
      <c r="A2910" s="10">
        <v>2850</v>
      </c>
      <c r="B2910" s="3" t="s">
        <v>2850</v>
      </c>
      <c r="C2910" s="3" t="s">
        <v>6960</v>
      </c>
      <c r="D2910" s="6">
        <v>8000</v>
      </c>
      <c r="E2910" s="8">
        <v>311</v>
      </c>
      <c r="F2910" t="s">
        <v>8220</v>
      </c>
      <c r="G2910" t="s">
        <v>8223</v>
      </c>
      <c r="H2910" t="s">
        <v>8245</v>
      </c>
      <c r="I2910" s="19">
        <f t="shared" si="135"/>
        <v>41888.007071759261</v>
      </c>
      <c r="J2910">
        <v>1409962211</v>
      </c>
      <c r="K2910" s="19">
        <f t="shared" si="136"/>
        <v>41858.007071759261</v>
      </c>
      <c r="L2910">
        <v>1407370211</v>
      </c>
      <c r="M2910" t="b">
        <v>0</v>
      </c>
      <c r="N2910">
        <v>13</v>
      </c>
      <c r="O2910" t="b">
        <v>0</v>
      </c>
      <c r="P2910" t="s">
        <v>8269</v>
      </c>
      <c r="Q2910" s="15" t="s">
        <v>8314</v>
      </c>
      <c r="R2910" s="12" t="s">
        <v>8315</v>
      </c>
      <c r="S2910">
        <f t="shared" si="137"/>
        <v>23.92</v>
      </c>
    </row>
    <row r="2911" spans="1:19" ht="60" x14ac:dyDescent="0.25">
      <c r="A2911" s="10">
        <v>2588</v>
      </c>
      <c r="B2911" s="3" t="s">
        <v>2588</v>
      </c>
      <c r="C2911" s="3" t="s">
        <v>6698</v>
      </c>
      <c r="D2911" s="6">
        <v>6000</v>
      </c>
      <c r="E2911" s="8">
        <v>233</v>
      </c>
      <c r="F2911" t="s">
        <v>8220</v>
      </c>
      <c r="G2911" t="s">
        <v>8223</v>
      </c>
      <c r="H2911" t="s">
        <v>8245</v>
      </c>
      <c r="I2911" s="19">
        <f t="shared" si="135"/>
        <v>42094.551388888889</v>
      </c>
      <c r="J2911">
        <v>1427807640</v>
      </c>
      <c r="K2911" s="19">
        <f t="shared" si="136"/>
        <v>42042.676226851851</v>
      </c>
      <c r="L2911">
        <v>1423325626</v>
      </c>
      <c r="M2911" t="b">
        <v>0</v>
      </c>
      <c r="N2911">
        <v>8</v>
      </c>
      <c r="O2911" t="b">
        <v>0</v>
      </c>
      <c r="P2911" t="s">
        <v>8282</v>
      </c>
      <c r="Q2911" s="15" t="s">
        <v>8325</v>
      </c>
      <c r="R2911" s="12" t="s">
        <v>8353</v>
      </c>
      <c r="S2911">
        <f t="shared" si="137"/>
        <v>29.13</v>
      </c>
    </row>
    <row r="2912" spans="1:19" ht="60" x14ac:dyDescent="0.25">
      <c r="A2912" s="10">
        <v>590</v>
      </c>
      <c r="B2912" s="3" t="s">
        <v>591</v>
      </c>
      <c r="C2912" s="3" t="s">
        <v>4700</v>
      </c>
      <c r="D2912" s="6">
        <v>5000</v>
      </c>
      <c r="E2912" s="8">
        <v>223</v>
      </c>
      <c r="F2912" t="s">
        <v>8220</v>
      </c>
      <c r="G2912" t="s">
        <v>8224</v>
      </c>
      <c r="H2912" t="s">
        <v>8246</v>
      </c>
      <c r="I2912" s="19">
        <f t="shared" si="135"/>
        <v>42408.542361111111</v>
      </c>
      <c r="J2912">
        <v>1454936460</v>
      </c>
      <c r="K2912" s="19">
        <f t="shared" si="136"/>
        <v>42377.554756944446</v>
      </c>
      <c r="L2912">
        <v>1452259131</v>
      </c>
      <c r="M2912" t="b">
        <v>0</v>
      </c>
      <c r="N2912">
        <v>9</v>
      </c>
      <c r="O2912" t="b">
        <v>0</v>
      </c>
      <c r="P2912" t="s">
        <v>8270</v>
      </c>
      <c r="Q2912" s="15" t="s">
        <v>8307</v>
      </c>
      <c r="R2912" s="12" t="s">
        <v>8354</v>
      </c>
      <c r="S2912">
        <f t="shared" si="137"/>
        <v>24.78</v>
      </c>
    </row>
    <row r="2913" spans="1:19" ht="60" x14ac:dyDescent="0.25">
      <c r="A2913" s="10">
        <v>1699</v>
      </c>
      <c r="B2913" s="3" t="s">
        <v>1700</v>
      </c>
      <c r="C2913" s="3" t="s">
        <v>5809</v>
      </c>
      <c r="D2913" s="6">
        <v>5105</v>
      </c>
      <c r="E2913" s="8">
        <v>216</v>
      </c>
      <c r="F2913" t="s">
        <v>8221</v>
      </c>
      <c r="G2913" t="s">
        <v>8223</v>
      </c>
      <c r="H2913" t="s">
        <v>8245</v>
      </c>
      <c r="I2913" s="19">
        <f t="shared" si="135"/>
        <v>42836.863946759258</v>
      </c>
      <c r="J2913">
        <v>1491943445</v>
      </c>
      <c r="K2913" s="19">
        <f t="shared" si="136"/>
        <v>42806.863946759258</v>
      </c>
      <c r="L2913">
        <v>1489351445</v>
      </c>
      <c r="M2913" t="b">
        <v>0</v>
      </c>
      <c r="N2913">
        <v>4</v>
      </c>
      <c r="O2913" t="b">
        <v>0</v>
      </c>
      <c r="P2913" t="s">
        <v>8291</v>
      </c>
      <c r="Q2913" s="15" t="s">
        <v>8311</v>
      </c>
      <c r="R2913" s="12" t="s">
        <v>8336</v>
      </c>
      <c r="S2913">
        <f t="shared" si="137"/>
        <v>54</v>
      </c>
    </row>
    <row r="2914" spans="1:19" ht="75" x14ac:dyDescent="0.25">
      <c r="A2914" s="10">
        <v>991</v>
      </c>
      <c r="B2914" s="3" t="s">
        <v>992</v>
      </c>
      <c r="C2914" s="3" t="s">
        <v>5101</v>
      </c>
      <c r="D2914" s="6">
        <v>5000</v>
      </c>
      <c r="E2914" s="8">
        <v>212</v>
      </c>
      <c r="F2914" t="s">
        <v>8220</v>
      </c>
      <c r="G2914" t="s">
        <v>8224</v>
      </c>
      <c r="H2914" t="s">
        <v>8246</v>
      </c>
      <c r="I2914" s="19">
        <f t="shared" si="135"/>
        <v>42563.785416666666</v>
      </c>
      <c r="J2914">
        <v>1468349460</v>
      </c>
      <c r="K2914" s="19">
        <f t="shared" si="136"/>
        <v>42538.75680555556</v>
      </c>
      <c r="L2914">
        <v>1466186988</v>
      </c>
      <c r="M2914" t="b">
        <v>0</v>
      </c>
      <c r="N2914">
        <v>7</v>
      </c>
      <c r="O2914" t="b">
        <v>0</v>
      </c>
      <c r="P2914" t="s">
        <v>8271</v>
      </c>
      <c r="Q2914" s="15" t="s">
        <v>8307</v>
      </c>
      <c r="R2914" s="12" t="s">
        <v>8313</v>
      </c>
      <c r="S2914">
        <f t="shared" si="137"/>
        <v>30.29</v>
      </c>
    </row>
    <row r="2915" spans="1:19" ht="45" x14ac:dyDescent="0.25">
      <c r="A2915" s="10">
        <v>1768</v>
      </c>
      <c r="B2915" s="3" t="s">
        <v>1769</v>
      </c>
      <c r="C2915" s="3" t="s">
        <v>5878</v>
      </c>
      <c r="D2915" s="6">
        <v>5000</v>
      </c>
      <c r="E2915" s="8">
        <v>187</v>
      </c>
      <c r="F2915" t="s">
        <v>8220</v>
      </c>
      <c r="G2915" t="s">
        <v>8223</v>
      </c>
      <c r="H2915" t="s">
        <v>8245</v>
      </c>
      <c r="I2915" s="19">
        <f t="shared" si="135"/>
        <v>41909.560694444444</v>
      </c>
      <c r="J2915">
        <v>1411824444</v>
      </c>
      <c r="K2915" s="19">
        <f t="shared" si="136"/>
        <v>41849.560694444444</v>
      </c>
      <c r="L2915">
        <v>1406640444</v>
      </c>
      <c r="M2915" t="b">
        <v>1</v>
      </c>
      <c r="N2915">
        <v>15</v>
      </c>
      <c r="O2915" t="b">
        <v>0</v>
      </c>
      <c r="P2915" t="s">
        <v>8283</v>
      </c>
      <c r="Q2915" s="15" t="s">
        <v>8322</v>
      </c>
      <c r="R2915" s="12" t="s">
        <v>8323</v>
      </c>
      <c r="S2915">
        <f t="shared" si="137"/>
        <v>12.47</v>
      </c>
    </row>
    <row r="2916" spans="1:19" ht="75" x14ac:dyDescent="0.25">
      <c r="A2916" s="10">
        <v>767</v>
      </c>
      <c r="B2916" s="3" t="s">
        <v>768</v>
      </c>
      <c r="C2916" s="3" t="s">
        <v>4877</v>
      </c>
      <c r="D2916" s="6">
        <v>5000</v>
      </c>
      <c r="E2916" s="8">
        <v>177</v>
      </c>
      <c r="F2916" t="s">
        <v>8220</v>
      </c>
      <c r="G2916" t="s">
        <v>8223</v>
      </c>
      <c r="H2916" t="s">
        <v>8245</v>
      </c>
      <c r="I2916" s="19">
        <f t="shared" si="135"/>
        <v>42145.143634259264</v>
      </c>
      <c r="J2916">
        <v>1432178810</v>
      </c>
      <c r="K2916" s="19">
        <f t="shared" si="136"/>
        <v>42115.143634259264</v>
      </c>
      <c r="L2916">
        <v>1429586810</v>
      </c>
      <c r="M2916" t="b">
        <v>0</v>
      </c>
      <c r="N2916">
        <v>3</v>
      </c>
      <c r="O2916" t="b">
        <v>0</v>
      </c>
      <c r="P2916" t="s">
        <v>8273</v>
      </c>
      <c r="Q2916" s="15" t="s">
        <v>8320</v>
      </c>
      <c r="R2916" s="12" t="s">
        <v>8342</v>
      </c>
      <c r="S2916">
        <f t="shared" si="137"/>
        <v>59</v>
      </c>
    </row>
    <row r="2917" spans="1:19" ht="45" x14ac:dyDescent="0.25">
      <c r="A2917" s="10">
        <v>3191</v>
      </c>
      <c r="B2917" s="3" t="s">
        <v>3191</v>
      </c>
      <c r="C2917" s="3" t="s">
        <v>7301</v>
      </c>
      <c r="D2917" s="6">
        <v>3750</v>
      </c>
      <c r="E2917" s="8">
        <v>151</v>
      </c>
      <c r="F2917" t="s">
        <v>8220</v>
      </c>
      <c r="G2917" t="s">
        <v>8223</v>
      </c>
      <c r="H2917" t="s">
        <v>8245</v>
      </c>
      <c r="I2917" s="19">
        <f t="shared" si="135"/>
        <v>42598.755428240736</v>
      </c>
      <c r="J2917">
        <v>1471370869</v>
      </c>
      <c r="K2917" s="19">
        <f t="shared" si="136"/>
        <v>42538.755428240736</v>
      </c>
      <c r="L2917">
        <v>1466186869</v>
      </c>
      <c r="M2917" t="b">
        <v>0</v>
      </c>
      <c r="N2917">
        <v>4</v>
      </c>
      <c r="O2917" t="b">
        <v>0</v>
      </c>
      <c r="P2917" t="s">
        <v>8303</v>
      </c>
      <c r="Q2917" s="15" t="s">
        <v>8314</v>
      </c>
      <c r="R2917" s="12" t="s">
        <v>8335</v>
      </c>
      <c r="S2917">
        <f t="shared" si="137"/>
        <v>37.75</v>
      </c>
    </row>
    <row r="2918" spans="1:19" ht="60" x14ac:dyDescent="0.25">
      <c r="A2918" s="10">
        <v>1225</v>
      </c>
      <c r="B2918" s="3" t="s">
        <v>1226</v>
      </c>
      <c r="C2918" s="3" t="s">
        <v>5335</v>
      </c>
      <c r="D2918" s="6">
        <v>3000</v>
      </c>
      <c r="E2918" s="8">
        <v>132</v>
      </c>
      <c r="F2918" t="s">
        <v>8219</v>
      </c>
      <c r="G2918" t="s">
        <v>8223</v>
      </c>
      <c r="H2918" t="s">
        <v>8245</v>
      </c>
      <c r="I2918" s="19">
        <f t="shared" si="135"/>
        <v>41569.905995370369</v>
      </c>
      <c r="J2918">
        <v>1382478278</v>
      </c>
      <c r="K2918" s="19">
        <f t="shared" si="136"/>
        <v>41509.905995370369</v>
      </c>
      <c r="L2918">
        <v>1377294278</v>
      </c>
      <c r="M2918" t="b">
        <v>0</v>
      </c>
      <c r="N2918">
        <v>3</v>
      </c>
      <c r="O2918" t="b">
        <v>0</v>
      </c>
      <c r="P2918" t="s">
        <v>8284</v>
      </c>
      <c r="Q2918" s="15" t="s">
        <v>8311</v>
      </c>
      <c r="R2918" s="12" t="s">
        <v>8349</v>
      </c>
      <c r="S2918">
        <f t="shared" si="137"/>
        <v>44</v>
      </c>
    </row>
    <row r="2919" spans="1:19" ht="60" x14ac:dyDescent="0.25">
      <c r="A2919" s="10">
        <v>890</v>
      </c>
      <c r="B2919" s="3" t="s">
        <v>891</v>
      </c>
      <c r="C2919" s="3" t="s">
        <v>5000</v>
      </c>
      <c r="D2919" s="6">
        <v>3000</v>
      </c>
      <c r="E2919" s="8">
        <v>125</v>
      </c>
      <c r="F2919" t="s">
        <v>8220</v>
      </c>
      <c r="G2919" t="s">
        <v>8223</v>
      </c>
      <c r="H2919" t="s">
        <v>8245</v>
      </c>
      <c r="I2919" s="19">
        <f t="shared" si="135"/>
        <v>41599.740497685183</v>
      </c>
      <c r="J2919">
        <v>1385055979</v>
      </c>
      <c r="K2919" s="19">
        <f t="shared" si="136"/>
        <v>41569.698831018519</v>
      </c>
      <c r="L2919">
        <v>1382460379</v>
      </c>
      <c r="M2919" t="b">
        <v>0</v>
      </c>
      <c r="N2919">
        <v>4</v>
      </c>
      <c r="O2919" t="b">
        <v>0</v>
      </c>
      <c r="P2919" t="s">
        <v>8277</v>
      </c>
      <c r="Q2919" s="15" t="s">
        <v>8311</v>
      </c>
      <c r="R2919" s="12" t="s">
        <v>8328</v>
      </c>
      <c r="S2919">
        <f t="shared" si="137"/>
        <v>31.25</v>
      </c>
    </row>
    <row r="2920" spans="1:19" ht="45" x14ac:dyDescent="0.25">
      <c r="A2920" s="10">
        <v>1791</v>
      </c>
      <c r="B2920" s="3" t="s">
        <v>1792</v>
      </c>
      <c r="C2920" s="3" t="s">
        <v>5901</v>
      </c>
      <c r="D2920" s="6">
        <v>3000</v>
      </c>
      <c r="E2920" s="8">
        <v>107</v>
      </c>
      <c r="F2920" t="s">
        <v>8220</v>
      </c>
      <c r="G2920" t="s">
        <v>8224</v>
      </c>
      <c r="H2920" t="s">
        <v>8246</v>
      </c>
      <c r="I2920" s="19">
        <f t="shared" si="135"/>
        <v>42033.740335648152</v>
      </c>
      <c r="J2920">
        <v>1422553565</v>
      </c>
      <c r="K2920" s="19">
        <f t="shared" si="136"/>
        <v>41973.740335648152</v>
      </c>
      <c r="L2920">
        <v>1417369565</v>
      </c>
      <c r="M2920" t="b">
        <v>1</v>
      </c>
      <c r="N2920">
        <v>4</v>
      </c>
      <c r="O2920" t="b">
        <v>0</v>
      </c>
      <c r="P2920" t="s">
        <v>8283</v>
      </c>
      <c r="Q2920" s="15" t="s">
        <v>8322</v>
      </c>
      <c r="R2920" s="12" t="s">
        <v>8323</v>
      </c>
      <c r="S2920">
        <f t="shared" si="137"/>
        <v>26.75</v>
      </c>
    </row>
    <row r="2921" spans="1:19" ht="60" x14ac:dyDescent="0.25">
      <c r="A2921" s="10">
        <v>1183</v>
      </c>
      <c r="B2921" s="3" t="s">
        <v>1184</v>
      </c>
      <c r="C2921" s="3" t="s">
        <v>5293</v>
      </c>
      <c r="D2921" s="6">
        <v>2500</v>
      </c>
      <c r="E2921" s="8">
        <v>100</v>
      </c>
      <c r="F2921" t="s">
        <v>8220</v>
      </c>
      <c r="G2921" t="s">
        <v>8223</v>
      </c>
      <c r="H2921" t="s">
        <v>8245</v>
      </c>
      <c r="I2921" s="19">
        <f t="shared" si="135"/>
        <v>42676.165972222225</v>
      </c>
      <c r="J2921">
        <v>1478059140</v>
      </c>
      <c r="K2921" s="19">
        <f t="shared" si="136"/>
        <v>42656.86137731481</v>
      </c>
      <c r="L2921">
        <v>1476391223</v>
      </c>
      <c r="M2921" t="b">
        <v>0</v>
      </c>
      <c r="N2921">
        <v>3</v>
      </c>
      <c r="O2921" t="b">
        <v>0</v>
      </c>
      <c r="P2921" t="s">
        <v>8282</v>
      </c>
      <c r="Q2921" s="15" t="s">
        <v>8325</v>
      </c>
      <c r="R2921" s="12" t="s">
        <v>8353</v>
      </c>
      <c r="S2921">
        <f t="shared" si="137"/>
        <v>33.33</v>
      </c>
    </row>
    <row r="2922" spans="1:19" ht="45" x14ac:dyDescent="0.25">
      <c r="A2922" s="10">
        <v>1557</v>
      </c>
      <c r="B2922" s="3" t="s">
        <v>1558</v>
      </c>
      <c r="C2922" s="3" t="s">
        <v>5667</v>
      </c>
      <c r="D2922" s="6">
        <v>2500</v>
      </c>
      <c r="E2922" s="8">
        <v>100</v>
      </c>
      <c r="F2922" t="s">
        <v>8220</v>
      </c>
      <c r="G2922" t="s">
        <v>8223</v>
      </c>
      <c r="H2922" t="s">
        <v>8245</v>
      </c>
      <c r="I2922" s="19">
        <f t="shared" si="135"/>
        <v>41902.65315972222</v>
      </c>
      <c r="J2922">
        <v>1411227633</v>
      </c>
      <c r="K2922" s="19">
        <f t="shared" si="136"/>
        <v>41871.65315972222</v>
      </c>
      <c r="L2922">
        <v>1408549233</v>
      </c>
      <c r="M2922" t="b">
        <v>0</v>
      </c>
      <c r="N2922">
        <v>1</v>
      </c>
      <c r="O2922" t="b">
        <v>0</v>
      </c>
      <c r="P2922" t="s">
        <v>8287</v>
      </c>
      <c r="Q2922" s="15" t="s">
        <v>8322</v>
      </c>
      <c r="R2922" s="12" t="s">
        <v>8350</v>
      </c>
      <c r="S2922">
        <f t="shared" si="137"/>
        <v>100</v>
      </c>
    </row>
    <row r="2923" spans="1:19" ht="60" x14ac:dyDescent="0.25">
      <c r="A2923" s="10">
        <v>1560</v>
      </c>
      <c r="B2923" s="3" t="s">
        <v>1561</v>
      </c>
      <c r="C2923" s="3" t="s">
        <v>5670</v>
      </c>
      <c r="D2923" s="6">
        <v>2500</v>
      </c>
      <c r="E2923" s="8">
        <v>94</v>
      </c>
      <c r="F2923" t="s">
        <v>8220</v>
      </c>
      <c r="G2923" t="s">
        <v>8223</v>
      </c>
      <c r="H2923" t="s">
        <v>8245</v>
      </c>
      <c r="I2923" s="19">
        <f t="shared" si="135"/>
        <v>41956.062418981484</v>
      </c>
      <c r="J2923">
        <v>1415842193</v>
      </c>
      <c r="K2923" s="19">
        <f t="shared" si="136"/>
        <v>41936.020752314813</v>
      </c>
      <c r="L2923">
        <v>1414110593</v>
      </c>
      <c r="M2923" t="b">
        <v>0</v>
      </c>
      <c r="N2923">
        <v>4</v>
      </c>
      <c r="O2923" t="b">
        <v>0</v>
      </c>
      <c r="P2923" t="s">
        <v>8287</v>
      </c>
      <c r="Q2923" s="15" t="s">
        <v>8322</v>
      </c>
      <c r="R2923" s="12" t="s">
        <v>8350</v>
      </c>
      <c r="S2923">
        <f t="shared" si="137"/>
        <v>23.5</v>
      </c>
    </row>
    <row r="2924" spans="1:19" ht="45" x14ac:dyDescent="0.25">
      <c r="A2924" s="10">
        <v>4009</v>
      </c>
      <c r="B2924" s="3" t="s">
        <v>4005</v>
      </c>
      <c r="C2924" s="3" t="s">
        <v>8114</v>
      </c>
      <c r="D2924" s="6">
        <v>1930</v>
      </c>
      <c r="E2924" s="8">
        <v>75</v>
      </c>
      <c r="F2924" t="s">
        <v>8220</v>
      </c>
      <c r="G2924" t="s">
        <v>8224</v>
      </c>
      <c r="H2924" t="s">
        <v>8246</v>
      </c>
      <c r="I2924" s="19">
        <f t="shared" si="135"/>
        <v>41891.700925925928</v>
      </c>
      <c r="J2924">
        <v>1410281360</v>
      </c>
      <c r="K2924" s="19">
        <f t="shared" si="136"/>
        <v>41851.700925925928</v>
      </c>
      <c r="L2924">
        <v>1406825360</v>
      </c>
      <c r="M2924" t="b">
        <v>0</v>
      </c>
      <c r="N2924">
        <v>3</v>
      </c>
      <c r="O2924" t="b">
        <v>0</v>
      </c>
      <c r="P2924" t="s">
        <v>8269</v>
      </c>
      <c r="Q2924" s="15" t="s">
        <v>8314</v>
      </c>
      <c r="R2924" s="12" t="s">
        <v>8315</v>
      </c>
      <c r="S2924">
        <f t="shared" si="137"/>
        <v>25</v>
      </c>
    </row>
    <row r="2925" spans="1:19" ht="45" x14ac:dyDescent="0.25">
      <c r="A2925" s="10">
        <v>3990</v>
      </c>
      <c r="B2925" s="3" t="s">
        <v>3986</v>
      </c>
      <c r="C2925" s="3" t="s">
        <v>8096</v>
      </c>
      <c r="D2925" s="6">
        <v>1650</v>
      </c>
      <c r="E2925" s="8">
        <v>69</v>
      </c>
      <c r="F2925" t="s">
        <v>8220</v>
      </c>
      <c r="G2925" t="s">
        <v>8224</v>
      </c>
      <c r="H2925" t="s">
        <v>8246</v>
      </c>
      <c r="I2925" s="19">
        <f t="shared" si="135"/>
        <v>42431.672372685185</v>
      </c>
      <c r="J2925">
        <v>1456934893</v>
      </c>
      <c r="K2925" s="19">
        <f t="shared" si="136"/>
        <v>42401.672372685185</v>
      </c>
      <c r="L2925">
        <v>1454342893</v>
      </c>
      <c r="M2925" t="b">
        <v>0</v>
      </c>
      <c r="N2925">
        <v>3</v>
      </c>
      <c r="O2925" t="b">
        <v>0</v>
      </c>
      <c r="P2925" t="s">
        <v>8269</v>
      </c>
      <c r="Q2925" s="15" t="s">
        <v>8314</v>
      </c>
      <c r="R2925" s="12" t="s">
        <v>8315</v>
      </c>
      <c r="S2925">
        <f t="shared" si="137"/>
        <v>23</v>
      </c>
    </row>
    <row r="2926" spans="1:19" ht="60" x14ac:dyDescent="0.25">
      <c r="A2926" s="10">
        <v>1182</v>
      </c>
      <c r="B2926" s="3" t="s">
        <v>1183</v>
      </c>
      <c r="C2926" s="3" t="s">
        <v>5292</v>
      </c>
      <c r="D2926" s="6">
        <v>1000</v>
      </c>
      <c r="E2926" s="8">
        <v>42</v>
      </c>
      <c r="F2926" t="s">
        <v>8220</v>
      </c>
      <c r="G2926" t="s">
        <v>8223</v>
      </c>
      <c r="H2926" t="s">
        <v>8245</v>
      </c>
      <c r="I2926" s="19">
        <f t="shared" si="135"/>
        <v>42747.695833333331</v>
      </c>
      <c r="J2926">
        <v>1484239320</v>
      </c>
      <c r="K2926" s="19">
        <f t="shared" si="136"/>
        <v>42728.827407407407</v>
      </c>
      <c r="L2926">
        <v>1482609088</v>
      </c>
      <c r="M2926" t="b">
        <v>0</v>
      </c>
      <c r="N2926">
        <v>4</v>
      </c>
      <c r="O2926" t="b">
        <v>0</v>
      </c>
      <c r="P2926" t="s">
        <v>8282</v>
      </c>
      <c r="Q2926" s="15" t="s">
        <v>8325</v>
      </c>
      <c r="R2926" s="12" t="s">
        <v>8353</v>
      </c>
      <c r="S2926">
        <f t="shared" si="137"/>
        <v>10.5</v>
      </c>
    </row>
    <row r="2927" spans="1:19" ht="60" x14ac:dyDescent="0.25">
      <c r="A2927" s="10">
        <v>3106</v>
      </c>
      <c r="B2927" s="3" t="s">
        <v>3106</v>
      </c>
      <c r="C2927" s="3" t="s">
        <v>7216</v>
      </c>
      <c r="D2927" s="6">
        <v>1000</v>
      </c>
      <c r="E2927" s="8">
        <v>41</v>
      </c>
      <c r="F2927" t="s">
        <v>8220</v>
      </c>
      <c r="G2927" t="s">
        <v>8224</v>
      </c>
      <c r="H2927" t="s">
        <v>8246</v>
      </c>
      <c r="I2927" s="19">
        <f t="shared" si="135"/>
        <v>42263.916666666672</v>
      </c>
      <c r="J2927">
        <v>1442440800</v>
      </c>
      <c r="K2927" s="19">
        <f t="shared" si="136"/>
        <v>42241.429120370376</v>
      </c>
      <c r="L2927">
        <v>1440497876</v>
      </c>
      <c r="M2927" t="b">
        <v>0</v>
      </c>
      <c r="N2927">
        <v>4</v>
      </c>
      <c r="O2927" t="b">
        <v>0</v>
      </c>
      <c r="P2927" t="s">
        <v>8301</v>
      </c>
      <c r="Q2927" s="15" t="s">
        <v>8314</v>
      </c>
      <c r="R2927" s="12" t="s">
        <v>8327</v>
      </c>
      <c r="S2927">
        <f t="shared" si="137"/>
        <v>10.25</v>
      </c>
    </row>
    <row r="2928" spans="1:19" ht="30" x14ac:dyDescent="0.25">
      <c r="A2928" s="10">
        <v>3850</v>
      </c>
      <c r="B2928" s="3" t="s">
        <v>3847</v>
      </c>
      <c r="C2928" s="3" t="s">
        <v>7959</v>
      </c>
      <c r="D2928" s="6">
        <v>1000</v>
      </c>
      <c r="E2928" s="8">
        <v>38</v>
      </c>
      <c r="F2928" t="s">
        <v>8220</v>
      </c>
      <c r="G2928" t="s">
        <v>8223</v>
      </c>
      <c r="H2928" t="s">
        <v>8245</v>
      </c>
      <c r="I2928" s="19">
        <f t="shared" si="135"/>
        <v>42005.124340277776</v>
      </c>
      <c r="J2928">
        <v>1420081143</v>
      </c>
      <c r="K2928" s="19">
        <f t="shared" si="136"/>
        <v>41975.124340277776</v>
      </c>
      <c r="L2928">
        <v>1417489143</v>
      </c>
      <c r="M2928" t="b">
        <v>1</v>
      </c>
      <c r="N2928">
        <v>4</v>
      </c>
      <c r="O2928" t="b">
        <v>0</v>
      </c>
      <c r="P2928" t="s">
        <v>8269</v>
      </c>
      <c r="Q2928" s="15" t="s">
        <v>8314</v>
      </c>
      <c r="R2928" s="12" t="s">
        <v>8315</v>
      </c>
      <c r="S2928">
        <f t="shared" si="137"/>
        <v>9.5</v>
      </c>
    </row>
    <row r="2929" spans="1:19" ht="60" x14ac:dyDescent="0.25">
      <c r="A2929" s="10">
        <v>1542</v>
      </c>
      <c r="B2929" s="3" t="s">
        <v>1543</v>
      </c>
      <c r="C2929" s="3" t="s">
        <v>5652</v>
      </c>
      <c r="D2929" s="6">
        <v>500</v>
      </c>
      <c r="E2929" s="8">
        <v>20</v>
      </c>
      <c r="F2929" t="s">
        <v>8220</v>
      </c>
      <c r="G2929" t="s">
        <v>8228</v>
      </c>
      <c r="H2929" t="s">
        <v>8250</v>
      </c>
      <c r="I2929" s="19">
        <f t="shared" si="135"/>
        <v>42185.996527777781</v>
      </c>
      <c r="J2929">
        <v>1435708500</v>
      </c>
      <c r="K2929" s="19">
        <f t="shared" si="136"/>
        <v>42170.996527777781</v>
      </c>
      <c r="L2929">
        <v>1434412500</v>
      </c>
      <c r="M2929" t="b">
        <v>0</v>
      </c>
      <c r="N2929">
        <v>1</v>
      </c>
      <c r="O2929" t="b">
        <v>0</v>
      </c>
      <c r="P2929" t="s">
        <v>8287</v>
      </c>
      <c r="Q2929" s="15" t="s">
        <v>8322</v>
      </c>
      <c r="R2929" s="12" t="s">
        <v>8350</v>
      </c>
      <c r="S2929">
        <f t="shared" si="137"/>
        <v>20</v>
      </c>
    </row>
    <row r="2930" spans="1:19" ht="45" x14ac:dyDescent="0.25">
      <c r="A2930" s="10">
        <v>1066</v>
      </c>
      <c r="B2930" s="3" t="s">
        <v>1067</v>
      </c>
      <c r="C2930" s="3" t="s">
        <v>5176</v>
      </c>
      <c r="D2930" s="6">
        <v>150000</v>
      </c>
      <c r="E2930" s="8">
        <v>5051</v>
      </c>
      <c r="F2930" t="s">
        <v>8220</v>
      </c>
      <c r="G2930" t="s">
        <v>8223</v>
      </c>
      <c r="H2930" t="s">
        <v>8245</v>
      </c>
      <c r="I2930" s="19">
        <f t="shared" si="135"/>
        <v>41490.962754629632</v>
      </c>
      <c r="J2930">
        <v>1375657582</v>
      </c>
      <c r="K2930" s="19">
        <f t="shared" si="136"/>
        <v>41445.962754629632</v>
      </c>
      <c r="L2930">
        <v>1371769582</v>
      </c>
      <c r="M2930" t="b">
        <v>0</v>
      </c>
      <c r="N2930">
        <v>148</v>
      </c>
      <c r="O2930" t="b">
        <v>0</v>
      </c>
      <c r="P2930" t="s">
        <v>8280</v>
      </c>
      <c r="Q2930" s="15" t="s">
        <v>8309</v>
      </c>
      <c r="R2930" s="12" t="s">
        <v>8345</v>
      </c>
      <c r="S2930">
        <f t="shared" si="137"/>
        <v>34.130000000000003</v>
      </c>
    </row>
    <row r="2931" spans="1:19" ht="60" x14ac:dyDescent="0.25">
      <c r="A2931" s="10">
        <v>138</v>
      </c>
      <c r="B2931" s="3" t="s">
        <v>140</v>
      </c>
      <c r="C2931" s="3" t="s">
        <v>4248</v>
      </c>
      <c r="D2931" s="6">
        <v>150000</v>
      </c>
      <c r="E2931" s="8">
        <v>4712</v>
      </c>
      <c r="F2931" t="s">
        <v>8219</v>
      </c>
      <c r="G2931" t="s">
        <v>8223</v>
      </c>
      <c r="H2931" t="s">
        <v>8245</v>
      </c>
      <c r="I2931" s="19">
        <f t="shared" si="135"/>
        <v>42217.207638888889</v>
      </c>
      <c r="J2931">
        <v>1438405140</v>
      </c>
      <c r="K2931" s="19">
        <f t="shared" si="136"/>
        <v>42186.257418981477</v>
      </c>
      <c r="L2931">
        <v>1435731041</v>
      </c>
      <c r="M2931" t="b">
        <v>0</v>
      </c>
      <c r="N2931">
        <v>58</v>
      </c>
      <c r="O2931" t="b">
        <v>0</v>
      </c>
      <c r="P2931" t="s">
        <v>8265</v>
      </c>
      <c r="Q2931" s="15" t="s">
        <v>8317</v>
      </c>
      <c r="R2931" s="12" t="s">
        <v>8337</v>
      </c>
      <c r="S2931">
        <f t="shared" si="137"/>
        <v>81.239999999999995</v>
      </c>
    </row>
    <row r="2932" spans="1:19" ht="45" x14ac:dyDescent="0.25">
      <c r="A2932" s="10">
        <v>1016</v>
      </c>
      <c r="B2932" s="3" t="s">
        <v>1017</v>
      </c>
      <c r="C2932" s="3" t="s">
        <v>5126</v>
      </c>
      <c r="D2932" s="6">
        <v>100000</v>
      </c>
      <c r="E2932" s="8">
        <v>2842</v>
      </c>
      <c r="F2932" t="s">
        <v>8219</v>
      </c>
      <c r="G2932" t="s">
        <v>8223</v>
      </c>
      <c r="H2932" t="s">
        <v>8245</v>
      </c>
      <c r="I2932" s="19">
        <f t="shared" si="135"/>
        <v>42467.065462962957</v>
      </c>
      <c r="J2932">
        <v>1459992856</v>
      </c>
      <c r="K2932" s="19">
        <f t="shared" si="136"/>
        <v>42422.107129629629</v>
      </c>
      <c r="L2932">
        <v>1456108456</v>
      </c>
      <c r="M2932" t="b">
        <v>0</v>
      </c>
      <c r="N2932">
        <v>38</v>
      </c>
      <c r="O2932" t="b">
        <v>0</v>
      </c>
      <c r="P2932" t="s">
        <v>8271</v>
      </c>
      <c r="Q2932" s="15" t="s">
        <v>8307</v>
      </c>
      <c r="R2932" s="12" t="s">
        <v>8313</v>
      </c>
      <c r="S2932">
        <f t="shared" si="137"/>
        <v>74.790000000000006</v>
      </c>
    </row>
    <row r="2933" spans="1:19" ht="60" x14ac:dyDescent="0.25">
      <c r="A2933" s="10">
        <v>1901</v>
      </c>
      <c r="B2933" s="3" t="s">
        <v>1902</v>
      </c>
      <c r="C2933" s="3" t="s">
        <v>6011</v>
      </c>
      <c r="D2933" s="6">
        <v>99000</v>
      </c>
      <c r="E2933" s="8">
        <v>2670</v>
      </c>
      <c r="F2933" t="s">
        <v>8220</v>
      </c>
      <c r="G2933" t="s">
        <v>8224</v>
      </c>
      <c r="H2933" t="s">
        <v>8246</v>
      </c>
      <c r="I2933" s="19">
        <f t="shared" si="135"/>
        <v>42146.541666666672</v>
      </c>
      <c r="J2933">
        <v>1432299600</v>
      </c>
      <c r="K2933" s="19">
        <f t="shared" si="136"/>
        <v>42116.54315972222</v>
      </c>
      <c r="L2933">
        <v>1429707729</v>
      </c>
      <c r="M2933" t="b">
        <v>0</v>
      </c>
      <c r="N2933">
        <v>25</v>
      </c>
      <c r="O2933" t="b">
        <v>0</v>
      </c>
      <c r="P2933" t="s">
        <v>8292</v>
      </c>
      <c r="Q2933" s="15" t="s">
        <v>8307</v>
      </c>
      <c r="R2933" s="12" t="s">
        <v>8347</v>
      </c>
      <c r="S2933">
        <f t="shared" si="137"/>
        <v>106.8</v>
      </c>
    </row>
    <row r="2934" spans="1:19" ht="60" x14ac:dyDescent="0.25">
      <c r="A2934" s="10">
        <v>975</v>
      </c>
      <c r="B2934" s="3" t="s">
        <v>976</v>
      </c>
      <c r="C2934" s="3" t="s">
        <v>5085</v>
      </c>
      <c r="D2934" s="6">
        <v>100000</v>
      </c>
      <c r="E2934" s="8">
        <v>2607</v>
      </c>
      <c r="F2934" t="s">
        <v>8220</v>
      </c>
      <c r="G2934" t="s">
        <v>8223</v>
      </c>
      <c r="H2934" t="s">
        <v>8245</v>
      </c>
      <c r="I2934" s="19">
        <f t="shared" si="135"/>
        <v>42549.696585648147</v>
      </c>
      <c r="J2934">
        <v>1467132185</v>
      </c>
      <c r="K2934" s="19">
        <f t="shared" si="136"/>
        <v>42489.696585648147</v>
      </c>
      <c r="L2934">
        <v>1461948185</v>
      </c>
      <c r="M2934" t="b">
        <v>0</v>
      </c>
      <c r="N2934">
        <v>24</v>
      </c>
      <c r="O2934" t="b">
        <v>0</v>
      </c>
      <c r="P2934" t="s">
        <v>8271</v>
      </c>
      <c r="Q2934" s="15" t="s">
        <v>8307</v>
      </c>
      <c r="R2934" s="12" t="s">
        <v>8313</v>
      </c>
      <c r="S2934">
        <f t="shared" si="137"/>
        <v>108.63</v>
      </c>
    </row>
    <row r="2935" spans="1:19" ht="60" x14ac:dyDescent="0.25">
      <c r="A2935" s="10">
        <v>660</v>
      </c>
      <c r="B2935" s="3" t="s">
        <v>661</v>
      </c>
      <c r="C2935" s="3" t="s">
        <v>4770</v>
      </c>
      <c r="D2935" s="6">
        <v>50000</v>
      </c>
      <c r="E2935" s="8">
        <v>1529</v>
      </c>
      <c r="F2935" t="s">
        <v>8220</v>
      </c>
      <c r="G2935" t="s">
        <v>8223</v>
      </c>
      <c r="H2935" t="s">
        <v>8245</v>
      </c>
      <c r="I2935" s="19">
        <f t="shared" si="135"/>
        <v>41952.783321759263</v>
      </c>
      <c r="J2935">
        <v>1415558879</v>
      </c>
      <c r="K2935" s="19">
        <f t="shared" si="136"/>
        <v>41922.741655092592</v>
      </c>
      <c r="L2935">
        <v>1412963279</v>
      </c>
      <c r="M2935" t="b">
        <v>0</v>
      </c>
      <c r="N2935">
        <v>18</v>
      </c>
      <c r="O2935" t="b">
        <v>0</v>
      </c>
      <c r="P2935" t="s">
        <v>8271</v>
      </c>
      <c r="Q2935" s="15" t="s">
        <v>8307</v>
      </c>
      <c r="R2935" s="12" t="s">
        <v>8313</v>
      </c>
      <c r="S2935">
        <f t="shared" si="137"/>
        <v>84.94</v>
      </c>
    </row>
    <row r="2936" spans="1:19" ht="45" x14ac:dyDescent="0.25">
      <c r="A2936" s="10">
        <v>2156</v>
      </c>
      <c r="B2936" s="3" t="s">
        <v>2157</v>
      </c>
      <c r="C2936" s="3" t="s">
        <v>6266</v>
      </c>
      <c r="D2936" s="6">
        <v>56000</v>
      </c>
      <c r="E2936" s="8">
        <v>1493</v>
      </c>
      <c r="F2936" t="s">
        <v>8220</v>
      </c>
      <c r="G2936" t="s">
        <v>8223</v>
      </c>
      <c r="H2936" t="s">
        <v>8245</v>
      </c>
      <c r="I2936" s="19">
        <f t="shared" si="135"/>
        <v>41533.85423611111</v>
      </c>
      <c r="J2936">
        <v>1379363406</v>
      </c>
      <c r="K2936" s="19">
        <f t="shared" si="136"/>
        <v>41488.85423611111</v>
      </c>
      <c r="L2936">
        <v>1375475406</v>
      </c>
      <c r="M2936" t="b">
        <v>0</v>
      </c>
      <c r="N2936">
        <v>83</v>
      </c>
      <c r="O2936" t="b">
        <v>0</v>
      </c>
      <c r="P2936" t="s">
        <v>8280</v>
      </c>
      <c r="Q2936" s="15" t="s">
        <v>8309</v>
      </c>
      <c r="R2936" s="12" t="s">
        <v>8345</v>
      </c>
      <c r="S2936">
        <f t="shared" si="137"/>
        <v>17.989999999999998</v>
      </c>
    </row>
    <row r="2937" spans="1:19" x14ac:dyDescent="0.25">
      <c r="A2937" s="10">
        <v>2659</v>
      </c>
      <c r="B2937" s="3" t="s">
        <v>2659</v>
      </c>
      <c r="C2937" s="3" t="s">
        <v>6769</v>
      </c>
      <c r="D2937" s="6">
        <v>49000</v>
      </c>
      <c r="E2937" s="8">
        <v>1333</v>
      </c>
      <c r="F2937" t="s">
        <v>8219</v>
      </c>
      <c r="G2937" t="s">
        <v>8223</v>
      </c>
      <c r="H2937" t="s">
        <v>8245</v>
      </c>
      <c r="I2937" s="19">
        <f t="shared" si="135"/>
        <v>42112.069560185191</v>
      </c>
      <c r="J2937">
        <v>1429321210</v>
      </c>
      <c r="K2937" s="19">
        <f t="shared" si="136"/>
        <v>42082.069560185191</v>
      </c>
      <c r="L2937">
        <v>1426729210</v>
      </c>
      <c r="M2937" t="b">
        <v>0</v>
      </c>
      <c r="N2937">
        <v>10</v>
      </c>
      <c r="O2937" t="b">
        <v>0</v>
      </c>
      <c r="P2937" t="s">
        <v>8299</v>
      </c>
      <c r="Q2937" s="15" t="s">
        <v>8307</v>
      </c>
      <c r="R2937" s="12" t="s">
        <v>8316</v>
      </c>
      <c r="S2937">
        <f t="shared" si="137"/>
        <v>133.30000000000001</v>
      </c>
    </row>
    <row r="2938" spans="1:19" ht="45" x14ac:dyDescent="0.25">
      <c r="A2938" s="10">
        <v>1769</v>
      </c>
      <c r="B2938" s="3" t="s">
        <v>1770</v>
      </c>
      <c r="C2938" s="3" t="s">
        <v>5879</v>
      </c>
      <c r="D2938" s="6">
        <v>40000</v>
      </c>
      <c r="E2938" s="8">
        <v>1081</v>
      </c>
      <c r="F2938" t="s">
        <v>8220</v>
      </c>
      <c r="G2938" t="s">
        <v>8223</v>
      </c>
      <c r="H2938" t="s">
        <v>8245</v>
      </c>
      <c r="I2938" s="19">
        <f t="shared" si="135"/>
        <v>42017.818969907406</v>
      </c>
      <c r="J2938">
        <v>1421177959</v>
      </c>
      <c r="K2938" s="19">
        <f t="shared" si="136"/>
        <v>41987.818969907406</v>
      </c>
      <c r="L2938">
        <v>1418585959</v>
      </c>
      <c r="M2938" t="b">
        <v>1</v>
      </c>
      <c r="N2938">
        <v>22</v>
      </c>
      <c r="O2938" t="b">
        <v>0</v>
      </c>
      <c r="P2938" t="s">
        <v>8283</v>
      </c>
      <c r="Q2938" s="15" t="s">
        <v>8322</v>
      </c>
      <c r="R2938" s="12" t="s">
        <v>8323</v>
      </c>
      <c r="S2938">
        <f t="shared" si="137"/>
        <v>49.14</v>
      </c>
    </row>
    <row r="2939" spans="1:19" ht="45" x14ac:dyDescent="0.25">
      <c r="A2939" s="10">
        <v>1085</v>
      </c>
      <c r="B2939" s="3" t="s">
        <v>1086</v>
      </c>
      <c r="C2939" s="3" t="s">
        <v>5195</v>
      </c>
      <c r="D2939" s="6">
        <v>30000</v>
      </c>
      <c r="E2939" s="8">
        <v>1026</v>
      </c>
      <c r="F2939" t="s">
        <v>8220</v>
      </c>
      <c r="G2939" t="s">
        <v>8228</v>
      </c>
      <c r="H2939" t="s">
        <v>8250</v>
      </c>
      <c r="I2939" s="19">
        <f t="shared" si="135"/>
        <v>42443.629340277781</v>
      </c>
      <c r="J2939">
        <v>1457967975</v>
      </c>
      <c r="K2939" s="19">
        <f t="shared" si="136"/>
        <v>42413.671006944445</v>
      </c>
      <c r="L2939">
        <v>1455379575</v>
      </c>
      <c r="M2939" t="b">
        <v>0</v>
      </c>
      <c r="N2939">
        <v>9</v>
      </c>
      <c r="O2939" t="b">
        <v>0</v>
      </c>
      <c r="P2939" t="s">
        <v>8280</v>
      </c>
      <c r="Q2939" s="15" t="s">
        <v>8309</v>
      </c>
      <c r="R2939" s="12" t="s">
        <v>8345</v>
      </c>
      <c r="S2939">
        <f t="shared" si="137"/>
        <v>114</v>
      </c>
    </row>
    <row r="2940" spans="1:19" ht="60" x14ac:dyDescent="0.25">
      <c r="A2940" s="10">
        <v>1338</v>
      </c>
      <c r="B2940" s="3" t="s">
        <v>1339</v>
      </c>
      <c r="C2940" s="3" t="s">
        <v>5448</v>
      </c>
      <c r="D2940" s="6">
        <v>30000</v>
      </c>
      <c r="E2940" s="8">
        <v>991</v>
      </c>
      <c r="F2940" t="s">
        <v>8219</v>
      </c>
      <c r="G2940" t="s">
        <v>8223</v>
      </c>
      <c r="H2940" t="s">
        <v>8245</v>
      </c>
      <c r="I2940" s="19">
        <f t="shared" si="135"/>
        <v>42218.803622685184</v>
      </c>
      <c r="J2940">
        <v>1438543033</v>
      </c>
      <c r="K2940" s="19">
        <f t="shared" si="136"/>
        <v>42188.803622685184</v>
      </c>
      <c r="L2940">
        <v>1435951033</v>
      </c>
      <c r="M2940" t="b">
        <v>0</v>
      </c>
      <c r="N2940">
        <v>15</v>
      </c>
      <c r="O2940" t="b">
        <v>0</v>
      </c>
      <c r="P2940" t="s">
        <v>8271</v>
      </c>
      <c r="Q2940" s="15" t="s">
        <v>8307</v>
      </c>
      <c r="R2940" s="12" t="s">
        <v>8313</v>
      </c>
      <c r="S2940">
        <f t="shared" si="137"/>
        <v>66.069999999999993</v>
      </c>
    </row>
    <row r="2941" spans="1:19" ht="45" x14ac:dyDescent="0.25">
      <c r="A2941" s="10">
        <v>473</v>
      </c>
      <c r="B2941" s="3" t="s">
        <v>474</v>
      </c>
      <c r="C2941" s="3" t="s">
        <v>4583</v>
      </c>
      <c r="D2941" s="6">
        <v>30000</v>
      </c>
      <c r="E2941" s="8">
        <v>861</v>
      </c>
      <c r="F2941" t="s">
        <v>8220</v>
      </c>
      <c r="G2941" t="s">
        <v>8223</v>
      </c>
      <c r="H2941" t="s">
        <v>8245</v>
      </c>
      <c r="I2941" s="19">
        <f t="shared" si="135"/>
        <v>41899.698136574072</v>
      </c>
      <c r="J2941">
        <v>1410972319</v>
      </c>
      <c r="K2941" s="19">
        <f t="shared" si="136"/>
        <v>41869.698136574072</v>
      </c>
      <c r="L2941">
        <v>1408380319</v>
      </c>
      <c r="M2941" t="b">
        <v>0</v>
      </c>
      <c r="N2941">
        <v>14</v>
      </c>
      <c r="O2941" t="b">
        <v>0</v>
      </c>
      <c r="P2941" t="s">
        <v>8268</v>
      </c>
      <c r="Q2941" s="15" t="s">
        <v>8317</v>
      </c>
      <c r="R2941" s="12" t="s">
        <v>8344</v>
      </c>
      <c r="S2941">
        <f t="shared" si="137"/>
        <v>61.5</v>
      </c>
    </row>
    <row r="2942" spans="1:19" ht="45" x14ac:dyDescent="0.25">
      <c r="A2942" s="10">
        <v>4095</v>
      </c>
      <c r="B2942" s="3" t="s">
        <v>4091</v>
      </c>
      <c r="C2942" s="3" t="s">
        <v>8198</v>
      </c>
      <c r="D2942" s="6">
        <v>30000</v>
      </c>
      <c r="E2942" s="8">
        <v>800</v>
      </c>
      <c r="F2942" t="s">
        <v>8220</v>
      </c>
      <c r="G2942" t="s">
        <v>8237</v>
      </c>
      <c r="H2942" t="s">
        <v>8255</v>
      </c>
      <c r="I2942" s="19">
        <f t="shared" si="135"/>
        <v>42723.031828703708</v>
      </c>
      <c r="J2942">
        <v>1482108350</v>
      </c>
      <c r="K2942" s="19">
        <f t="shared" si="136"/>
        <v>42693.031828703708</v>
      </c>
      <c r="L2942">
        <v>1479516350</v>
      </c>
      <c r="M2942" t="b">
        <v>0</v>
      </c>
      <c r="N2942">
        <v>1</v>
      </c>
      <c r="O2942" t="b">
        <v>0</v>
      </c>
      <c r="P2942" t="s">
        <v>8269</v>
      </c>
      <c r="Q2942" s="15" t="s">
        <v>8314</v>
      </c>
      <c r="R2942" s="12" t="s">
        <v>8315</v>
      </c>
      <c r="S2942">
        <f t="shared" si="137"/>
        <v>800</v>
      </c>
    </row>
    <row r="2943" spans="1:19" ht="60" x14ac:dyDescent="0.25">
      <c r="A2943" s="10">
        <v>1108</v>
      </c>
      <c r="B2943" s="3" t="s">
        <v>1109</v>
      </c>
      <c r="C2943" s="3" t="s">
        <v>5218</v>
      </c>
      <c r="D2943" s="6">
        <v>25000</v>
      </c>
      <c r="E2943" s="8">
        <v>732.5</v>
      </c>
      <c r="F2943" t="s">
        <v>8220</v>
      </c>
      <c r="G2943" t="s">
        <v>8223</v>
      </c>
      <c r="H2943" t="s">
        <v>8245</v>
      </c>
      <c r="I2943" s="19">
        <f t="shared" si="135"/>
        <v>41012.595312500001</v>
      </c>
      <c r="J2943">
        <v>1334326635</v>
      </c>
      <c r="K2943" s="19">
        <f t="shared" si="136"/>
        <v>40952.636979166666</v>
      </c>
      <c r="L2943">
        <v>1329146235</v>
      </c>
      <c r="M2943" t="b">
        <v>0</v>
      </c>
      <c r="N2943">
        <v>21</v>
      </c>
      <c r="O2943" t="b">
        <v>0</v>
      </c>
      <c r="P2943" t="s">
        <v>8280</v>
      </c>
      <c r="Q2943" s="15" t="s">
        <v>8309</v>
      </c>
      <c r="R2943" s="12" t="s">
        <v>8345</v>
      </c>
      <c r="S2943">
        <f t="shared" si="137"/>
        <v>34.880000000000003</v>
      </c>
    </row>
    <row r="2944" spans="1:19" ht="60" x14ac:dyDescent="0.25">
      <c r="A2944" s="10">
        <v>1079</v>
      </c>
      <c r="B2944" s="3" t="s">
        <v>1080</v>
      </c>
      <c r="C2944" s="3" t="s">
        <v>5189</v>
      </c>
      <c r="D2944" s="6">
        <v>26000</v>
      </c>
      <c r="E2944" s="8">
        <v>678</v>
      </c>
      <c r="F2944" t="s">
        <v>8220</v>
      </c>
      <c r="G2944" t="s">
        <v>8235</v>
      </c>
      <c r="H2944" t="s">
        <v>8248</v>
      </c>
      <c r="I2944" s="19">
        <f t="shared" si="135"/>
        <v>42504.566388888896</v>
      </c>
      <c r="J2944">
        <v>1463232936</v>
      </c>
      <c r="K2944" s="19">
        <f t="shared" si="136"/>
        <v>42479.566388888896</v>
      </c>
      <c r="L2944">
        <v>1461072936</v>
      </c>
      <c r="M2944" t="b">
        <v>0</v>
      </c>
      <c r="N2944">
        <v>18</v>
      </c>
      <c r="O2944" t="b">
        <v>0</v>
      </c>
      <c r="P2944" t="s">
        <v>8280</v>
      </c>
      <c r="Q2944" s="15" t="s">
        <v>8309</v>
      </c>
      <c r="R2944" s="12" t="s">
        <v>8345</v>
      </c>
      <c r="S2944">
        <f t="shared" si="137"/>
        <v>37.67</v>
      </c>
    </row>
    <row r="2945" spans="1:19" ht="60" x14ac:dyDescent="0.25">
      <c r="A2945" s="10">
        <v>507</v>
      </c>
      <c r="B2945" s="3" t="s">
        <v>508</v>
      </c>
      <c r="C2945" s="3" t="s">
        <v>4617</v>
      </c>
      <c r="D2945" s="6">
        <v>20000</v>
      </c>
      <c r="E2945" s="8">
        <v>640</v>
      </c>
      <c r="F2945" t="s">
        <v>8220</v>
      </c>
      <c r="G2945" t="s">
        <v>8223</v>
      </c>
      <c r="H2945" t="s">
        <v>8245</v>
      </c>
      <c r="I2945" s="19">
        <f t="shared" si="135"/>
        <v>41201.958993055552</v>
      </c>
      <c r="J2945">
        <v>1350687657</v>
      </c>
      <c r="K2945" s="19">
        <f t="shared" si="136"/>
        <v>41156.958993055552</v>
      </c>
      <c r="L2945">
        <v>1346799657</v>
      </c>
      <c r="M2945" t="b">
        <v>0</v>
      </c>
      <c r="N2945">
        <v>10</v>
      </c>
      <c r="O2945" t="b">
        <v>0</v>
      </c>
      <c r="P2945" t="s">
        <v>8268</v>
      </c>
      <c r="Q2945" s="15" t="s">
        <v>8317</v>
      </c>
      <c r="R2945" s="12" t="s">
        <v>8344</v>
      </c>
      <c r="S2945">
        <f t="shared" si="137"/>
        <v>64</v>
      </c>
    </row>
    <row r="2946" spans="1:19" ht="45" x14ac:dyDescent="0.25">
      <c r="A2946" s="10">
        <v>1018</v>
      </c>
      <c r="B2946" s="3" t="s">
        <v>1019</v>
      </c>
      <c r="C2946" s="3" t="s">
        <v>5128</v>
      </c>
      <c r="D2946" s="6">
        <v>20000</v>
      </c>
      <c r="E2946" s="8">
        <v>621</v>
      </c>
      <c r="F2946" t="s">
        <v>8219</v>
      </c>
      <c r="G2946" t="s">
        <v>8223</v>
      </c>
      <c r="H2946" t="s">
        <v>8245</v>
      </c>
      <c r="I2946" s="19">
        <f t="shared" si="135"/>
        <v>42565.492280092592</v>
      </c>
      <c r="J2946">
        <v>1468496933</v>
      </c>
      <c r="K2946" s="19">
        <f t="shared" si="136"/>
        <v>42535.492280092592</v>
      </c>
      <c r="L2946">
        <v>1465904933</v>
      </c>
      <c r="M2946" t="b">
        <v>0</v>
      </c>
      <c r="N2946">
        <v>7</v>
      </c>
      <c r="O2946" t="b">
        <v>0</v>
      </c>
      <c r="P2946" t="s">
        <v>8271</v>
      </c>
      <c r="Q2946" s="15" t="s">
        <v>8307</v>
      </c>
      <c r="R2946" s="12" t="s">
        <v>8313</v>
      </c>
      <c r="S2946">
        <f t="shared" si="137"/>
        <v>88.71</v>
      </c>
    </row>
    <row r="2947" spans="1:19" ht="60" x14ac:dyDescent="0.25">
      <c r="A2947" s="10">
        <v>1438</v>
      </c>
      <c r="B2947" s="3" t="s">
        <v>1439</v>
      </c>
      <c r="C2947" s="3" t="s">
        <v>5548</v>
      </c>
      <c r="D2947" s="6">
        <v>20000</v>
      </c>
      <c r="E2947" s="8">
        <v>600</v>
      </c>
      <c r="F2947" t="s">
        <v>8220</v>
      </c>
      <c r="G2947" t="s">
        <v>8231</v>
      </c>
      <c r="H2947" t="s">
        <v>8252</v>
      </c>
      <c r="I2947" s="19">
        <f t="shared" ref="I2947:I3010" si="138">(((J2947/60)/60)/24)+DATE(1970,1,1)</f>
        <v>42487.579861111109</v>
      </c>
      <c r="J2947">
        <v>1461765300</v>
      </c>
      <c r="K2947" s="19">
        <f t="shared" ref="K2947:K3010" si="139">(((L2947/60)/60)/24)+DATE(1970,1,1)</f>
        <v>42457.871516203704</v>
      </c>
      <c r="L2947">
        <v>1459198499</v>
      </c>
      <c r="M2947" t="b">
        <v>0</v>
      </c>
      <c r="N2947">
        <v>8</v>
      </c>
      <c r="O2947" t="b">
        <v>0</v>
      </c>
      <c r="P2947" t="s">
        <v>8285</v>
      </c>
      <c r="Q2947" s="15" t="s">
        <v>8320</v>
      </c>
      <c r="R2947" s="12" t="s">
        <v>8355</v>
      </c>
      <c r="S2947">
        <f t="shared" ref="S2947:S3010" si="140">IFERROR(ROUND(E2947/N2947,2),0)</f>
        <v>75</v>
      </c>
    </row>
    <row r="2948" spans="1:19" ht="60" x14ac:dyDescent="0.25">
      <c r="A2948" s="10">
        <v>1806</v>
      </c>
      <c r="B2948" s="3" t="s">
        <v>1807</v>
      </c>
      <c r="C2948" s="3" t="s">
        <v>5916</v>
      </c>
      <c r="D2948" s="6">
        <v>20000</v>
      </c>
      <c r="E2948" s="8">
        <v>591</v>
      </c>
      <c r="F2948" t="s">
        <v>8220</v>
      </c>
      <c r="G2948" t="s">
        <v>8224</v>
      </c>
      <c r="H2948" t="s">
        <v>8246</v>
      </c>
      <c r="I2948" s="19">
        <f t="shared" si="138"/>
        <v>41912.638298611113</v>
      </c>
      <c r="J2948">
        <v>1412090349</v>
      </c>
      <c r="K2948" s="19">
        <f t="shared" si="139"/>
        <v>41877.638298611113</v>
      </c>
      <c r="L2948">
        <v>1409066349</v>
      </c>
      <c r="M2948" t="b">
        <v>1</v>
      </c>
      <c r="N2948">
        <v>8</v>
      </c>
      <c r="O2948" t="b">
        <v>0</v>
      </c>
      <c r="P2948" t="s">
        <v>8283</v>
      </c>
      <c r="Q2948" s="15" t="s">
        <v>8322</v>
      </c>
      <c r="R2948" s="12" t="s">
        <v>8323</v>
      </c>
      <c r="S2948">
        <f t="shared" si="140"/>
        <v>73.88</v>
      </c>
    </row>
    <row r="2949" spans="1:19" ht="45" x14ac:dyDescent="0.25">
      <c r="A2949" s="10">
        <v>1175</v>
      </c>
      <c r="B2949" s="3" t="s">
        <v>1176</v>
      </c>
      <c r="C2949" s="3" t="s">
        <v>5285</v>
      </c>
      <c r="D2949" s="6">
        <v>20000</v>
      </c>
      <c r="E2949" s="8">
        <v>585</v>
      </c>
      <c r="F2949" t="s">
        <v>8220</v>
      </c>
      <c r="G2949" t="s">
        <v>8223</v>
      </c>
      <c r="H2949" t="s">
        <v>8245</v>
      </c>
      <c r="I2949" s="19">
        <f t="shared" si="138"/>
        <v>42200.728460648148</v>
      </c>
      <c r="J2949">
        <v>1436981339</v>
      </c>
      <c r="K2949" s="19">
        <f t="shared" si="139"/>
        <v>42170.728460648148</v>
      </c>
      <c r="L2949">
        <v>1434389339</v>
      </c>
      <c r="M2949" t="b">
        <v>0</v>
      </c>
      <c r="N2949">
        <v>9</v>
      </c>
      <c r="O2949" t="b">
        <v>0</v>
      </c>
      <c r="P2949" t="s">
        <v>8282</v>
      </c>
      <c r="Q2949" s="15" t="s">
        <v>8325</v>
      </c>
      <c r="R2949" s="12" t="s">
        <v>8353</v>
      </c>
      <c r="S2949">
        <f t="shared" si="140"/>
        <v>65</v>
      </c>
    </row>
    <row r="2950" spans="1:19" ht="60" x14ac:dyDescent="0.25">
      <c r="A2950" s="10">
        <v>909</v>
      </c>
      <c r="B2950" s="3" t="s">
        <v>910</v>
      </c>
      <c r="C2950" s="3" t="s">
        <v>5019</v>
      </c>
      <c r="D2950" s="6">
        <v>16000</v>
      </c>
      <c r="E2950" s="8">
        <v>520</v>
      </c>
      <c r="F2950" t="s">
        <v>8220</v>
      </c>
      <c r="G2950" t="s">
        <v>8223</v>
      </c>
      <c r="H2950" t="s">
        <v>8245</v>
      </c>
      <c r="I2950" s="19">
        <f t="shared" si="138"/>
        <v>41113.166666666664</v>
      </c>
      <c r="J2950">
        <v>1343016000</v>
      </c>
      <c r="K2950" s="19">
        <f t="shared" si="139"/>
        <v>41081.69027777778</v>
      </c>
      <c r="L2950">
        <v>1340296440</v>
      </c>
      <c r="M2950" t="b">
        <v>0</v>
      </c>
      <c r="N2950">
        <v>8</v>
      </c>
      <c r="O2950" t="b">
        <v>0</v>
      </c>
      <c r="P2950" t="s">
        <v>8276</v>
      </c>
      <c r="Q2950" s="15" t="s">
        <v>8311</v>
      </c>
      <c r="R2950" s="12" t="s">
        <v>8343</v>
      </c>
      <c r="S2950">
        <f t="shared" si="140"/>
        <v>65</v>
      </c>
    </row>
    <row r="2951" spans="1:19" ht="60" x14ac:dyDescent="0.25">
      <c r="A2951" s="10">
        <v>3894</v>
      </c>
      <c r="B2951" s="3" t="s">
        <v>3891</v>
      </c>
      <c r="C2951" s="3" t="s">
        <v>8002</v>
      </c>
      <c r="D2951" s="6">
        <v>15000</v>
      </c>
      <c r="E2951" s="8">
        <v>520</v>
      </c>
      <c r="F2951" t="s">
        <v>8220</v>
      </c>
      <c r="G2951" t="s">
        <v>8223</v>
      </c>
      <c r="H2951" t="s">
        <v>8245</v>
      </c>
      <c r="I2951" s="19">
        <f t="shared" si="138"/>
        <v>42710.207638888889</v>
      </c>
      <c r="J2951">
        <v>1481000340</v>
      </c>
      <c r="K2951" s="19">
        <f t="shared" si="139"/>
        <v>42679.958472222221</v>
      </c>
      <c r="L2951">
        <v>1478386812</v>
      </c>
      <c r="M2951" t="b">
        <v>0</v>
      </c>
      <c r="N2951">
        <v>11</v>
      </c>
      <c r="O2951" t="b">
        <v>0</v>
      </c>
      <c r="P2951" t="s">
        <v>8269</v>
      </c>
      <c r="Q2951" s="15" t="s">
        <v>8314</v>
      </c>
      <c r="R2951" s="12" t="s">
        <v>8315</v>
      </c>
      <c r="S2951">
        <f t="shared" si="140"/>
        <v>47.27</v>
      </c>
    </row>
    <row r="2952" spans="1:19" ht="60" x14ac:dyDescent="0.25">
      <c r="A2952" s="10">
        <v>2414</v>
      </c>
      <c r="B2952" s="3" t="s">
        <v>2415</v>
      </c>
      <c r="C2952" s="3" t="s">
        <v>6524</v>
      </c>
      <c r="D2952" s="6">
        <v>15000</v>
      </c>
      <c r="E2952" s="8">
        <v>460</v>
      </c>
      <c r="F2952" t="s">
        <v>8220</v>
      </c>
      <c r="G2952" t="s">
        <v>8223</v>
      </c>
      <c r="H2952" t="s">
        <v>8245</v>
      </c>
      <c r="I2952" s="19">
        <f t="shared" si="138"/>
        <v>42238.165972222225</v>
      </c>
      <c r="J2952">
        <v>1440215940</v>
      </c>
      <c r="K2952" s="19">
        <f t="shared" si="139"/>
        <v>42198.695138888885</v>
      </c>
      <c r="L2952">
        <v>1436805660</v>
      </c>
      <c r="M2952" t="b">
        <v>0</v>
      </c>
      <c r="N2952">
        <v>13</v>
      </c>
      <c r="O2952" t="b">
        <v>0</v>
      </c>
      <c r="P2952" t="s">
        <v>8282</v>
      </c>
      <c r="Q2952" s="15" t="s">
        <v>8325</v>
      </c>
      <c r="R2952" s="12" t="s">
        <v>8353</v>
      </c>
      <c r="S2952">
        <f t="shared" si="140"/>
        <v>35.380000000000003</v>
      </c>
    </row>
    <row r="2953" spans="1:19" ht="30" x14ac:dyDescent="0.25">
      <c r="A2953" s="10">
        <v>3869</v>
      </c>
      <c r="B2953" s="3" t="s">
        <v>3866</v>
      </c>
      <c r="C2953" s="3" t="s">
        <v>7978</v>
      </c>
      <c r="D2953" s="6">
        <v>13111</v>
      </c>
      <c r="E2953" s="8">
        <v>452</v>
      </c>
      <c r="F2953" t="s">
        <v>8219</v>
      </c>
      <c r="G2953" t="s">
        <v>8223</v>
      </c>
      <c r="H2953" t="s">
        <v>8245</v>
      </c>
      <c r="I2953" s="19">
        <f t="shared" si="138"/>
        <v>42077.132638888885</v>
      </c>
      <c r="J2953">
        <v>1426302660</v>
      </c>
      <c r="K2953" s="19">
        <f t="shared" si="139"/>
        <v>42047.724444444444</v>
      </c>
      <c r="L2953">
        <v>1423761792</v>
      </c>
      <c r="M2953" t="b">
        <v>0</v>
      </c>
      <c r="N2953">
        <v>15</v>
      </c>
      <c r="O2953" t="b">
        <v>0</v>
      </c>
      <c r="P2953" t="s">
        <v>8303</v>
      </c>
      <c r="Q2953" s="15" t="s">
        <v>8314</v>
      </c>
      <c r="R2953" s="12" t="s">
        <v>8335</v>
      </c>
      <c r="S2953">
        <f t="shared" si="140"/>
        <v>30.13</v>
      </c>
    </row>
    <row r="2954" spans="1:19" ht="60" x14ac:dyDescent="0.25">
      <c r="A2954" s="10">
        <v>3059</v>
      </c>
      <c r="B2954" s="3" t="s">
        <v>3059</v>
      </c>
      <c r="C2954" s="3" t="s">
        <v>7169</v>
      </c>
      <c r="D2954" s="6">
        <v>15000</v>
      </c>
      <c r="E2954" s="8">
        <v>451</v>
      </c>
      <c r="F2954" t="s">
        <v>8220</v>
      </c>
      <c r="G2954" t="s">
        <v>8223</v>
      </c>
      <c r="H2954" t="s">
        <v>8245</v>
      </c>
      <c r="I2954" s="19">
        <f t="shared" si="138"/>
        <v>41859.935717592591</v>
      </c>
      <c r="J2954">
        <v>1407536846</v>
      </c>
      <c r="K2954" s="19">
        <f t="shared" si="139"/>
        <v>41829.935717592591</v>
      </c>
      <c r="L2954">
        <v>1404944846</v>
      </c>
      <c r="M2954" t="b">
        <v>0</v>
      </c>
      <c r="N2954">
        <v>11</v>
      </c>
      <c r="O2954" t="b">
        <v>0</v>
      </c>
      <c r="P2954" t="s">
        <v>8301</v>
      </c>
      <c r="Q2954" s="15" t="s">
        <v>8314</v>
      </c>
      <c r="R2954" s="12" t="s">
        <v>8327</v>
      </c>
      <c r="S2954">
        <f t="shared" si="140"/>
        <v>41</v>
      </c>
    </row>
    <row r="2955" spans="1:19" ht="60" x14ac:dyDescent="0.25">
      <c r="A2955" s="10">
        <v>700</v>
      </c>
      <c r="B2955" s="3" t="s">
        <v>701</v>
      </c>
      <c r="C2955" s="3" t="s">
        <v>4810</v>
      </c>
      <c r="D2955" s="6">
        <v>15000</v>
      </c>
      <c r="E2955" s="8">
        <v>403</v>
      </c>
      <c r="F2955" t="s">
        <v>8220</v>
      </c>
      <c r="G2955" t="s">
        <v>8226</v>
      </c>
      <c r="H2955" t="s">
        <v>8248</v>
      </c>
      <c r="I2955" s="19">
        <f t="shared" si="138"/>
        <v>42745.688437500001</v>
      </c>
      <c r="J2955">
        <v>1484065881</v>
      </c>
      <c r="K2955" s="19">
        <f t="shared" si="139"/>
        <v>42715.688437500001</v>
      </c>
      <c r="L2955">
        <v>1481473881</v>
      </c>
      <c r="M2955" t="b">
        <v>0</v>
      </c>
      <c r="N2955">
        <v>31</v>
      </c>
      <c r="O2955" t="b">
        <v>0</v>
      </c>
      <c r="P2955" t="s">
        <v>8271</v>
      </c>
      <c r="Q2955" s="15" t="s">
        <v>8307</v>
      </c>
      <c r="R2955" s="12" t="s">
        <v>8313</v>
      </c>
      <c r="S2955">
        <f t="shared" si="140"/>
        <v>13</v>
      </c>
    </row>
    <row r="2956" spans="1:19" ht="60" x14ac:dyDescent="0.25">
      <c r="A2956" s="10">
        <v>779</v>
      </c>
      <c r="B2956" s="3" t="s">
        <v>780</v>
      </c>
      <c r="C2956" s="3" t="s">
        <v>4889</v>
      </c>
      <c r="D2956" s="6">
        <v>15000</v>
      </c>
      <c r="E2956" s="8">
        <v>400</v>
      </c>
      <c r="F2956" t="s">
        <v>8220</v>
      </c>
      <c r="G2956" t="s">
        <v>8223</v>
      </c>
      <c r="H2956" t="s">
        <v>8245</v>
      </c>
      <c r="I2956" s="19">
        <f t="shared" si="138"/>
        <v>40466.166666666664</v>
      </c>
      <c r="J2956">
        <v>1287115200</v>
      </c>
      <c r="K2956" s="19">
        <f t="shared" si="139"/>
        <v>40436.68408564815</v>
      </c>
      <c r="L2956">
        <v>1284567905</v>
      </c>
      <c r="M2956" t="b">
        <v>0</v>
      </c>
      <c r="N2956">
        <v>6</v>
      </c>
      <c r="O2956" t="b">
        <v>0</v>
      </c>
      <c r="P2956" t="s">
        <v>8273</v>
      </c>
      <c r="Q2956" s="15" t="s">
        <v>8320</v>
      </c>
      <c r="R2956" s="12" t="s">
        <v>8342</v>
      </c>
      <c r="S2956">
        <f t="shared" si="140"/>
        <v>66.67</v>
      </c>
    </row>
    <row r="2957" spans="1:19" ht="45" x14ac:dyDescent="0.25">
      <c r="A2957" s="10">
        <v>3070</v>
      </c>
      <c r="B2957" s="3" t="s">
        <v>3070</v>
      </c>
      <c r="C2957" s="3" t="s">
        <v>7180</v>
      </c>
      <c r="D2957" s="6">
        <v>10000</v>
      </c>
      <c r="E2957" s="8">
        <v>334</v>
      </c>
      <c r="F2957" t="s">
        <v>8220</v>
      </c>
      <c r="G2957" t="s">
        <v>8224</v>
      </c>
      <c r="H2957" t="s">
        <v>8246</v>
      </c>
      <c r="I2957" s="19">
        <f t="shared" si="138"/>
        <v>42711.733437499999</v>
      </c>
      <c r="J2957">
        <v>1481132169</v>
      </c>
      <c r="K2957" s="19">
        <f t="shared" si="139"/>
        <v>42690.733437499999</v>
      </c>
      <c r="L2957">
        <v>1479317769</v>
      </c>
      <c r="M2957" t="b">
        <v>0</v>
      </c>
      <c r="N2957">
        <v>16</v>
      </c>
      <c r="O2957" t="b">
        <v>0</v>
      </c>
      <c r="P2957" t="s">
        <v>8301</v>
      </c>
      <c r="Q2957" s="15" t="s">
        <v>8314</v>
      </c>
      <c r="R2957" s="12" t="s">
        <v>8327</v>
      </c>
      <c r="S2957">
        <f t="shared" si="140"/>
        <v>20.88</v>
      </c>
    </row>
    <row r="2958" spans="1:19" ht="60" x14ac:dyDescent="0.25">
      <c r="A2958" s="10">
        <v>170</v>
      </c>
      <c r="B2958" s="3" t="s">
        <v>172</v>
      </c>
      <c r="C2958" s="3" t="s">
        <v>4280</v>
      </c>
      <c r="D2958" s="6">
        <v>10000</v>
      </c>
      <c r="E2958" s="8">
        <v>325</v>
      </c>
      <c r="F2958" t="s">
        <v>8220</v>
      </c>
      <c r="G2958" t="s">
        <v>8223</v>
      </c>
      <c r="H2958" t="s">
        <v>8245</v>
      </c>
      <c r="I2958" s="19">
        <f t="shared" si="138"/>
        <v>42246.227777777778</v>
      </c>
      <c r="J2958">
        <v>1440912480</v>
      </c>
      <c r="K2958" s="19">
        <f t="shared" si="139"/>
        <v>42216.977812500001</v>
      </c>
      <c r="L2958">
        <v>1438385283</v>
      </c>
      <c r="M2958" t="b">
        <v>0</v>
      </c>
      <c r="N2958">
        <v>10</v>
      </c>
      <c r="O2958" t="b">
        <v>0</v>
      </c>
      <c r="P2958" t="s">
        <v>8266</v>
      </c>
      <c r="Q2958" s="15" t="s">
        <v>8317</v>
      </c>
      <c r="R2958" s="12" t="s">
        <v>8346</v>
      </c>
      <c r="S2958">
        <f t="shared" si="140"/>
        <v>32.5</v>
      </c>
    </row>
    <row r="2959" spans="1:19" ht="60" x14ac:dyDescent="0.25">
      <c r="A2959" s="10">
        <v>588</v>
      </c>
      <c r="B2959" s="3" t="s">
        <v>589</v>
      </c>
      <c r="C2959" s="3" t="s">
        <v>4698</v>
      </c>
      <c r="D2959" s="6">
        <v>9000</v>
      </c>
      <c r="E2959" s="8">
        <v>301</v>
      </c>
      <c r="F2959" t="s">
        <v>8220</v>
      </c>
      <c r="G2959" t="s">
        <v>8236</v>
      </c>
      <c r="H2959" t="s">
        <v>8248</v>
      </c>
      <c r="I2959" s="19">
        <f t="shared" si="138"/>
        <v>42691.811180555553</v>
      </c>
      <c r="J2959">
        <v>1479410886</v>
      </c>
      <c r="K2959" s="19">
        <f t="shared" si="139"/>
        <v>42631.769513888896</v>
      </c>
      <c r="L2959">
        <v>1474223286</v>
      </c>
      <c r="M2959" t="b">
        <v>0</v>
      </c>
      <c r="N2959">
        <v>2</v>
      </c>
      <c r="O2959" t="b">
        <v>0</v>
      </c>
      <c r="P2959" t="s">
        <v>8270</v>
      </c>
      <c r="Q2959" s="15" t="s">
        <v>8307</v>
      </c>
      <c r="R2959" s="12" t="s">
        <v>8354</v>
      </c>
      <c r="S2959">
        <f t="shared" si="140"/>
        <v>150.5</v>
      </c>
    </row>
    <row r="2960" spans="1:19" ht="60" x14ac:dyDescent="0.25">
      <c r="A2960" s="10">
        <v>2343</v>
      </c>
      <c r="B2960" s="3" t="s">
        <v>2344</v>
      </c>
      <c r="C2960" s="3" t="s">
        <v>6453</v>
      </c>
      <c r="D2960" s="6">
        <v>10000</v>
      </c>
      <c r="E2960" s="8">
        <v>300</v>
      </c>
      <c r="F2960" t="s">
        <v>8219</v>
      </c>
      <c r="G2960" t="s">
        <v>8223</v>
      </c>
      <c r="H2960" t="s">
        <v>8245</v>
      </c>
      <c r="I2960" s="19">
        <f t="shared" si="138"/>
        <v>42377.82430555555</v>
      </c>
      <c r="J2960">
        <v>1452282420</v>
      </c>
      <c r="K2960" s="19">
        <f t="shared" si="139"/>
        <v>42327.825289351851</v>
      </c>
      <c r="L2960">
        <v>1447962505</v>
      </c>
      <c r="M2960" t="b">
        <v>0</v>
      </c>
      <c r="N2960">
        <v>1</v>
      </c>
      <c r="O2960" t="b">
        <v>0</v>
      </c>
      <c r="P2960" t="s">
        <v>8270</v>
      </c>
      <c r="Q2960" s="15" t="s">
        <v>8307</v>
      </c>
      <c r="R2960" s="12" t="s">
        <v>8354</v>
      </c>
      <c r="S2960">
        <f t="shared" si="140"/>
        <v>300</v>
      </c>
    </row>
    <row r="2961" spans="1:19" ht="60" x14ac:dyDescent="0.25">
      <c r="A2961" s="10">
        <v>3115</v>
      </c>
      <c r="B2961" s="3" t="s">
        <v>3115</v>
      </c>
      <c r="C2961" s="3" t="s">
        <v>7225</v>
      </c>
      <c r="D2961" s="6">
        <v>10000</v>
      </c>
      <c r="E2961" s="8">
        <v>300</v>
      </c>
      <c r="F2961" t="s">
        <v>8220</v>
      </c>
      <c r="G2961" t="s">
        <v>8234</v>
      </c>
      <c r="H2961" t="s">
        <v>8254</v>
      </c>
      <c r="I2961" s="19">
        <f t="shared" si="138"/>
        <v>42526.447071759263</v>
      </c>
      <c r="J2961">
        <v>1465123427</v>
      </c>
      <c r="K2961" s="19">
        <f t="shared" si="139"/>
        <v>42496.447071759263</v>
      </c>
      <c r="L2961">
        <v>1462531427</v>
      </c>
      <c r="M2961" t="b">
        <v>0</v>
      </c>
      <c r="N2961">
        <v>1</v>
      </c>
      <c r="O2961" t="b">
        <v>0</v>
      </c>
      <c r="P2961" t="s">
        <v>8301</v>
      </c>
      <c r="Q2961" s="15" t="s">
        <v>8314</v>
      </c>
      <c r="R2961" s="12" t="s">
        <v>8327</v>
      </c>
      <c r="S2961">
        <f t="shared" si="140"/>
        <v>300</v>
      </c>
    </row>
    <row r="2962" spans="1:19" ht="60" x14ac:dyDescent="0.25">
      <c r="A2962" s="10">
        <v>4060</v>
      </c>
      <c r="B2962" s="3" t="s">
        <v>4056</v>
      </c>
      <c r="C2962" s="3" t="s">
        <v>8164</v>
      </c>
      <c r="D2962" s="6">
        <v>10000</v>
      </c>
      <c r="E2962" s="8">
        <v>285</v>
      </c>
      <c r="F2962" t="s">
        <v>8220</v>
      </c>
      <c r="G2962" t="s">
        <v>8228</v>
      </c>
      <c r="H2962" t="s">
        <v>8250</v>
      </c>
      <c r="I2962" s="19">
        <f t="shared" si="138"/>
        <v>41813.666666666664</v>
      </c>
      <c r="J2962">
        <v>1403539200</v>
      </c>
      <c r="K2962" s="19">
        <f t="shared" si="139"/>
        <v>41779.695092592592</v>
      </c>
      <c r="L2962">
        <v>1400604056</v>
      </c>
      <c r="M2962" t="b">
        <v>0</v>
      </c>
      <c r="N2962">
        <v>5</v>
      </c>
      <c r="O2962" t="b">
        <v>0</v>
      </c>
      <c r="P2962" t="s">
        <v>8269</v>
      </c>
      <c r="Q2962" s="15" t="s">
        <v>8314</v>
      </c>
      <c r="R2962" s="12" t="s">
        <v>8315</v>
      </c>
      <c r="S2962">
        <f t="shared" si="140"/>
        <v>57</v>
      </c>
    </row>
    <row r="2963" spans="1:19" ht="60" x14ac:dyDescent="0.25">
      <c r="A2963" s="10">
        <v>2501</v>
      </c>
      <c r="B2963" s="3" t="s">
        <v>2501</v>
      </c>
      <c r="C2963" s="3" t="s">
        <v>6611</v>
      </c>
      <c r="D2963" s="6">
        <v>11000</v>
      </c>
      <c r="E2963" s="8">
        <v>281</v>
      </c>
      <c r="F2963" t="s">
        <v>8220</v>
      </c>
      <c r="G2963" t="s">
        <v>8228</v>
      </c>
      <c r="H2963" t="s">
        <v>8250</v>
      </c>
      <c r="I2963" s="19">
        <f t="shared" si="138"/>
        <v>42274.776666666665</v>
      </c>
      <c r="J2963">
        <v>1443379104</v>
      </c>
      <c r="K2963" s="19">
        <f t="shared" si="139"/>
        <v>42244.776666666665</v>
      </c>
      <c r="L2963">
        <v>1440787104</v>
      </c>
      <c r="M2963" t="b">
        <v>0</v>
      </c>
      <c r="N2963">
        <v>7</v>
      </c>
      <c r="O2963" t="b">
        <v>0</v>
      </c>
      <c r="P2963" t="s">
        <v>8297</v>
      </c>
      <c r="Q2963" s="15" t="s">
        <v>8325</v>
      </c>
      <c r="R2963" s="12" t="s">
        <v>8356</v>
      </c>
      <c r="S2963">
        <f t="shared" si="140"/>
        <v>40.14</v>
      </c>
    </row>
    <row r="2964" spans="1:19" ht="60" x14ac:dyDescent="0.25">
      <c r="A2964" s="10">
        <v>2891</v>
      </c>
      <c r="B2964" s="3" t="s">
        <v>2891</v>
      </c>
      <c r="C2964" s="3" t="s">
        <v>7001</v>
      </c>
      <c r="D2964" s="6">
        <v>10000</v>
      </c>
      <c r="E2964" s="8">
        <v>273</v>
      </c>
      <c r="F2964" t="s">
        <v>8220</v>
      </c>
      <c r="G2964" t="s">
        <v>8223</v>
      </c>
      <c r="H2964" t="s">
        <v>8245</v>
      </c>
      <c r="I2964" s="19">
        <f t="shared" si="138"/>
        <v>42475.84175925926</v>
      </c>
      <c r="J2964">
        <v>1460751128</v>
      </c>
      <c r="K2964" s="19">
        <f t="shared" si="139"/>
        <v>42415.883425925931</v>
      </c>
      <c r="L2964">
        <v>1455570728</v>
      </c>
      <c r="M2964" t="b">
        <v>0</v>
      </c>
      <c r="N2964">
        <v>10</v>
      </c>
      <c r="O2964" t="b">
        <v>0</v>
      </c>
      <c r="P2964" t="s">
        <v>8269</v>
      </c>
      <c r="Q2964" s="15" t="s">
        <v>8314</v>
      </c>
      <c r="R2964" s="12" t="s">
        <v>8315</v>
      </c>
      <c r="S2964">
        <f t="shared" si="140"/>
        <v>27.3</v>
      </c>
    </row>
    <row r="2965" spans="1:19" ht="60" x14ac:dyDescent="0.25">
      <c r="A2965" s="10">
        <v>3205</v>
      </c>
      <c r="B2965" s="3" t="s">
        <v>3205</v>
      </c>
      <c r="C2965" s="3" t="s">
        <v>7315</v>
      </c>
      <c r="D2965" s="6">
        <v>8000</v>
      </c>
      <c r="E2965" s="8">
        <v>273</v>
      </c>
      <c r="F2965" t="s">
        <v>8220</v>
      </c>
      <c r="G2965" t="s">
        <v>8224</v>
      </c>
      <c r="H2965" t="s">
        <v>8246</v>
      </c>
      <c r="I2965" s="19">
        <f t="shared" si="138"/>
        <v>42125.374675925923</v>
      </c>
      <c r="J2965">
        <v>1430470772</v>
      </c>
      <c r="K2965" s="19">
        <f t="shared" si="139"/>
        <v>42095.374675925923</v>
      </c>
      <c r="L2965">
        <v>1427878772</v>
      </c>
      <c r="M2965" t="b">
        <v>0</v>
      </c>
      <c r="N2965">
        <v>12</v>
      </c>
      <c r="O2965" t="b">
        <v>0</v>
      </c>
      <c r="P2965" t="s">
        <v>8303</v>
      </c>
      <c r="Q2965" s="15" t="s">
        <v>8314</v>
      </c>
      <c r="R2965" s="12" t="s">
        <v>8335</v>
      </c>
      <c r="S2965">
        <f t="shared" si="140"/>
        <v>22.75</v>
      </c>
    </row>
    <row r="2966" spans="1:19" ht="45" x14ac:dyDescent="0.25">
      <c r="A2966" s="10">
        <v>1045</v>
      </c>
      <c r="B2966" s="3" t="s">
        <v>1046</v>
      </c>
      <c r="C2966" s="3" t="s">
        <v>5155</v>
      </c>
      <c r="D2966" s="6">
        <v>10000</v>
      </c>
      <c r="E2966" s="8">
        <v>266</v>
      </c>
      <c r="F2966" t="s">
        <v>8219</v>
      </c>
      <c r="G2966" t="s">
        <v>8223</v>
      </c>
      <c r="H2966" t="s">
        <v>8245</v>
      </c>
      <c r="I2966" s="19">
        <f t="shared" si="138"/>
        <v>41874.874421296299</v>
      </c>
      <c r="J2966">
        <v>1408827550</v>
      </c>
      <c r="K2966" s="19">
        <f t="shared" si="139"/>
        <v>41844.874421296299</v>
      </c>
      <c r="L2966">
        <v>1406235550</v>
      </c>
      <c r="M2966" t="b">
        <v>0</v>
      </c>
      <c r="N2966">
        <v>8</v>
      </c>
      <c r="O2966" t="b">
        <v>0</v>
      </c>
      <c r="P2966" t="s">
        <v>8279</v>
      </c>
      <c r="Q2966" s="15" t="s">
        <v>8338</v>
      </c>
      <c r="R2966" s="12" t="s">
        <v>8339</v>
      </c>
      <c r="S2966">
        <f t="shared" si="140"/>
        <v>33.25</v>
      </c>
    </row>
    <row r="2967" spans="1:19" ht="60" x14ac:dyDescent="0.25">
      <c r="A2967" s="10">
        <v>2908</v>
      </c>
      <c r="B2967" s="3" t="s">
        <v>2908</v>
      </c>
      <c r="C2967" s="3" t="s">
        <v>7018</v>
      </c>
      <c r="D2967" s="6">
        <v>9600</v>
      </c>
      <c r="E2967" s="8">
        <v>264</v>
      </c>
      <c r="F2967" t="s">
        <v>8220</v>
      </c>
      <c r="G2967" t="s">
        <v>8223</v>
      </c>
      <c r="H2967" t="s">
        <v>8245</v>
      </c>
      <c r="I2967" s="19">
        <f t="shared" si="138"/>
        <v>42529.731701388882</v>
      </c>
      <c r="J2967">
        <v>1465407219</v>
      </c>
      <c r="K2967" s="19">
        <f t="shared" si="139"/>
        <v>42499.731701388882</v>
      </c>
      <c r="L2967">
        <v>1462815219</v>
      </c>
      <c r="M2967" t="b">
        <v>0</v>
      </c>
      <c r="N2967">
        <v>5</v>
      </c>
      <c r="O2967" t="b">
        <v>0</v>
      </c>
      <c r="P2967" t="s">
        <v>8269</v>
      </c>
      <c r="Q2967" s="15" t="s">
        <v>8314</v>
      </c>
      <c r="R2967" s="12" t="s">
        <v>8315</v>
      </c>
      <c r="S2967">
        <f t="shared" si="140"/>
        <v>52.8</v>
      </c>
    </row>
    <row r="2968" spans="1:19" ht="60" x14ac:dyDescent="0.25">
      <c r="A2968" s="10">
        <v>891</v>
      </c>
      <c r="B2968" s="3" t="s">
        <v>892</v>
      </c>
      <c r="C2968" s="3" t="s">
        <v>5001</v>
      </c>
      <c r="D2968" s="6">
        <v>8000</v>
      </c>
      <c r="E2968" s="8">
        <v>260</v>
      </c>
      <c r="F2968" t="s">
        <v>8220</v>
      </c>
      <c r="G2968" t="s">
        <v>8223</v>
      </c>
      <c r="H2968" t="s">
        <v>8245</v>
      </c>
      <c r="I2968" s="19">
        <f t="shared" si="138"/>
        <v>41872.031597222223</v>
      </c>
      <c r="J2968">
        <v>1408581930</v>
      </c>
      <c r="K2968" s="19">
        <f t="shared" si="139"/>
        <v>41842.031597222223</v>
      </c>
      <c r="L2968">
        <v>1405989930</v>
      </c>
      <c r="M2968" t="b">
        <v>0</v>
      </c>
      <c r="N2968">
        <v>9</v>
      </c>
      <c r="O2968" t="b">
        <v>0</v>
      </c>
      <c r="P2968" t="s">
        <v>8277</v>
      </c>
      <c r="Q2968" s="15" t="s">
        <v>8311</v>
      </c>
      <c r="R2968" s="12" t="s">
        <v>8328</v>
      </c>
      <c r="S2968">
        <f t="shared" si="140"/>
        <v>28.89</v>
      </c>
    </row>
    <row r="2969" spans="1:19" ht="60" x14ac:dyDescent="0.25">
      <c r="A2969" s="10">
        <v>592</v>
      </c>
      <c r="B2969" s="3" t="s">
        <v>593</v>
      </c>
      <c r="C2969" s="3" t="s">
        <v>4702</v>
      </c>
      <c r="D2969" s="6">
        <v>7500</v>
      </c>
      <c r="E2969" s="8">
        <v>250</v>
      </c>
      <c r="F2969" t="s">
        <v>8220</v>
      </c>
      <c r="G2969" t="s">
        <v>8223</v>
      </c>
      <c r="H2969" t="s">
        <v>8245</v>
      </c>
      <c r="I2969" s="19">
        <f t="shared" si="138"/>
        <v>41976.232175925921</v>
      </c>
      <c r="J2969">
        <v>1417584860</v>
      </c>
      <c r="K2969" s="19">
        <f t="shared" si="139"/>
        <v>41946.232175925928</v>
      </c>
      <c r="L2969">
        <v>1414992860</v>
      </c>
      <c r="M2969" t="b">
        <v>0</v>
      </c>
      <c r="N2969">
        <v>1</v>
      </c>
      <c r="O2969" t="b">
        <v>0</v>
      </c>
      <c r="P2969" t="s">
        <v>8270</v>
      </c>
      <c r="Q2969" s="15" t="s">
        <v>8307</v>
      </c>
      <c r="R2969" s="12" t="s">
        <v>8354</v>
      </c>
      <c r="S2969">
        <f t="shared" si="140"/>
        <v>250</v>
      </c>
    </row>
    <row r="2970" spans="1:19" ht="45" x14ac:dyDescent="0.25">
      <c r="A2970" s="10">
        <v>4059</v>
      </c>
      <c r="B2970" s="3" t="s">
        <v>4055</v>
      </c>
      <c r="C2970" s="3" t="s">
        <v>8163</v>
      </c>
      <c r="D2970" s="6">
        <v>10000</v>
      </c>
      <c r="E2970" s="8">
        <v>250</v>
      </c>
      <c r="F2970" t="s">
        <v>8220</v>
      </c>
      <c r="G2970" t="s">
        <v>8228</v>
      </c>
      <c r="H2970" t="s">
        <v>8250</v>
      </c>
      <c r="I2970" s="19">
        <f t="shared" si="138"/>
        <v>41898.125</v>
      </c>
      <c r="J2970">
        <v>1410836400</v>
      </c>
      <c r="K2970" s="19">
        <f t="shared" si="139"/>
        <v>41866.640648148146</v>
      </c>
      <c r="L2970">
        <v>1408116152</v>
      </c>
      <c r="M2970" t="b">
        <v>0</v>
      </c>
      <c r="N2970">
        <v>7</v>
      </c>
      <c r="O2970" t="b">
        <v>0</v>
      </c>
      <c r="P2970" t="s">
        <v>8269</v>
      </c>
      <c r="Q2970" s="15" t="s">
        <v>8314</v>
      </c>
      <c r="R2970" s="12" t="s">
        <v>8315</v>
      </c>
      <c r="S2970">
        <f t="shared" si="140"/>
        <v>35.71</v>
      </c>
    </row>
    <row r="2971" spans="1:19" ht="45" x14ac:dyDescent="0.25">
      <c r="A2971" s="10">
        <v>1240</v>
      </c>
      <c r="B2971" s="3" t="s">
        <v>1241</v>
      </c>
      <c r="C2971" s="3" t="s">
        <v>5350</v>
      </c>
      <c r="D2971" s="6">
        <v>8000</v>
      </c>
      <c r="E2971" s="8">
        <v>241</v>
      </c>
      <c r="F2971" t="s">
        <v>8219</v>
      </c>
      <c r="G2971" t="s">
        <v>8223</v>
      </c>
      <c r="H2971" t="s">
        <v>8245</v>
      </c>
      <c r="I2971" s="19">
        <f t="shared" si="138"/>
        <v>41467.910416666666</v>
      </c>
      <c r="J2971">
        <v>1373665860</v>
      </c>
      <c r="K2971" s="19">
        <f t="shared" si="139"/>
        <v>41409.040011574078</v>
      </c>
      <c r="L2971">
        <v>1368579457</v>
      </c>
      <c r="M2971" t="b">
        <v>0</v>
      </c>
      <c r="N2971">
        <v>8</v>
      </c>
      <c r="O2971" t="b">
        <v>0</v>
      </c>
      <c r="P2971" t="s">
        <v>8284</v>
      </c>
      <c r="Q2971" s="15" t="s">
        <v>8311</v>
      </c>
      <c r="R2971" s="12" t="s">
        <v>8349</v>
      </c>
      <c r="S2971">
        <f t="shared" si="140"/>
        <v>30.13</v>
      </c>
    </row>
    <row r="2972" spans="1:19" ht="45" x14ac:dyDescent="0.25">
      <c r="A2972" s="10">
        <v>1015</v>
      </c>
      <c r="B2972" s="3" t="s">
        <v>1016</v>
      </c>
      <c r="C2972" s="3" t="s">
        <v>5125</v>
      </c>
      <c r="D2972" s="6">
        <v>9000</v>
      </c>
      <c r="E2972" s="8">
        <v>240</v>
      </c>
      <c r="F2972" t="s">
        <v>8219</v>
      </c>
      <c r="G2972" t="s">
        <v>8239</v>
      </c>
      <c r="H2972" t="s">
        <v>8256</v>
      </c>
      <c r="I2972" s="19">
        <f t="shared" si="138"/>
        <v>42333.920081018514</v>
      </c>
      <c r="J2972">
        <v>1448489095</v>
      </c>
      <c r="K2972" s="19">
        <f t="shared" si="139"/>
        <v>42303.878414351857</v>
      </c>
      <c r="L2972">
        <v>1445893495</v>
      </c>
      <c r="M2972" t="b">
        <v>0</v>
      </c>
      <c r="N2972">
        <v>6</v>
      </c>
      <c r="O2972" t="b">
        <v>0</v>
      </c>
      <c r="P2972" t="s">
        <v>8271</v>
      </c>
      <c r="Q2972" s="15" t="s">
        <v>8307</v>
      </c>
      <c r="R2972" s="12" t="s">
        <v>8313</v>
      </c>
      <c r="S2972">
        <f t="shared" si="140"/>
        <v>40</v>
      </c>
    </row>
    <row r="2973" spans="1:19" ht="60" x14ac:dyDescent="0.25">
      <c r="A2973" s="10">
        <v>500</v>
      </c>
      <c r="B2973" s="3" t="s">
        <v>501</v>
      </c>
      <c r="C2973" s="3" t="s">
        <v>4610</v>
      </c>
      <c r="D2973" s="6">
        <v>6500</v>
      </c>
      <c r="E2973" s="8">
        <v>215</v>
      </c>
      <c r="F2973" t="s">
        <v>8220</v>
      </c>
      <c r="G2973" t="s">
        <v>8223</v>
      </c>
      <c r="H2973" t="s">
        <v>8245</v>
      </c>
      <c r="I2973" s="19">
        <f t="shared" si="138"/>
        <v>40306.927777777775</v>
      </c>
      <c r="J2973">
        <v>1273356960</v>
      </c>
      <c r="K2973" s="19">
        <f t="shared" si="139"/>
        <v>40247.886006944449</v>
      </c>
      <c r="L2973">
        <v>1268255751</v>
      </c>
      <c r="M2973" t="b">
        <v>0</v>
      </c>
      <c r="N2973">
        <v>4</v>
      </c>
      <c r="O2973" t="b">
        <v>0</v>
      </c>
      <c r="P2973" t="s">
        <v>8268</v>
      </c>
      <c r="Q2973" s="15" t="s">
        <v>8317</v>
      </c>
      <c r="R2973" s="12" t="s">
        <v>8344</v>
      </c>
      <c r="S2973">
        <f t="shared" si="140"/>
        <v>53.75</v>
      </c>
    </row>
    <row r="2974" spans="1:19" ht="60" x14ac:dyDescent="0.25">
      <c r="A2974" s="10">
        <v>1235</v>
      </c>
      <c r="B2974" s="3" t="s">
        <v>1236</v>
      </c>
      <c r="C2974" s="3" t="s">
        <v>5345</v>
      </c>
      <c r="D2974" s="6">
        <v>7534</v>
      </c>
      <c r="E2974" s="8">
        <v>210</v>
      </c>
      <c r="F2974" t="s">
        <v>8219</v>
      </c>
      <c r="G2974" t="s">
        <v>8223</v>
      </c>
      <c r="H2974" t="s">
        <v>8245</v>
      </c>
      <c r="I2974" s="19">
        <f t="shared" si="138"/>
        <v>41623.135405092595</v>
      </c>
      <c r="J2974">
        <v>1387077299</v>
      </c>
      <c r="K2974" s="19">
        <f t="shared" si="139"/>
        <v>41583.135405092595</v>
      </c>
      <c r="L2974">
        <v>1383621299</v>
      </c>
      <c r="M2974" t="b">
        <v>0</v>
      </c>
      <c r="N2974">
        <v>6</v>
      </c>
      <c r="O2974" t="b">
        <v>0</v>
      </c>
      <c r="P2974" t="s">
        <v>8284</v>
      </c>
      <c r="Q2974" s="15" t="s">
        <v>8311</v>
      </c>
      <c r="R2974" s="12" t="s">
        <v>8349</v>
      </c>
      <c r="S2974">
        <f t="shared" si="140"/>
        <v>35</v>
      </c>
    </row>
    <row r="2975" spans="1:19" ht="30" x14ac:dyDescent="0.25">
      <c r="A2975" s="10">
        <v>556</v>
      </c>
      <c r="B2975" s="3" t="s">
        <v>557</v>
      </c>
      <c r="C2975" s="3" t="s">
        <v>4666</v>
      </c>
      <c r="D2975" s="6">
        <v>8000</v>
      </c>
      <c r="E2975" s="8">
        <v>200</v>
      </c>
      <c r="F2975" t="s">
        <v>8220</v>
      </c>
      <c r="G2975" t="s">
        <v>8223</v>
      </c>
      <c r="H2975" t="s">
        <v>8245</v>
      </c>
      <c r="I2975" s="19">
        <f t="shared" si="138"/>
        <v>42375.860150462962</v>
      </c>
      <c r="J2975">
        <v>1452112717</v>
      </c>
      <c r="K2975" s="19">
        <f t="shared" si="139"/>
        <v>42345.860150462962</v>
      </c>
      <c r="L2975">
        <v>1449520717</v>
      </c>
      <c r="M2975" t="b">
        <v>0</v>
      </c>
      <c r="N2975">
        <v>1</v>
      </c>
      <c r="O2975" t="b">
        <v>0</v>
      </c>
      <c r="P2975" t="s">
        <v>8270</v>
      </c>
      <c r="Q2975" s="15" t="s">
        <v>8307</v>
      </c>
      <c r="R2975" s="12" t="s">
        <v>8354</v>
      </c>
      <c r="S2975">
        <f t="shared" si="140"/>
        <v>200</v>
      </c>
    </row>
    <row r="2976" spans="1:19" ht="60" x14ac:dyDescent="0.25">
      <c r="A2976" s="10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 s="19">
        <f t="shared" si="138"/>
        <v>42256.938414351855</v>
      </c>
      <c r="J2976">
        <v>1441837879</v>
      </c>
      <c r="K2976" s="19">
        <f t="shared" si="139"/>
        <v>42226.938414351855</v>
      </c>
      <c r="L2976">
        <v>1439245879</v>
      </c>
      <c r="M2976" t="b">
        <v>0</v>
      </c>
      <c r="N2976">
        <v>1</v>
      </c>
      <c r="O2976" t="b">
        <v>0</v>
      </c>
      <c r="P2976" t="s">
        <v>8301</v>
      </c>
      <c r="Q2976" s="15" t="s">
        <v>8314</v>
      </c>
      <c r="R2976" s="12" t="s">
        <v>8327</v>
      </c>
      <c r="S2976">
        <f t="shared" si="140"/>
        <v>200</v>
      </c>
    </row>
    <row r="2977" spans="1:19" ht="45" x14ac:dyDescent="0.25">
      <c r="A2977" s="10">
        <v>905</v>
      </c>
      <c r="B2977" s="3" t="s">
        <v>906</v>
      </c>
      <c r="C2977" s="3" t="s">
        <v>5015</v>
      </c>
      <c r="D2977" s="6">
        <v>6500</v>
      </c>
      <c r="E2977" s="8">
        <v>196</v>
      </c>
      <c r="F2977" t="s">
        <v>8220</v>
      </c>
      <c r="G2977" t="s">
        <v>8223</v>
      </c>
      <c r="H2977" t="s">
        <v>8245</v>
      </c>
      <c r="I2977" s="19">
        <f t="shared" si="138"/>
        <v>40567.239884259259</v>
      </c>
      <c r="J2977">
        <v>1295847926</v>
      </c>
      <c r="K2977" s="19">
        <f t="shared" si="139"/>
        <v>40507.239884259259</v>
      </c>
      <c r="L2977">
        <v>1290663926</v>
      </c>
      <c r="M2977" t="b">
        <v>0</v>
      </c>
      <c r="N2977">
        <v>6</v>
      </c>
      <c r="O2977" t="b">
        <v>0</v>
      </c>
      <c r="P2977" t="s">
        <v>8276</v>
      </c>
      <c r="Q2977" s="15" t="s">
        <v>8311</v>
      </c>
      <c r="R2977" s="12" t="s">
        <v>8343</v>
      </c>
      <c r="S2977">
        <f t="shared" si="140"/>
        <v>32.67</v>
      </c>
    </row>
    <row r="2978" spans="1:19" ht="30" x14ac:dyDescent="0.25">
      <c r="A2978" s="10">
        <v>3946</v>
      </c>
      <c r="B2978" s="3" t="s">
        <v>3943</v>
      </c>
      <c r="C2978" s="3" t="s">
        <v>8054</v>
      </c>
      <c r="D2978" s="6">
        <v>6000</v>
      </c>
      <c r="E2978" s="8">
        <v>195</v>
      </c>
      <c r="F2978" t="s">
        <v>8220</v>
      </c>
      <c r="G2978" t="s">
        <v>8223</v>
      </c>
      <c r="H2978" t="s">
        <v>8245</v>
      </c>
      <c r="I2978" s="19">
        <f t="shared" si="138"/>
        <v>42063.333333333328</v>
      </c>
      <c r="J2978">
        <v>1425110400</v>
      </c>
      <c r="K2978" s="19">
        <f t="shared" si="139"/>
        <v>42031.833587962959</v>
      </c>
      <c r="L2978">
        <v>1422388822</v>
      </c>
      <c r="M2978" t="b">
        <v>0</v>
      </c>
      <c r="N2978">
        <v>5</v>
      </c>
      <c r="O2978" t="b">
        <v>0</v>
      </c>
      <c r="P2978" t="s">
        <v>8269</v>
      </c>
      <c r="Q2978" s="15" t="s">
        <v>8314</v>
      </c>
      <c r="R2978" s="12" t="s">
        <v>8315</v>
      </c>
      <c r="S2978">
        <f t="shared" si="140"/>
        <v>39</v>
      </c>
    </row>
    <row r="2979" spans="1:19" ht="45" x14ac:dyDescent="0.25">
      <c r="A2979" s="10">
        <v>3846</v>
      </c>
      <c r="B2979" s="3" t="s">
        <v>3843</v>
      </c>
      <c r="C2979" s="3" t="s">
        <v>7955</v>
      </c>
      <c r="D2979" s="6">
        <v>7000</v>
      </c>
      <c r="E2979" s="8">
        <v>189</v>
      </c>
      <c r="F2979" t="s">
        <v>8220</v>
      </c>
      <c r="G2979" t="s">
        <v>8223</v>
      </c>
      <c r="H2979" t="s">
        <v>8245</v>
      </c>
      <c r="I2979" s="19">
        <f t="shared" si="138"/>
        <v>41916.290972222225</v>
      </c>
      <c r="J2979">
        <v>1412405940</v>
      </c>
      <c r="K2979" s="19">
        <f t="shared" si="139"/>
        <v>41885.221550925926</v>
      </c>
      <c r="L2979">
        <v>1409721542</v>
      </c>
      <c r="M2979" t="b">
        <v>1</v>
      </c>
      <c r="N2979">
        <v>8</v>
      </c>
      <c r="O2979" t="b">
        <v>0</v>
      </c>
      <c r="P2979" t="s">
        <v>8269</v>
      </c>
      <c r="Q2979" s="15" t="s">
        <v>8314</v>
      </c>
      <c r="R2979" s="12" t="s">
        <v>8315</v>
      </c>
      <c r="S2979">
        <f t="shared" si="140"/>
        <v>23.63</v>
      </c>
    </row>
    <row r="2980" spans="1:19" ht="45" x14ac:dyDescent="0.25">
      <c r="A2980" s="10">
        <v>3910</v>
      </c>
      <c r="B2980" s="3" t="s">
        <v>3907</v>
      </c>
      <c r="C2980" s="3" t="s">
        <v>8018</v>
      </c>
      <c r="D2980" s="6">
        <v>6000</v>
      </c>
      <c r="E2980" s="8">
        <v>185</v>
      </c>
      <c r="F2980" t="s">
        <v>8220</v>
      </c>
      <c r="G2980" t="s">
        <v>8223</v>
      </c>
      <c r="H2980" t="s">
        <v>8245</v>
      </c>
      <c r="I2980" s="19">
        <f t="shared" si="138"/>
        <v>42254.756909722222</v>
      </c>
      <c r="J2980">
        <v>1441649397</v>
      </c>
      <c r="K2980" s="19">
        <f t="shared" si="139"/>
        <v>42224.756909722222</v>
      </c>
      <c r="L2980">
        <v>1439057397</v>
      </c>
      <c r="M2980" t="b">
        <v>0</v>
      </c>
      <c r="N2980">
        <v>3</v>
      </c>
      <c r="O2980" t="b">
        <v>0</v>
      </c>
      <c r="P2980" t="s">
        <v>8269</v>
      </c>
      <c r="Q2980" s="15" t="s">
        <v>8314</v>
      </c>
      <c r="R2980" s="12" t="s">
        <v>8315</v>
      </c>
      <c r="S2980">
        <f t="shared" si="140"/>
        <v>61.67</v>
      </c>
    </row>
    <row r="2981" spans="1:19" ht="60" x14ac:dyDescent="0.25">
      <c r="A2981" s="10">
        <v>2372</v>
      </c>
      <c r="B2981" s="3" t="s">
        <v>2373</v>
      </c>
      <c r="C2981" s="3" t="s">
        <v>6482</v>
      </c>
      <c r="D2981" s="6">
        <v>5500</v>
      </c>
      <c r="E2981" s="8">
        <v>180</v>
      </c>
      <c r="F2981" t="s">
        <v>8219</v>
      </c>
      <c r="G2981" t="s">
        <v>8225</v>
      </c>
      <c r="H2981" t="s">
        <v>8247</v>
      </c>
      <c r="I2981" s="19">
        <f t="shared" si="138"/>
        <v>42118.069108796291</v>
      </c>
      <c r="J2981">
        <v>1429839571</v>
      </c>
      <c r="K2981" s="19">
        <f t="shared" si="139"/>
        <v>42088.069108796291</v>
      </c>
      <c r="L2981">
        <v>1427247571</v>
      </c>
      <c r="M2981" t="b">
        <v>0</v>
      </c>
      <c r="N2981">
        <v>6</v>
      </c>
      <c r="O2981" t="b">
        <v>0</v>
      </c>
      <c r="P2981" t="s">
        <v>8270</v>
      </c>
      <c r="Q2981" s="15" t="s">
        <v>8307</v>
      </c>
      <c r="R2981" s="12" t="s">
        <v>8354</v>
      </c>
      <c r="S2981">
        <f t="shared" si="140"/>
        <v>30</v>
      </c>
    </row>
    <row r="2982" spans="1:19" ht="45" x14ac:dyDescent="0.25">
      <c r="A2982" s="10">
        <v>903</v>
      </c>
      <c r="B2982" s="3" t="s">
        <v>904</v>
      </c>
      <c r="C2982" s="3" t="s">
        <v>5013</v>
      </c>
      <c r="D2982" s="6">
        <v>5000</v>
      </c>
      <c r="E2982" s="8">
        <v>160</v>
      </c>
      <c r="F2982" t="s">
        <v>8220</v>
      </c>
      <c r="G2982" t="s">
        <v>8223</v>
      </c>
      <c r="H2982" t="s">
        <v>8245</v>
      </c>
      <c r="I2982" s="19">
        <f t="shared" si="138"/>
        <v>41175.100694444445</v>
      </c>
      <c r="J2982">
        <v>1348367100</v>
      </c>
      <c r="K2982" s="19">
        <f t="shared" si="139"/>
        <v>41149.796064814815</v>
      </c>
      <c r="L2982">
        <v>1346180780</v>
      </c>
      <c r="M2982" t="b">
        <v>0</v>
      </c>
      <c r="N2982">
        <v>4</v>
      </c>
      <c r="O2982" t="b">
        <v>0</v>
      </c>
      <c r="P2982" t="s">
        <v>8276</v>
      </c>
      <c r="Q2982" s="15" t="s">
        <v>8311</v>
      </c>
      <c r="R2982" s="12" t="s">
        <v>8343</v>
      </c>
      <c r="S2982">
        <f t="shared" si="140"/>
        <v>40</v>
      </c>
    </row>
    <row r="2983" spans="1:19" ht="45" x14ac:dyDescent="0.25">
      <c r="A2983" s="10">
        <v>925</v>
      </c>
      <c r="B2983" s="3" t="s">
        <v>926</v>
      </c>
      <c r="C2983" s="3" t="s">
        <v>5035</v>
      </c>
      <c r="D2983" s="6">
        <v>6000</v>
      </c>
      <c r="E2983" s="8">
        <v>160</v>
      </c>
      <c r="F2983" t="s">
        <v>8220</v>
      </c>
      <c r="G2983" t="s">
        <v>8223</v>
      </c>
      <c r="H2983" t="s">
        <v>8245</v>
      </c>
      <c r="I2983" s="19">
        <f t="shared" si="138"/>
        <v>41605.922581018516</v>
      </c>
      <c r="J2983">
        <v>1385590111</v>
      </c>
      <c r="K2983" s="19">
        <f t="shared" si="139"/>
        <v>41575.880914351852</v>
      </c>
      <c r="L2983">
        <v>1382994511</v>
      </c>
      <c r="M2983" t="b">
        <v>0</v>
      </c>
      <c r="N2983">
        <v>5</v>
      </c>
      <c r="O2983" t="b">
        <v>0</v>
      </c>
      <c r="P2983" t="s">
        <v>8276</v>
      </c>
      <c r="Q2983" s="15" t="s">
        <v>8311</v>
      </c>
      <c r="R2983" s="12" t="s">
        <v>8343</v>
      </c>
      <c r="S2983">
        <f t="shared" si="140"/>
        <v>32</v>
      </c>
    </row>
    <row r="2984" spans="1:19" ht="45" x14ac:dyDescent="0.25">
      <c r="A2984" s="10">
        <v>511</v>
      </c>
      <c r="B2984" s="3" t="s">
        <v>512</v>
      </c>
      <c r="C2984" s="3" t="s">
        <v>4621</v>
      </c>
      <c r="D2984" s="6">
        <v>5000</v>
      </c>
      <c r="E2984" s="8">
        <v>150</v>
      </c>
      <c r="F2984" t="s">
        <v>8220</v>
      </c>
      <c r="G2984" t="s">
        <v>8223</v>
      </c>
      <c r="H2984" t="s">
        <v>8245</v>
      </c>
      <c r="I2984" s="19">
        <f t="shared" si="138"/>
        <v>41370.261365740742</v>
      </c>
      <c r="J2984">
        <v>1365228982</v>
      </c>
      <c r="K2984" s="19">
        <f t="shared" si="139"/>
        <v>41340.303032407406</v>
      </c>
      <c r="L2984">
        <v>1362640582</v>
      </c>
      <c r="M2984" t="b">
        <v>0</v>
      </c>
      <c r="N2984">
        <v>5</v>
      </c>
      <c r="O2984" t="b">
        <v>0</v>
      </c>
      <c r="P2984" t="s">
        <v>8268</v>
      </c>
      <c r="Q2984" s="15" t="s">
        <v>8317</v>
      </c>
      <c r="R2984" s="12" t="s">
        <v>8344</v>
      </c>
      <c r="S2984">
        <f t="shared" si="140"/>
        <v>30</v>
      </c>
    </row>
    <row r="2985" spans="1:19" ht="45" x14ac:dyDescent="0.25">
      <c r="A2985" s="10">
        <v>2775</v>
      </c>
      <c r="B2985" s="3" t="s">
        <v>2775</v>
      </c>
      <c r="C2985" s="3" t="s">
        <v>6885</v>
      </c>
      <c r="D2985" s="6">
        <v>5000</v>
      </c>
      <c r="E2985" s="8">
        <v>150</v>
      </c>
      <c r="F2985" t="s">
        <v>8220</v>
      </c>
      <c r="G2985" t="s">
        <v>8223</v>
      </c>
      <c r="H2985" t="s">
        <v>8245</v>
      </c>
      <c r="I2985" s="19">
        <f t="shared" si="138"/>
        <v>40893.013356481482</v>
      </c>
      <c r="J2985">
        <v>1323994754</v>
      </c>
      <c r="K2985" s="19">
        <f t="shared" si="139"/>
        <v>40863.013356481482</v>
      </c>
      <c r="L2985">
        <v>1321402754</v>
      </c>
      <c r="M2985" t="b">
        <v>0</v>
      </c>
      <c r="N2985">
        <v>2</v>
      </c>
      <c r="O2985" t="b">
        <v>0</v>
      </c>
      <c r="P2985" t="s">
        <v>8302</v>
      </c>
      <c r="Q2985" s="15" t="s">
        <v>8320</v>
      </c>
      <c r="R2985" s="12" t="s">
        <v>8348</v>
      </c>
      <c r="S2985">
        <f t="shared" si="140"/>
        <v>75</v>
      </c>
    </row>
    <row r="2986" spans="1:19" ht="30" x14ac:dyDescent="0.25">
      <c r="A2986" s="10">
        <v>1456</v>
      </c>
      <c r="B2986" s="3" t="s">
        <v>1457</v>
      </c>
      <c r="C2986" s="3" t="s">
        <v>5566</v>
      </c>
      <c r="D2986" s="6">
        <v>5000</v>
      </c>
      <c r="E2986" s="8">
        <v>145</v>
      </c>
      <c r="F2986" t="s">
        <v>8219</v>
      </c>
      <c r="G2986" t="s">
        <v>8236</v>
      </c>
      <c r="H2986" t="s">
        <v>8248</v>
      </c>
      <c r="I2986" s="19">
        <f t="shared" si="138"/>
        <v>42738.668576388889</v>
      </c>
      <c r="J2986">
        <v>1483459365</v>
      </c>
      <c r="K2986" s="19">
        <f t="shared" si="139"/>
        <v>42708.668576388889</v>
      </c>
      <c r="L2986">
        <v>1480867365</v>
      </c>
      <c r="M2986" t="b">
        <v>0</v>
      </c>
      <c r="N2986">
        <v>3</v>
      </c>
      <c r="O2986" t="b">
        <v>0</v>
      </c>
      <c r="P2986" t="s">
        <v>8285</v>
      </c>
      <c r="Q2986" s="15" t="s">
        <v>8320</v>
      </c>
      <c r="R2986" s="12" t="s">
        <v>8355</v>
      </c>
      <c r="S2986">
        <f t="shared" si="140"/>
        <v>48.33</v>
      </c>
    </row>
    <row r="2987" spans="1:19" ht="30" x14ac:dyDescent="0.25">
      <c r="A2987" s="10">
        <v>605</v>
      </c>
      <c r="B2987" s="3" t="s">
        <v>606</v>
      </c>
      <c r="C2987" s="3" t="s">
        <v>4715</v>
      </c>
      <c r="D2987" s="6">
        <v>5000</v>
      </c>
      <c r="E2987" s="8">
        <v>131</v>
      </c>
      <c r="F2987" t="s">
        <v>8219</v>
      </c>
      <c r="G2987" t="s">
        <v>8223</v>
      </c>
      <c r="H2987" t="s">
        <v>8245</v>
      </c>
      <c r="I2987" s="19">
        <f t="shared" si="138"/>
        <v>42239.357731481476</v>
      </c>
      <c r="J2987">
        <v>1440318908</v>
      </c>
      <c r="K2987" s="19">
        <f t="shared" si="139"/>
        <v>42194.357731481476</v>
      </c>
      <c r="L2987">
        <v>1436430908</v>
      </c>
      <c r="M2987" t="b">
        <v>0</v>
      </c>
      <c r="N2987">
        <v>8</v>
      </c>
      <c r="O2987" t="b">
        <v>0</v>
      </c>
      <c r="P2987" t="s">
        <v>8270</v>
      </c>
      <c r="Q2987" s="15" t="s">
        <v>8307</v>
      </c>
      <c r="R2987" s="12" t="s">
        <v>8354</v>
      </c>
      <c r="S2987">
        <f t="shared" si="140"/>
        <v>16.38</v>
      </c>
    </row>
    <row r="2988" spans="1:19" ht="45" x14ac:dyDescent="0.25">
      <c r="A2988" s="10">
        <v>3789</v>
      </c>
      <c r="B2988" s="3" t="s">
        <v>3786</v>
      </c>
      <c r="C2988" s="3" t="s">
        <v>7899</v>
      </c>
      <c r="D2988" s="6">
        <v>3550</v>
      </c>
      <c r="E2988" s="8">
        <v>116</v>
      </c>
      <c r="F2988" t="s">
        <v>8220</v>
      </c>
      <c r="G2988" t="s">
        <v>8224</v>
      </c>
      <c r="H2988" t="s">
        <v>8246</v>
      </c>
      <c r="I2988" s="19">
        <f t="shared" si="138"/>
        <v>42170.798819444448</v>
      </c>
      <c r="J2988">
        <v>1434395418</v>
      </c>
      <c r="K2988" s="19">
        <f t="shared" si="139"/>
        <v>42138.798819444448</v>
      </c>
      <c r="L2988">
        <v>1431630618</v>
      </c>
      <c r="M2988" t="b">
        <v>0</v>
      </c>
      <c r="N2988">
        <v>4</v>
      </c>
      <c r="O2988" t="b">
        <v>0</v>
      </c>
      <c r="P2988" t="s">
        <v>8303</v>
      </c>
      <c r="Q2988" s="15" t="s">
        <v>8314</v>
      </c>
      <c r="R2988" s="12" t="s">
        <v>8335</v>
      </c>
      <c r="S2988">
        <f t="shared" si="140"/>
        <v>29</v>
      </c>
    </row>
    <row r="2989" spans="1:19" ht="60" x14ac:dyDescent="0.25">
      <c r="A2989" s="10">
        <v>880</v>
      </c>
      <c r="B2989" s="3" t="s">
        <v>881</v>
      </c>
      <c r="C2989" s="3" t="s">
        <v>4990</v>
      </c>
      <c r="D2989" s="6">
        <v>3780</v>
      </c>
      <c r="E2989" s="8">
        <v>113</v>
      </c>
      <c r="F2989" t="s">
        <v>8220</v>
      </c>
      <c r="G2989" t="s">
        <v>8223</v>
      </c>
      <c r="H2989" t="s">
        <v>8245</v>
      </c>
      <c r="I2989" s="19">
        <f t="shared" si="138"/>
        <v>41212.32104166667</v>
      </c>
      <c r="J2989">
        <v>1351582938</v>
      </c>
      <c r="K2989" s="19">
        <f t="shared" si="139"/>
        <v>41179.32104166667</v>
      </c>
      <c r="L2989">
        <v>1348731738</v>
      </c>
      <c r="M2989" t="b">
        <v>0</v>
      </c>
      <c r="N2989">
        <v>8</v>
      </c>
      <c r="O2989" t="b">
        <v>0</v>
      </c>
      <c r="P2989" t="s">
        <v>8277</v>
      </c>
      <c r="Q2989" s="15" t="s">
        <v>8311</v>
      </c>
      <c r="R2989" s="12" t="s">
        <v>8328</v>
      </c>
      <c r="S2989">
        <f t="shared" si="140"/>
        <v>14.13</v>
      </c>
    </row>
    <row r="2990" spans="1:19" ht="60" x14ac:dyDescent="0.25">
      <c r="A2990" s="10">
        <v>232</v>
      </c>
      <c r="B2990" s="3" t="s">
        <v>234</v>
      </c>
      <c r="C2990" s="3" t="s">
        <v>4342</v>
      </c>
      <c r="D2990" s="6">
        <v>4000</v>
      </c>
      <c r="E2990" s="8">
        <v>110</v>
      </c>
      <c r="F2990" t="s">
        <v>8220</v>
      </c>
      <c r="G2990" t="s">
        <v>8224</v>
      </c>
      <c r="H2990" t="s">
        <v>8246</v>
      </c>
      <c r="I2990" s="19">
        <f t="shared" si="138"/>
        <v>42062.82576388889</v>
      </c>
      <c r="J2990">
        <v>1425066546</v>
      </c>
      <c r="K2990" s="19">
        <f t="shared" si="139"/>
        <v>42032.82576388889</v>
      </c>
      <c r="L2990">
        <v>1422474546</v>
      </c>
      <c r="M2990" t="b">
        <v>0</v>
      </c>
      <c r="N2990">
        <v>7</v>
      </c>
      <c r="O2990" t="b">
        <v>0</v>
      </c>
      <c r="P2990" t="s">
        <v>8266</v>
      </c>
      <c r="Q2990" s="15" t="s">
        <v>8317</v>
      </c>
      <c r="R2990" s="12" t="s">
        <v>8346</v>
      </c>
      <c r="S2990">
        <f t="shared" si="140"/>
        <v>15.71</v>
      </c>
    </row>
    <row r="2991" spans="1:19" ht="60" x14ac:dyDescent="0.25">
      <c r="A2991" s="10">
        <v>3947</v>
      </c>
      <c r="B2991" s="3" t="s">
        <v>3944</v>
      </c>
      <c r="C2991" s="3" t="s">
        <v>8055</v>
      </c>
      <c r="D2991" s="6">
        <v>3000</v>
      </c>
      <c r="E2991" s="8">
        <v>101</v>
      </c>
      <c r="F2991" t="s">
        <v>8220</v>
      </c>
      <c r="G2991" t="s">
        <v>8223</v>
      </c>
      <c r="H2991" t="s">
        <v>8245</v>
      </c>
      <c r="I2991" s="19">
        <f t="shared" si="138"/>
        <v>42645.142870370371</v>
      </c>
      <c r="J2991">
        <v>1475378744</v>
      </c>
      <c r="K2991" s="19">
        <f t="shared" si="139"/>
        <v>42615.142870370371</v>
      </c>
      <c r="L2991">
        <v>1472786744</v>
      </c>
      <c r="M2991" t="b">
        <v>0</v>
      </c>
      <c r="N2991">
        <v>2</v>
      </c>
      <c r="O2991" t="b">
        <v>0</v>
      </c>
      <c r="P2991" t="s">
        <v>8269</v>
      </c>
      <c r="Q2991" s="15" t="s">
        <v>8314</v>
      </c>
      <c r="R2991" s="12" t="s">
        <v>8315</v>
      </c>
      <c r="S2991">
        <f t="shared" si="140"/>
        <v>50.5</v>
      </c>
    </row>
    <row r="2992" spans="1:19" ht="45" x14ac:dyDescent="0.25">
      <c r="A2992" s="10">
        <v>1100</v>
      </c>
      <c r="B2992" s="3" t="s">
        <v>1101</v>
      </c>
      <c r="C2992" s="3" t="s">
        <v>5210</v>
      </c>
      <c r="D2992" s="6">
        <v>4000</v>
      </c>
      <c r="E2992" s="8">
        <v>100</v>
      </c>
      <c r="F2992" t="s">
        <v>8220</v>
      </c>
      <c r="G2992" t="s">
        <v>8235</v>
      </c>
      <c r="H2992" t="s">
        <v>8248</v>
      </c>
      <c r="I2992" s="19">
        <f t="shared" si="138"/>
        <v>42414.110775462963</v>
      </c>
      <c r="J2992">
        <v>1455417571</v>
      </c>
      <c r="K2992" s="19">
        <f t="shared" si="139"/>
        <v>42384.110775462963</v>
      </c>
      <c r="L2992">
        <v>1452825571</v>
      </c>
      <c r="M2992" t="b">
        <v>0</v>
      </c>
      <c r="N2992">
        <v>10</v>
      </c>
      <c r="O2992" t="b">
        <v>0</v>
      </c>
      <c r="P2992" t="s">
        <v>8280</v>
      </c>
      <c r="Q2992" s="15" t="s">
        <v>8309</v>
      </c>
      <c r="R2992" s="12" t="s">
        <v>8345</v>
      </c>
      <c r="S2992">
        <f t="shared" si="140"/>
        <v>10</v>
      </c>
    </row>
    <row r="2993" spans="1:19" ht="60" x14ac:dyDescent="0.25">
      <c r="A2993" s="10">
        <v>1565</v>
      </c>
      <c r="B2993" s="3" t="s">
        <v>1566</v>
      </c>
      <c r="C2993" s="3" t="s">
        <v>5675</v>
      </c>
      <c r="D2993" s="6">
        <v>4000</v>
      </c>
      <c r="E2993" s="8">
        <v>100</v>
      </c>
      <c r="F2993" t="s">
        <v>8219</v>
      </c>
      <c r="G2993" t="s">
        <v>8223</v>
      </c>
      <c r="H2993" t="s">
        <v>8245</v>
      </c>
      <c r="I2993" s="19">
        <f t="shared" si="138"/>
        <v>40702.729872685188</v>
      </c>
      <c r="J2993">
        <v>1307554261</v>
      </c>
      <c r="K2993" s="19">
        <f t="shared" si="139"/>
        <v>40672.729872685188</v>
      </c>
      <c r="L2993">
        <v>1304962261</v>
      </c>
      <c r="M2993" t="b">
        <v>0</v>
      </c>
      <c r="N2993">
        <v>1</v>
      </c>
      <c r="O2993" t="b">
        <v>0</v>
      </c>
      <c r="P2993" t="s">
        <v>8288</v>
      </c>
      <c r="Q2993" s="15" t="s">
        <v>8320</v>
      </c>
      <c r="R2993" s="12" t="s">
        <v>8352</v>
      </c>
      <c r="S2993">
        <f t="shared" si="140"/>
        <v>100</v>
      </c>
    </row>
    <row r="2994" spans="1:19" ht="45" x14ac:dyDescent="0.25">
      <c r="A2994" s="10">
        <v>4058</v>
      </c>
      <c r="B2994" s="3" t="s">
        <v>4054</v>
      </c>
      <c r="C2994" s="3" t="s">
        <v>8162</v>
      </c>
      <c r="D2994" s="6">
        <v>3750</v>
      </c>
      <c r="E2994" s="8">
        <v>95</v>
      </c>
      <c r="F2994" t="s">
        <v>8220</v>
      </c>
      <c r="G2994" t="s">
        <v>8223</v>
      </c>
      <c r="H2994" t="s">
        <v>8245</v>
      </c>
      <c r="I2994" s="19">
        <f t="shared" si="138"/>
        <v>42461.165972222225</v>
      </c>
      <c r="J2994">
        <v>1459483140</v>
      </c>
      <c r="K2994" s="19">
        <f t="shared" si="139"/>
        <v>42446.060694444444</v>
      </c>
      <c r="L2994">
        <v>1458178044</v>
      </c>
      <c r="M2994" t="b">
        <v>0</v>
      </c>
      <c r="N2994">
        <v>4</v>
      </c>
      <c r="O2994" t="b">
        <v>0</v>
      </c>
      <c r="P2994" t="s">
        <v>8269</v>
      </c>
      <c r="Q2994" s="15" t="s">
        <v>8314</v>
      </c>
      <c r="R2994" s="12" t="s">
        <v>8315</v>
      </c>
      <c r="S2994">
        <f t="shared" si="140"/>
        <v>23.75</v>
      </c>
    </row>
    <row r="2995" spans="1:19" ht="45" x14ac:dyDescent="0.25">
      <c r="A2995" s="10">
        <v>4111</v>
      </c>
      <c r="B2995" s="3" t="s">
        <v>4107</v>
      </c>
      <c r="C2995" s="3" t="s">
        <v>8214</v>
      </c>
      <c r="D2995" s="6">
        <v>3000</v>
      </c>
      <c r="E2995" s="8">
        <v>94</v>
      </c>
      <c r="F2995" t="s">
        <v>8220</v>
      </c>
      <c r="G2995" t="s">
        <v>8223</v>
      </c>
      <c r="H2995" t="s">
        <v>8245</v>
      </c>
      <c r="I2995" s="19">
        <f t="shared" si="138"/>
        <v>42059.135879629626</v>
      </c>
      <c r="J2995">
        <v>1424747740</v>
      </c>
      <c r="K2995" s="19">
        <f t="shared" si="139"/>
        <v>42029.135879629626</v>
      </c>
      <c r="L2995">
        <v>1422155740</v>
      </c>
      <c r="M2995" t="b">
        <v>0</v>
      </c>
      <c r="N2995">
        <v>6</v>
      </c>
      <c r="O2995" t="b">
        <v>0</v>
      </c>
      <c r="P2995" t="s">
        <v>8269</v>
      </c>
      <c r="Q2995" s="15" t="s">
        <v>8314</v>
      </c>
      <c r="R2995" s="12" t="s">
        <v>8315</v>
      </c>
      <c r="S2995">
        <f t="shared" si="140"/>
        <v>15.67</v>
      </c>
    </row>
    <row r="2996" spans="1:19" ht="45" x14ac:dyDescent="0.25">
      <c r="A2996" s="10">
        <v>2322</v>
      </c>
      <c r="B2996" s="3" t="s">
        <v>2323</v>
      </c>
      <c r="C2996" s="3" t="s">
        <v>6432</v>
      </c>
      <c r="D2996" s="6">
        <v>2700</v>
      </c>
      <c r="E2996" s="8">
        <v>85</v>
      </c>
      <c r="F2996" t="s">
        <v>8221</v>
      </c>
      <c r="G2996" t="s">
        <v>8223</v>
      </c>
      <c r="H2996" t="s">
        <v>8245</v>
      </c>
      <c r="I2996" s="19">
        <f t="shared" si="138"/>
        <v>42834.853807870371</v>
      </c>
      <c r="J2996">
        <v>1491769769</v>
      </c>
      <c r="K2996" s="19">
        <f t="shared" si="139"/>
        <v>42804.895474537043</v>
      </c>
      <c r="L2996">
        <v>1489181369</v>
      </c>
      <c r="M2996" t="b">
        <v>0</v>
      </c>
      <c r="N2996">
        <v>4</v>
      </c>
      <c r="O2996" t="b">
        <v>0</v>
      </c>
      <c r="P2996" t="s">
        <v>8296</v>
      </c>
      <c r="Q2996" s="15" t="s">
        <v>8325</v>
      </c>
      <c r="R2996" s="12" t="s">
        <v>8326</v>
      </c>
      <c r="S2996">
        <f t="shared" si="140"/>
        <v>21.25</v>
      </c>
    </row>
    <row r="2997" spans="1:19" ht="60" x14ac:dyDescent="0.25">
      <c r="A2997" s="10">
        <v>448</v>
      </c>
      <c r="B2997" s="3" t="s">
        <v>449</v>
      </c>
      <c r="C2997" s="3" t="s">
        <v>4558</v>
      </c>
      <c r="D2997" s="6">
        <v>2500</v>
      </c>
      <c r="E2997" s="8">
        <v>82.01</v>
      </c>
      <c r="F2997" t="s">
        <v>8220</v>
      </c>
      <c r="G2997" t="s">
        <v>8223</v>
      </c>
      <c r="H2997" t="s">
        <v>8245</v>
      </c>
      <c r="I2997" s="19">
        <f t="shared" si="138"/>
        <v>41773.758043981477</v>
      </c>
      <c r="J2997">
        <v>1400091095</v>
      </c>
      <c r="K2997" s="19">
        <f t="shared" si="139"/>
        <v>41753.758043981477</v>
      </c>
      <c r="L2997">
        <v>1398363095</v>
      </c>
      <c r="M2997" t="b">
        <v>0</v>
      </c>
      <c r="N2997">
        <v>4</v>
      </c>
      <c r="O2997" t="b">
        <v>0</v>
      </c>
      <c r="P2997" t="s">
        <v>8268</v>
      </c>
      <c r="Q2997" s="15" t="s">
        <v>8317</v>
      </c>
      <c r="R2997" s="12" t="s">
        <v>8344</v>
      </c>
      <c r="S2997">
        <f t="shared" si="140"/>
        <v>20.5</v>
      </c>
    </row>
    <row r="2998" spans="1:19" ht="60" x14ac:dyDescent="0.25">
      <c r="A2998" s="10">
        <v>1065</v>
      </c>
      <c r="B2998" s="3" t="s">
        <v>1066</v>
      </c>
      <c r="C2998" s="3" t="s">
        <v>5175</v>
      </c>
      <c r="D2998" s="6">
        <v>3000</v>
      </c>
      <c r="E2998" s="8">
        <v>81</v>
      </c>
      <c r="F2998" t="s">
        <v>8220</v>
      </c>
      <c r="G2998" t="s">
        <v>8225</v>
      </c>
      <c r="H2998" t="s">
        <v>8247</v>
      </c>
      <c r="I2998" s="19">
        <f t="shared" si="138"/>
        <v>41689.381041666667</v>
      </c>
      <c r="J2998">
        <v>1392800922</v>
      </c>
      <c r="K2998" s="19">
        <f t="shared" si="139"/>
        <v>41661.381041666667</v>
      </c>
      <c r="L2998">
        <v>1390381722</v>
      </c>
      <c r="M2998" t="b">
        <v>0</v>
      </c>
      <c r="N2998">
        <v>5</v>
      </c>
      <c r="O2998" t="b">
        <v>0</v>
      </c>
      <c r="P2998" t="s">
        <v>8280</v>
      </c>
      <c r="Q2998" s="15" t="s">
        <v>8309</v>
      </c>
      <c r="R2998" s="12" t="s">
        <v>8345</v>
      </c>
      <c r="S2998">
        <f t="shared" si="140"/>
        <v>16.2</v>
      </c>
    </row>
    <row r="2999" spans="1:19" ht="60" x14ac:dyDescent="0.25">
      <c r="A2999" s="10">
        <v>2382</v>
      </c>
      <c r="B2999" s="3" t="s">
        <v>2383</v>
      </c>
      <c r="C2999" s="3" t="s">
        <v>6492</v>
      </c>
      <c r="D2999" s="6">
        <v>3000</v>
      </c>
      <c r="E2999" s="8">
        <v>75</v>
      </c>
      <c r="F2999" t="s">
        <v>8219</v>
      </c>
      <c r="G2999" t="s">
        <v>8223</v>
      </c>
      <c r="H2999" t="s">
        <v>8245</v>
      </c>
      <c r="I2999" s="19">
        <f t="shared" si="138"/>
        <v>42220.187534722223</v>
      </c>
      <c r="J2999">
        <v>1438662603</v>
      </c>
      <c r="K2999" s="19">
        <f t="shared" si="139"/>
        <v>42195.187534722223</v>
      </c>
      <c r="L2999">
        <v>1436502603</v>
      </c>
      <c r="M2999" t="b">
        <v>0</v>
      </c>
      <c r="N2999">
        <v>2</v>
      </c>
      <c r="O2999" t="b">
        <v>0</v>
      </c>
      <c r="P2999" t="s">
        <v>8270</v>
      </c>
      <c r="Q2999" s="15" t="s">
        <v>8307</v>
      </c>
      <c r="R2999" s="12" t="s">
        <v>8354</v>
      </c>
      <c r="S2999">
        <f t="shared" si="140"/>
        <v>37.5</v>
      </c>
    </row>
    <row r="3000" spans="1:19" ht="60" x14ac:dyDescent="0.25">
      <c r="A3000" s="10">
        <v>898</v>
      </c>
      <c r="B3000" s="3" t="s">
        <v>899</v>
      </c>
      <c r="C3000" s="3" t="s">
        <v>5008</v>
      </c>
      <c r="D3000" s="6">
        <v>2500</v>
      </c>
      <c r="E3000" s="8">
        <v>70</v>
      </c>
      <c r="F3000" t="s">
        <v>8220</v>
      </c>
      <c r="G3000" t="s">
        <v>8223</v>
      </c>
      <c r="H3000" t="s">
        <v>8245</v>
      </c>
      <c r="I3000" s="19">
        <f t="shared" si="138"/>
        <v>40923.758217592593</v>
      </c>
      <c r="J3000">
        <v>1326651110</v>
      </c>
      <c r="K3000" s="19">
        <f t="shared" si="139"/>
        <v>40878.758217592593</v>
      </c>
      <c r="L3000">
        <v>1322763110</v>
      </c>
      <c r="M3000" t="b">
        <v>0</v>
      </c>
      <c r="N3000">
        <v>2</v>
      </c>
      <c r="O3000" t="b">
        <v>0</v>
      </c>
      <c r="P3000" t="s">
        <v>8277</v>
      </c>
      <c r="Q3000" s="15" t="s">
        <v>8311</v>
      </c>
      <c r="R3000" s="12" t="s">
        <v>8328</v>
      </c>
      <c r="S3000">
        <f t="shared" si="140"/>
        <v>35</v>
      </c>
    </row>
    <row r="3001" spans="1:19" ht="60" x14ac:dyDescent="0.25">
      <c r="A3001" s="10">
        <v>549</v>
      </c>
      <c r="B3001" s="3" t="s">
        <v>550</v>
      </c>
      <c r="C3001" s="3" t="s">
        <v>4659</v>
      </c>
      <c r="D3001" s="6">
        <v>2500</v>
      </c>
      <c r="E3001" s="8">
        <v>68</v>
      </c>
      <c r="F3001" t="s">
        <v>8220</v>
      </c>
      <c r="G3001" t="s">
        <v>8224</v>
      </c>
      <c r="H3001" t="s">
        <v>8246</v>
      </c>
      <c r="I3001" s="19">
        <f t="shared" si="138"/>
        <v>42193.636828703704</v>
      </c>
      <c r="J3001">
        <v>1436368622</v>
      </c>
      <c r="K3001" s="19">
        <f t="shared" si="139"/>
        <v>42163.636828703704</v>
      </c>
      <c r="L3001">
        <v>1433776622</v>
      </c>
      <c r="M3001" t="b">
        <v>0</v>
      </c>
      <c r="N3001">
        <v>8</v>
      </c>
      <c r="O3001" t="b">
        <v>0</v>
      </c>
      <c r="P3001" t="s">
        <v>8270</v>
      </c>
      <c r="Q3001" s="15" t="s">
        <v>8307</v>
      </c>
      <c r="R3001" s="12" t="s">
        <v>8354</v>
      </c>
      <c r="S3001">
        <f t="shared" si="140"/>
        <v>8.5</v>
      </c>
    </row>
    <row r="3002" spans="1:19" ht="60" x14ac:dyDescent="0.25">
      <c r="A3002" s="10">
        <v>617</v>
      </c>
      <c r="B3002" s="3" t="s">
        <v>618</v>
      </c>
      <c r="C3002" s="3" t="s">
        <v>4727</v>
      </c>
      <c r="D3002" s="6">
        <v>2000</v>
      </c>
      <c r="E3002" s="8">
        <v>60</v>
      </c>
      <c r="F3002" t="s">
        <v>8219</v>
      </c>
      <c r="G3002" t="s">
        <v>8224</v>
      </c>
      <c r="H3002" t="s">
        <v>8246</v>
      </c>
      <c r="I3002" s="19">
        <f t="shared" si="138"/>
        <v>42132.343090277776</v>
      </c>
      <c r="J3002">
        <v>1431072843</v>
      </c>
      <c r="K3002" s="19">
        <f t="shared" si="139"/>
        <v>42087.343090277776</v>
      </c>
      <c r="L3002">
        <v>1427184843</v>
      </c>
      <c r="M3002" t="b">
        <v>0</v>
      </c>
      <c r="N3002">
        <v>3</v>
      </c>
      <c r="O3002" t="b">
        <v>0</v>
      </c>
      <c r="P3002" t="s">
        <v>8270</v>
      </c>
      <c r="Q3002" s="15" t="s">
        <v>8307</v>
      </c>
      <c r="R3002" s="12" t="s">
        <v>8354</v>
      </c>
      <c r="S3002">
        <f t="shared" si="140"/>
        <v>20</v>
      </c>
    </row>
    <row r="3003" spans="1:19" ht="60" x14ac:dyDescent="0.25">
      <c r="A3003" s="10">
        <v>184</v>
      </c>
      <c r="B3003" s="3" t="s">
        <v>186</v>
      </c>
      <c r="C3003" s="3" t="s">
        <v>4294</v>
      </c>
      <c r="D3003" s="6">
        <v>1500</v>
      </c>
      <c r="E3003" s="8">
        <v>51</v>
      </c>
      <c r="F3003" t="s">
        <v>8220</v>
      </c>
      <c r="G3003" t="s">
        <v>8228</v>
      </c>
      <c r="H3003" t="s">
        <v>8250</v>
      </c>
      <c r="I3003" s="19">
        <f t="shared" si="138"/>
        <v>41883.165972222225</v>
      </c>
      <c r="J3003">
        <v>1409543940</v>
      </c>
      <c r="K3003" s="19">
        <f t="shared" si="139"/>
        <v>41825.791226851856</v>
      </c>
      <c r="L3003">
        <v>1404586762</v>
      </c>
      <c r="M3003" t="b">
        <v>0</v>
      </c>
      <c r="N3003">
        <v>2</v>
      </c>
      <c r="O3003" t="b">
        <v>0</v>
      </c>
      <c r="P3003" t="s">
        <v>8266</v>
      </c>
      <c r="Q3003" s="15" t="s">
        <v>8317</v>
      </c>
      <c r="R3003" s="12" t="s">
        <v>8346</v>
      </c>
      <c r="S3003">
        <f t="shared" si="140"/>
        <v>25.5</v>
      </c>
    </row>
    <row r="3004" spans="1:19" ht="60" x14ac:dyDescent="0.25">
      <c r="A3004" s="10">
        <v>1985</v>
      </c>
      <c r="B3004" s="3" t="s">
        <v>1986</v>
      </c>
      <c r="C3004" s="3" t="s">
        <v>6095</v>
      </c>
      <c r="D3004" s="6">
        <v>1600</v>
      </c>
      <c r="E3004" s="8">
        <v>51</v>
      </c>
      <c r="F3004" t="s">
        <v>8220</v>
      </c>
      <c r="G3004" t="s">
        <v>8224</v>
      </c>
      <c r="H3004" t="s">
        <v>8246</v>
      </c>
      <c r="I3004" s="19">
        <f t="shared" si="138"/>
        <v>42584.958333333328</v>
      </c>
      <c r="J3004">
        <v>1470178800</v>
      </c>
      <c r="K3004" s="19">
        <f t="shared" si="139"/>
        <v>42555.698738425926</v>
      </c>
      <c r="L3004">
        <v>1467650771</v>
      </c>
      <c r="M3004" t="b">
        <v>0</v>
      </c>
      <c r="N3004">
        <v>4</v>
      </c>
      <c r="O3004" t="b">
        <v>0</v>
      </c>
      <c r="P3004" t="s">
        <v>8294</v>
      </c>
      <c r="Q3004" s="15" t="s">
        <v>8322</v>
      </c>
      <c r="R3004" s="12" t="s">
        <v>8351</v>
      </c>
      <c r="S3004">
        <f t="shared" si="140"/>
        <v>12.75</v>
      </c>
    </row>
    <row r="3005" spans="1:19" ht="45" x14ac:dyDescent="0.25">
      <c r="A3005" s="10">
        <v>514</v>
      </c>
      <c r="B3005" s="3" t="s">
        <v>515</v>
      </c>
      <c r="C3005" s="3" t="s">
        <v>4624</v>
      </c>
      <c r="D3005" s="6">
        <v>1500</v>
      </c>
      <c r="E3005" s="8">
        <v>50</v>
      </c>
      <c r="F3005" t="s">
        <v>8220</v>
      </c>
      <c r="G3005" t="s">
        <v>8228</v>
      </c>
      <c r="H3005" t="s">
        <v>8250</v>
      </c>
      <c r="I3005" s="19">
        <f t="shared" si="138"/>
        <v>41860.613969907405</v>
      </c>
      <c r="J3005">
        <v>1407595447</v>
      </c>
      <c r="K3005" s="19">
        <f t="shared" si="139"/>
        <v>41830.613969907405</v>
      </c>
      <c r="L3005">
        <v>1405003447</v>
      </c>
      <c r="M3005" t="b">
        <v>0</v>
      </c>
      <c r="N3005">
        <v>3</v>
      </c>
      <c r="O3005" t="b">
        <v>0</v>
      </c>
      <c r="P3005" t="s">
        <v>8268</v>
      </c>
      <c r="Q3005" s="15" t="s">
        <v>8317</v>
      </c>
      <c r="R3005" s="12" t="s">
        <v>8344</v>
      </c>
      <c r="S3005">
        <f t="shared" si="140"/>
        <v>16.670000000000002</v>
      </c>
    </row>
    <row r="3006" spans="1:19" ht="60" x14ac:dyDescent="0.25">
      <c r="A3006" s="10">
        <v>772</v>
      </c>
      <c r="B3006" s="3" t="s">
        <v>773</v>
      </c>
      <c r="C3006" s="3" t="s">
        <v>4882</v>
      </c>
      <c r="D3006" s="6">
        <v>1500</v>
      </c>
      <c r="E3006" s="8">
        <v>50</v>
      </c>
      <c r="F3006" t="s">
        <v>8220</v>
      </c>
      <c r="G3006" t="s">
        <v>8223</v>
      </c>
      <c r="H3006" t="s">
        <v>8245</v>
      </c>
      <c r="I3006" s="19">
        <f t="shared" si="138"/>
        <v>40118.165972222225</v>
      </c>
      <c r="J3006">
        <v>1257047940</v>
      </c>
      <c r="K3006" s="19">
        <f t="shared" si="139"/>
        <v>40068.056932870371</v>
      </c>
      <c r="L3006">
        <v>1252718519</v>
      </c>
      <c r="M3006" t="b">
        <v>0</v>
      </c>
      <c r="N3006">
        <v>1</v>
      </c>
      <c r="O3006" t="b">
        <v>0</v>
      </c>
      <c r="P3006" t="s">
        <v>8273</v>
      </c>
      <c r="Q3006" s="15" t="s">
        <v>8320</v>
      </c>
      <c r="R3006" s="12" t="s">
        <v>8342</v>
      </c>
      <c r="S3006">
        <f t="shared" si="140"/>
        <v>50</v>
      </c>
    </row>
    <row r="3007" spans="1:19" ht="45" x14ac:dyDescent="0.25">
      <c r="A3007" s="10">
        <v>3137</v>
      </c>
      <c r="B3007" s="3" t="s">
        <v>3137</v>
      </c>
      <c r="C3007" s="3" t="s">
        <v>7247</v>
      </c>
      <c r="D3007" s="6">
        <v>1500</v>
      </c>
      <c r="E3007" s="8">
        <v>50</v>
      </c>
      <c r="F3007" t="s">
        <v>8221</v>
      </c>
      <c r="G3007" t="s">
        <v>8223</v>
      </c>
      <c r="H3007" t="s">
        <v>8245</v>
      </c>
      <c r="I3007" s="19">
        <f t="shared" si="138"/>
        <v>42858.8</v>
      </c>
      <c r="J3007">
        <v>1493838720</v>
      </c>
      <c r="K3007" s="19">
        <f t="shared" si="139"/>
        <v>42807.885057870371</v>
      </c>
      <c r="L3007">
        <v>1489439669</v>
      </c>
      <c r="M3007" t="b">
        <v>0</v>
      </c>
      <c r="N3007">
        <v>1</v>
      </c>
      <c r="O3007" t="b">
        <v>0</v>
      </c>
      <c r="P3007" t="s">
        <v>8269</v>
      </c>
      <c r="Q3007" s="15" t="s">
        <v>8314</v>
      </c>
      <c r="R3007" s="12" t="s">
        <v>8315</v>
      </c>
      <c r="S3007">
        <f t="shared" si="140"/>
        <v>50</v>
      </c>
    </row>
    <row r="3008" spans="1:19" ht="60" x14ac:dyDescent="0.25">
      <c r="A3008" s="10">
        <v>3962</v>
      </c>
      <c r="B3008" s="3" t="s">
        <v>3959</v>
      </c>
      <c r="C3008" s="3" t="s">
        <v>8069</v>
      </c>
      <c r="D3008" s="6">
        <v>1400</v>
      </c>
      <c r="E3008" s="8">
        <v>45</v>
      </c>
      <c r="F3008" t="s">
        <v>8220</v>
      </c>
      <c r="G3008" t="s">
        <v>8224</v>
      </c>
      <c r="H3008" t="s">
        <v>8246</v>
      </c>
      <c r="I3008" s="19">
        <f t="shared" si="138"/>
        <v>42336.621458333335</v>
      </c>
      <c r="J3008">
        <v>1448722494</v>
      </c>
      <c r="K3008" s="19">
        <f t="shared" si="139"/>
        <v>42311.621458333335</v>
      </c>
      <c r="L3008">
        <v>1446562494</v>
      </c>
      <c r="M3008" t="b">
        <v>0</v>
      </c>
      <c r="N3008">
        <v>3</v>
      </c>
      <c r="O3008" t="b">
        <v>0</v>
      </c>
      <c r="P3008" t="s">
        <v>8269</v>
      </c>
      <c r="Q3008" s="15" t="s">
        <v>8314</v>
      </c>
      <c r="R3008" s="12" t="s">
        <v>8315</v>
      </c>
      <c r="S3008">
        <f t="shared" si="140"/>
        <v>15</v>
      </c>
    </row>
    <row r="3009" spans="1:19" ht="45" x14ac:dyDescent="0.25">
      <c r="A3009" s="10">
        <v>154</v>
      </c>
      <c r="B3009" s="3" t="s">
        <v>156</v>
      </c>
      <c r="C3009" s="3" t="s">
        <v>4264</v>
      </c>
      <c r="D3009" s="6">
        <v>1500</v>
      </c>
      <c r="E3009" s="8">
        <v>40</v>
      </c>
      <c r="F3009" t="s">
        <v>8219</v>
      </c>
      <c r="G3009" t="s">
        <v>8223</v>
      </c>
      <c r="H3009" t="s">
        <v>8245</v>
      </c>
      <c r="I3009" s="19">
        <f t="shared" si="138"/>
        <v>42158.547395833331</v>
      </c>
      <c r="J3009">
        <v>1433336895</v>
      </c>
      <c r="K3009" s="19">
        <f t="shared" si="139"/>
        <v>42115.547395833331</v>
      </c>
      <c r="L3009">
        <v>1429621695</v>
      </c>
      <c r="M3009" t="b">
        <v>0</v>
      </c>
      <c r="N3009">
        <v>3</v>
      </c>
      <c r="O3009" t="b">
        <v>0</v>
      </c>
      <c r="P3009" t="s">
        <v>8265</v>
      </c>
      <c r="Q3009" s="15" t="s">
        <v>8317</v>
      </c>
      <c r="R3009" s="12" t="s">
        <v>8337</v>
      </c>
      <c r="S3009">
        <f t="shared" si="140"/>
        <v>13.33</v>
      </c>
    </row>
    <row r="3010" spans="1:19" ht="45" x14ac:dyDescent="0.25">
      <c r="A3010" s="10">
        <v>3871</v>
      </c>
      <c r="B3010" s="3" t="s">
        <v>3868</v>
      </c>
      <c r="C3010" s="3" t="s">
        <v>7980</v>
      </c>
      <c r="D3010" s="6">
        <v>1500</v>
      </c>
      <c r="E3010" s="8">
        <v>40</v>
      </c>
      <c r="F3010" t="s">
        <v>8219</v>
      </c>
      <c r="G3010" t="s">
        <v>8223</v>
      </c>
      <c r="H3010" t="s">
        <v>8245</v>
      </c>
      <c r="I3010" s="19">
        <f t="shared" si="138"/>
        <v>42823.739004629635</v>
      </c>
      <c r="J3010">
        <v>1490809450</v>
      </c>
      <c r="K3010" s="19">
        <f t="shared" si="139"/>
        <v>42763.780671296292</v>
      </c>
      <c r="L3010">
        <v>1485629050</v>
      </c>
      <c r="M3010" t="b">
        <v>0</v>
      </c>
      <c r="N3010">
        <v>3</v>
      </c>
      <c r="O3010" t="b">
        <v>0</v>
      </c>
      <c r="P3010" t="s">
        <v>8303</v>
      </c>
      <c r="Q3010" s="15" t="s">
        <v>8314</v>
      </c>
      <c r="R3010" s="12" t="s">
        <v>8335</v>
      </c>
      <c r="S3010">
        <f t="shared" si="140"/>
        <v>13.33</v>
      </c>
    </row>
    <row r="3011" spans="1:19" ht="45" x14ac:dyDescent="0.25">
      <c r="A3011" s="10">
        <v>4090</v>
      </c>
      <c r="B3011" s="3" t="s">
        <v>4086</v>
      </c>
      <c r="C3011" s="3" t="s">
        <v>8193</v>
      </c>
      <c r="D3011" s="6">
        <v>1000</v>
      </c>
      <c r="E3011" s="8">
        <v>32</v>
      </c>
      <c r="F3011" t="s">
        <v>8220</v>
      </c>
      <c r="G3011" t="s">
        <v>8223</v>
      </c>
      <c r="H3011" t="s">
        <v>8245</v>
      </c>
      <c r="I3011" s="19">
        <f t="shared" ref="I3011:I3074" si="141">(((J3011/60)/60)/24)+DATE(1970,1,1)</f>
        <v>42223.625</v>
      </c>
      <c r="J3011">
        <v>1438959600</v>
      </c>
      <c r="K3011" s="19">
        <f t="shared" ref="K3011:K3074" si="142">(((L3011/60)/60)/24)+DATE(1970,1,1)</f>
        <v>42209.67288194444</v>
      </c>
      <c r="L3011">
        <v>1437754137</v>
      </c>
      <c r="M3011" t="b">
        <v>0</v>
      </c>
      <c r="N3011">
        <v>3</v>
      </c>
      <c r="O3011" t="b">
        <v>0</v>
      </c>
      <c r="P3011" t="s">
        <v>8269</v>
      </c>
      <c r="Q3011" s="15" t="s">
        <v>8314</v>
      </c>
      <c r="R3011" s="12" t="s">
        <v>8315</v>
      </c>
      <c r="S3011">
        <f t="shared" ref="S3011:S3074" si="143">IFERROR(ROUND(E3011/N3011,2),0)</f>
        <v>10.67</v>
      </c>
    </row>
    <row r="3012" spans="1:19" ht="60" x14ac:dyDescent="0.25">
      <c r="A3012" s="10">
        <v>2949</v>
      </c>
      <c r="B3012" s="3" t="s">
        <v>2949</v>
      </c>
      <c r="C3012" s="3" t="s">
        <v>7059</v>
      </c>
      <c r="D3012" s="6">
        <v>1000</v>
      </c>
      <c r="E3012" s="8">
        <v>25</v>
      </c>
      <c r="F3012" t="s">
        <v>8220</v>
      </c>
      <c r="G3012" t="s">
        <v>8223</v>
      </c>
      <c r="H3012" t="s">
        <v>8245</v>
      </c>
      <c r="I3012" s="19">
        <f t="shared" si="141"/>
        <v>42327.864780092597</v>
      </c>
      <c r="J3012">
        <v>1447965917</v>
      </c>
      <c r="K3012" s="19">
        <f t="shared" si="142"/>
        <v>42297.823113425926</v>
      </c>
      <c r="L3012">
        <v>1445370317</v>
      </c>
      <c r="M3012" t="b">
        <v>0</v>
      </c>
      <c r="N3012">
        <v>2</v>
      </c>
      <c r="O3012" t="b">
        <v>0</v>
      </c>
      <c r="P3012" t="s">
        <v>8301</v>
      </c>
      <c r="Q3012" s="15" t="s">
        <v>8314</v>
      </c>
      <c r="R3012" s="12" t="s">
        <v>8327</v>
      </c>
      <c r="S3012">
        <f t="shared" si="143"/>
        <v>12.5</v>
      </c>
    </row>
    <row r="3013" spans="1:19" ht="75" x14ac:dyDescent="0.25">
      <c r="A3013" s="10">
        <v>3855</v>
      </c>
      <c r="B3013" s="3" t="s">
        <v>3852</v>
      </c>
      <c r="C3013" s="3" t="s">
        <v>7964</v>
      </c>
      <c r="D3013" s="6">
        <v>1000</v>
      </c>
      <c r="E3013" s="8">
        <v>25</v>
      </c>
      <c r="F3013" t="s">
        <v>8220</v>
      </c>
      <c r="G3013" t="s">
        <v>8223</v>
      </c>
      <c r="H3013" t="s">
        <v>8245</v>
      </c>
      <c r="I3013" s="19">
        <f t="shared" si="141"/>
        <v>42089.929062499999</v>
      </c>
      <c r="J3013">
        <v>1427408271</v>
      </c>
      <c r="K3013" s="19">
        <f t="shared" si="142"/>
        <v>42059.970729166671</v>
      </c>
      <c r="L3013">
        <v>1424819871</v>
      </c>
      <c r="M3013" t="b">
        <v>0</v>
      </c>
      <c r="N3013">
        <v>1</v>
      </c>
      <c r="O3013" t="b">
        <v>0</v>
      </c>
      <c r="P3013" t="s">
        <v>8269</v>
      </c>
      <c r="Q3013" s="15" t="s">
        <v>8314</v>
      </c>
      <c r="R3013" s="12" t="s">
        <v>8315</v>
      </c>
      <c r="S3013">
        <f t="shared" si="143"/>
        <v>25</v>
      </c>
    </row>
    <row r="3014" spans="1:19" ht="45" x14ac:dyDescent="0.25">
      <c r="A3014" s="10">
        <v>1810</v>
      </c>
      <c r="B3014" s="3" t="s">
        <v>1811</v>
      </c>
      <c r="C3014" s="3" t="s">
        <v>5920</v>
      </c>
      <c r="D3014" s="6">
        <v>450</v>
      </c>
      <c r="E3014" s="8">
        <v>15</v>
      </c>
      <c r="F3014" t="s">
        <v>8220</v>
      </c>
      <c r="G3014" t="s">
        <v>8223</v>
      </c>
      <c r="H3014" t="s">
        <v>8245</v>
      </c>
      <c r="I3014" s="19">
        <f t="shared" si="141"/>
        <v>41872.91002314815</v>
      </c>
      <c r="J3014">
        <v>1408657826</v>
      </c>
      <c r="K3014" s="19">
        <f t="shared" si="142"/>
        <v>41860.91002314815</v>
      </c>
      <c r="L3014">
        <v>1407621026</v>
      </c>
      <c r="M3014" t="b">
        <v>0</v>
      </c>
      <c r="N3014">
        <v>2</v>
      </c>
      <c r="O3014" t="b">
        <v>0</v>
      </c>
      <c r="P3014" t="s">
        <v>8283</v>
      </c>
      <c r="Q3014" s="15" t="s">
        <v>8322</v>
      </c>
      <c r="R3014" s="12" t="s">
        <v>8323</v>
      </c>
      <c r="S3014">
        <f t="shared" si="143"/>
        <v>7.5</v>
      </c>
    </row>
    <row r="3015" spans="1:19" ht="30" x14ac:dyDescent="0.25">
      <c r="A3015" s="10">
        <v>1420</v>
      </c>
      <c r="B3015" s="3" t="s">
        <v>1421</v>
      </c>
      <c r="C3015" s="3" t="s">
        <v>5530</v>
      </c>
      <c r="D3015" s="6">
        <v>110</v>
      </c>
      <c r="E3015" s="8">
        <v>3</v>
      </c>
      <c r="F3015" t="s">
        <v>8220</v>
      </c>
      <c r="G3015" t="s">
        <v>8223</v>
      </c>
      <c r="H3015" t="s">
        <v>8245</v>
      </c>
      <c r="I3015" s="19">
        <f t="shared" si="141"/>
        <v>42549.667662037042</v>
      </c>
      <c r="J3015">
        <v>1467129686</v>
      </c>
      <c r="K3015" s="19">
        <f t="shared" si="142"/>
        <v>42524.667662037042</v>
      </c>
      <c r="L3015">
        <v>1464969686</v>
      </c>
      <c r="M3015" t="b">
        <v>0</v>
      </c>
      <c r="N3015">
        <v>3</v>
      </c>
      <c r="O3015" t="b">
        <v>0</v>
      </c>
      <c r="P3015" t="s">
        <v>8285</v>
      </c>
      <c r="Q3015" s="15" t="s">
        <v>8320</v>
      </c>
      <c r="R3015" s="12" t="s">
        <v>8355</v>
      </c>
      <c r="S3015">
        <f t="shared" si="143"/>
        <v>1</v>
      </c>
    </row>
    <row r="3016" spans="1:19" ht="45" x14ac:dyDescent="0.25">
      <c r="A3016" s="10">
        <v>1000</v>
      </c>
      <c r="B3016" s="3" t="s">
        <v>1001</v>
      </c>
      <c r="C3016" s="3" t="s">
        <v>5110</v>
      </c>
      <c r="D3016" s="6">
        <v>894700</v>
      </c>
      <c r="E3016" s="8">
        <v>19824</v>
      </c>
      <c r="F3016" t="s">
        <v>8219</v>
      </c>
      <c r="G3016" t="s">
        <v>8223</v>
      </c>
      <c r="H3016" t="s">
        <v>8245</v>
      </c>
      <c r="I3016" s="19">
        <f t="shared" si="141"/>
        <v>42809.018055555556</v>
      </c>
      <c r="J3016">
        <v>1489537560</v>
      </c>
      <c r="K3016" s="19">
        <f t="shared" si="142"/>
        <v>42749.059722222228</v>
      </c>
      <c r="L3016">
        <v>1484357160</v>
      </c>
      <c r="M3016" t="b">
        <v>0</v>
      </c>
      <c r="N3016">
        <v>6</v>
      </c>
      <c r="O3016" t="b">
        <v>0</v>
      </c>
      <c r="P3016" t="s">
        <v>8271</v>
      </c>
      <c r="Q3016" s="15" t="s">
        <v>8307</v>
      </c>
      <c r="R3016" s="12" t="s">
        <v>8313</v>
      </c>
      <c r="S3016">
        <f t="shared" si="143"/>
        <v>3304</v>
      </c>
    </row>
    <row r="3017" spans="1:19" ht="60" x14ac:dyDescent="0.25">
      <c r="A3017" s="10">
        <v>2651</v>
      </c>
      <c r="B3017" s="3" t="s">
        <v>2651</v>
      </c>
      <c r="C3017" s="3" t="s">
        <v>6761</v>
      </c>
      <c r="D3017" s="6">
        <v>280000</v>
      </c>
      <c r="E3017" s="8">
        <v>5233</v>
      </c>
      <c r="F3017" t="s">
        <v>8219</v>
      </c>
      <c r="G3017" t="s">
        <v>8223</v>
      </c>
      <c r="H3017" t="s">
        <v>8245</v>
      </c>
      <c r="I3017" s="19">
        <f t="shared" si="141"/>
        <v>42355.805659722217</v>
      </c>
      <c r="J3017">
        <v>1450380009</v>
      </c>
      <c r="K3017" s="19">
        <f t="shared" si="142"/>
        <v>42327.805659722217</v>
      </c>
      <c r="L3017">
        <v>1447960809</v>
      </c>
      <c r="M3017" t="b">
        <v>0</v>
      </c>
      <c r="N3017">
        <v>17</v>
      </c>
      <c r="O3017" t="b">
        <v>0</v>
      </c>
      <c r="P3017" t="s">
        <v>8299</v>
      </c>
      <c r="Q3017" s="15" t="s">
        <v>8307</v>
      </c>
      <c r="R3017" s="12" t="s">
        <v>8316</v>
      </c>
      <c r="S3017">
        <f t="shared" si="143"/>
        <v>307.82</v>
      </c>
    </row>
    <row r="3018" spans="1:19" ht="30" x14ac:dyDescent="0.25">
      <c r="A3018" s="10">
        <v>476</v>
      </c>
      <c r="B3018" s="3" t="s">
        <v>477</v>
      </c>
      <c r="C3018" s="3" t="s">
        <v>4586</v>
      </c>
      <c r="D3018" s="6">
        <v>220000</v>
      </c>
      <c r="E3018" s="8">
        <v>4906.59</v>
      </c>
      <c r="F3018" t="s">
        <v>8220</v>
      </c>
      <c r="G3018" t="s">
        <v>8223</v>
      </c>
      <c r="H3018" t="s">
        <v>8245</v>
      </c>
      <c r="I3018" s="19">
        <f t="shared" si="141"/>
        <v>41793.165972222225</v>
      </c>
      <c r="J3018">
        <v>1401767940</v>
      </c>
      <c r="K3018" s="19">
        <f t="shared" si="142"/>
        <v>41757.975011574075</v>
      </c>
      <c r="L3018">
        <v>1398727441</v>
      </c>
      <c r="M3018" t="b">
        <v>0</v>
      </c>
      <c r="N3018">
        <v>124</v>
      </c>
      <c r="O3018" t="b">
        <v>0</v>
      </c>
      <c r="P3018" t="s">
        <v>8268</v>
      </c>
      <c r="Q3018" s="15" t="s">
        <v>8317</v>
      </c>
      <c r="R3018" s="12" t="s">
        <v>8344</v>
      </c>
      <c r="S3018">
        <f t="shared" si="143"/>
        <v>39.57</v>
      </c>
    </row>
    <row r="3019" spans="1:19" ht="60" x14ac:dyDescent="0.25">
      <c r="A3019" s="10">
        <v>994</v>
      </c>
      <c r="B3019" s="3" t="s">
        <v>995</v>
      </c>
      <c r="C3019" s="3" t="s">
        <v>5104</v>
      </c>
      <c r="D3019" s="6">
        <v>200000</v>
      </c>
      <c r="E3019" s="8">
        <v>4669</v>
      </c>
      <c r="F3019" t="s">
        <v>8220</v>
      </c>
      <c r="G3019" t="s">
        <v>8223</v>
      </c>
      <c r="H3019" t="s">
        <v>8245</v>
      </c>
      <c r="I3019" s="19">
        <f t="shared" si="141"/>
        <v>41973.957638888889</v>
      </c>
      <c r="J3019">
        <v>1417388340</v>
      </c>
      <c r="K3019" s="19">
        <f t="shared" si="142"/>
        <v>41921.263078703705</v>
      </c>
      <c r="L3019">
        <v>1412835530</v>
      </c>
      <c r="M3019" t="b">
        <v>0</v>
      </c>
      <c r="N3019">
        <v>11</v>
      </c>
      <c r="O3019" t="b">
        <v>0</v>
      </c>
      <c r="P3019" t="s">
        <v>8271</v>
      </c>
      <c r="Q3019" s="15" t="s">
        <v>8307</v>
      </c>
      <c r="R3019" s="12" t="s">
        <v>8313</v>
      </c>
      <c r="S3019">
        <f t="shared" si="143"/>
        <v>424.45</v>
      </c>
    </row>
    <row r="3020" spans="1:19" ht="60" x14ac:dyDescent="0.25">
      <c r="A3020" s="10">
        <v>976</v>
      </c>
      <c r="B3020" s="3" t="s">
        <v>977</v>
      </c>
      <c r="C3020" s="3" t="s">
        <v>5086</v>
      </c>
      <c r="D3020" s="6">
        <v>150000</v>
      </c>
      <c r="E3020" s="8">
        <v>2889</v>
      </c>
      <c r="F3020" t="s">
        <v>8220</v>
      </c>
      <c r="G3020" t="s">
        <v>8225</v>
      </c>
      <c r="H3020" t="s">
        <v>8247</v>
      </c>
      <c r="I3020" s="19">
        <f t="shared" si="141"/>
        <v>42230.058993055558</v>
      </c>
      <c r="J3020">
        <v>1439515497</v>
      </c>
      <c r="K3020" s="19">
        <f t="shared" si="142"/>
        <v>42185.058993055558</v>
      </c>
      <c r="L3020">
        <v>1435627497</v>
      </c>
      <c r="M3020" t="b">
        <v>0</v>
      </c>
      <c r="N3020">
        <v>18</v>
      </c>
      <c r="O3020" t="b">
        <v>0</v>
      </c>
      <c r="P3020" t="s">
        <v>8271</v>
      </c>
      <c r="Q3020" s="15" t="s">
        <v>8307</v>
      </c>
      <c r="R3020" s="12" t="s">
        <v>8313</v>
      </c>
      <c r="S3020">
        <f t="shared" si="143"/>
        <v>160.5</v>
      </c>
    </row>
    <row r="3021" spans="1:19" ht="45" x14ac:dyDescent="0.25">
      <c r="A3021" s="10">
        <v>945</v>
      </c>
      <c r="B3021" s="3" t="s">
        <v>946</v>
      </c>
      <c r="C3021" s="3" t="s">
        <v>5055</v>
      </c>
      <c r="D3021" s="6">
        <v>100000</v>
      </c>
      <c r="E3021" s="8">
        <v>2484</v>
      </c>
      <c r="F3021" t="s">
        <v>8220</v>
      </c>
      <c r="G3021" t="s">
        <v>8229</v>
      </c>
      <c r="H3021" t="s">
        <v>8248</v>
      </c>
      <c r="I3021" s="19">
        <f t="shared" si="141"/>
        <v>42784.999305555553</v>
      </c>
      <c r="J3021">
        <v>1487462340</v>
      </c>
      <c r="K3021" s="19">
        <f t="shared" si="142"/>
        <v>42732.872986111113</v>
      </c>
      <c r="L3021">
        <v>1482958626</v>
      </c>
      <c r="M3021" t="b">
        <v>0</v>
      </c>
      <c r="N3021">
        <v>16</v>
      </c>
      <c r="O3021" t="b">
        <v>0</v>
      </c>
      <c r="P3021" t="s">
        <v>8271</v>
      </c>
      <c r="Q3021" s="15" t="s">
        <v>8307</v>
      </c>
      <c r="R3021" s="12" t="s">
        <v>8313</v>
      </c>
      <c r="S3021">
        <f t="shared" si="143"/>
        <v>155.25</v>
      </c>
    </row>
    <row r="3022" spans="1:19" ht="60" x14ac:dyDescent="0.25">
      <c r="A3022" s="10">
        <v>2132</v>
      </c>
      <c r="B3022" s="3" t="s">
        <v>2133</v>
      </c>
      <c r="C3022" s="3" t="s">
        <v>6242</v>
      </c>
      <c r="D3022" s="6">
        <v>100000</v>
      </c>
      <c r="E3022" s="8">
        <v>2112.9899999999998</v>
      </c>
      <c r="F3022" t="s">
        <v>8220</v>
      </c>
      <c r="G3022" t="s">
        <v>8223</v>
      </c>
      <c r="H3022" t="s">
        <v>8245</v>
      </c>
      <c r="I3022" s="19">
        <f t="shared" si="141"/>
        <v>41673.487175925926</v>
      </c>
      <c r="J3022">
        <v>1391427692</v>
      </c>
      <c r="K3022" s="19">
        <f t="shared" si="142"/>
        <v>41643.487175925926</v>
      </c>
      <c r="L3022">
        <v>1388835692</v>
      </c>
      <c r="M3022" t="b">
        <v>0</v>
      </c>
      <c r="N3022">
        <v>99</v>
      </c>
      <c r="O3022" t="b">
        <v>0</v>
      </c>
      <c r="P3022" t="s">
        <v>8280</v>
      </c>
      <c r="Q3022" s="15" t="s">
        <v>8309</v>
      </c>
      <c r="R3022" s="12" t="s">
        <v>8345</v>
      </c>
      <c r="S3022">
        <f t="shared" si="143"/>
        <v>21.34</v>
      </c>
    </row>
    <row r="3023" spans="1:19" ht="45" x14ac:dyDescent="0.25">
      <c r="A3023" s="10">
        <v>2644</v>
      </c>
      <c r="B3023" s="3" t="s">
        <v>2644</v>
      </c>
      <c r="C3023" s="3" t="s">
        <v>6754</v>
      </c>
      <c r="D3023" s="6">
        <v>100000</v>
      </c>
      <c r="E3023" s="8">
        <v>2053</v>
      </c>
      <c r="F3023" t="s">
        <v>8219</v>
      </c>
      <c r="G3023" t="s">
        <v>8223</v>
      </c>
      <c r="H3023" t="s">
        <v>8245</v>
      </c>
      <c r="I3023" s="19">
        <f t="shared" si="141"/>
        <v>42804.792071759264</v>
      </c>
      <c r="J3023">
        <v>1489172435</v>
      </c>
      <c r="K3023" s="19">
        <f t="shared" si="142"/>
        <v>42774.792071759264</v>
      </c>
      <c r="L3023">
        <v>1486580435</v>
      </c>
      <c r="M3023" t="b">
        <v>1</v>
      </c>
      <c r="N3023">
        <v>52</v>
      </c>
      <c r="O3023" t="b">
        <v>0</v>
      </c>
      <c r="P3023" t="s">
        <v>8299</v>
      </c>
      <c r="Q3023" s="15" t="s">
        <v>8307</v>
      </c>
      <c r="R3023" s="12" t="s">
        <v>8316</v>
      </c>
      <c r="S3023">
        <f t="shared" si="143"/>
        <v>39.479999999999997</v>
      </c>
    </row>
    <row r="3024" spans="1:19" ht="30" x14ac:dyDescent="0.25">
      <c r="A3024" s="10">
        <v>128</v>
      </c>
      <c r="B3024" s="3" t="s">
        <v>130</v>
      </c>
      <c r="C3024" s="3" t="s">
        <v>4239</v>
      </c>
      <c r="D3024" s="6">
        <v>100000</v>
      </c>
      <c r="E3024" s="8">
        <v>1867</v>
      </c>
      <c r="F3024" t="s">
        <v>8219</v>
      </c>
      <c r="G3024" t="s">
        <v>8223</v>
      </c>
      <c r="H3024" t="s">
        <v>8245</v>
      </c>
      <c r="I3024" s="19">
        <f t="shared" si="141"/>
        <v>42663.22792824074</v>
      </c>
      <c r="J3024">
        <v>1476941293</v>
      </c>
      <c r="K3024" s="19">
        <f t="shared" si="142"/>
        <v>42628.22792824074</v>
      </c>
      <c r="L3024">
        <v>1473917293</v>
      </c>
      <c r="M3024" t="b">
        <v>0</v>
      </c>
      <c r="N3024">
        <v>6</v>
      </c>
      <c r="O3024" t="b">
        <v>0</v>
      </c>
      <c r="P3024" t="s">
        <v>8265</v>
      </c>
      <c r="Q3024" s="15" t="s">
        <v>8317</v>
      </c>
      <c r="R3024" s="12" t="s">
        <v>8337</v>
      </c>
      <c r="S3024">
        <f t="shared" si="143"/>
        <v>311.17</v>
      </c>
    </row>
    <row r="3025" spans="1:19" ht="60" x14ac:dyDescent="0.25">
      <c r="A3025" s="10">
        <v>1328</v>
      </c>
      <c r="B3025" s="3" t="s">
        <v>1329</v>
      </c>
      <c r="C3025" s="3" t="s">
        <v>5438</v>
      </c>
      <c r="D3025" s="6">
        <v>75000</v>
      </c>
      <c r="E3025" s="8">
        <v>1748</v>
      </c>
      <c r="F3025" t="s">
        <v>8219</v>
      </c>
      <c r="G3025" t="s">
        <v>8223</v>
      </c>
      <c r="H3025" t="s">
        <v>8245</v>
      </c>
      <c r="I3025" s="19">
        <f t="shared" si="141"/>
        <v>42657.642754629633</v>
      </c>
      <c r="J3025">
        <v>1476458734</v>
      </c>
      <c r="K3025" s="19">
        <f t="shared" si="142"/>
        <v>42612.642754629633</v>
      </c>
      <c r="L3025">
        <v>1472570734</v>
      </c>
      <c r="M3025" t="b">
        <v>0</v>
      </c>
      <c r="N3025">
        <v>15</v>
      </c>
      <c r="O3025" t="b">
        <v>0</v>
      </c>
      <c r="P3025" t="s">
        <v>8271</v>
      </c>
      <c r="Q3025" s="15" t="s">
        <v>8307</v>
      </c>
      <c r="R3025" s="12" t="s">
        <v>8313</v>
      </c>
      <c r="S3025">
        <f t="shared" si="143"/>
        <v>116.53</v>
      </c>
    </row>
    <row r="3026" spans="1:19" ht="45" x14ac:dyDescent="0.25">
      <c r="A3026" s="10">
        <v>2381</v>
      </c>
      <c r="B3026" s="3" t="s">
        <v>2382</v>
      </c>
      <c r="C3026" s="3" t="s">
        <v>6491</v>
      </c>
      <c r="D3026" s="6">
        <v>86350</v>
      </c>
      <c r="E3026" s="8">
        <v>1571</v>
      </c>
      <c r="F3026" t="s">
        <v>8219</v>
      </c>
      <c r="G3026" t="s">
        <v>8223</v>
      </c>
      <c r="H3026" t="s">
        <v>8245</v>
      </c>
      <c r="I3026" s="19">
        <f t="shared" si="141"/>
        <v>42104.935740740737</v>
      </c>
      <c r="J3026">
        <v>1428704848</v>
      </c>
      <c r="K3026" s="19">
        <f t="shared" si="142"/>
        <v>42074.935740740737</v>
      </c>
      <c r="L3026">
        <v>1426112848</v>
      </c>
      <c r="M3026" t="b">
        <v>0</v>
      </c>
      <c r="N3026">
        <v>7</v>
      </c>
      <c r="O3026" t="b">
        <v>0</v>
      </c>
      <c r="P3026" t="s">
        <v>8270</v>
      </c>
      <c r="Q3026" s="15" t="s">
        <v>8307</v>
      </c>
      <c r="R3026" s="12" t="s">
        <v>8354</v>
      </c>
      <c r="S3026">
        <f t="shared" si="143"/>
        <v>224.43</v>
      </c>
    </row>
    <row r="3027" spans="1:19" ht="45" x14ac:dyDescent="0.25">
      <c r="A3027" s="10">
        <v>463</v>
      </c>
      <c r="B3027" s="3" t="s">
        <v>464</v>
      </c>
      <c r="C3027" s="3" t="s">
        <v>4573</v>
      </c>
      <c r="D3027" s="6">
        <v>55000</v>
      </c>
      <c r="E3027" s="8">
        <v>1250</v>
      </c>
      <c r="F3027" t="s">
        <v>8220</v>
      </c>
      <c r="G3027" t="s">
        <v>8223</v>
      </c>
      <c r="H3027" t="s">
        <v>8245</v>
      </c>
      <c r="I3027" s="19">
        <f t="shared" si="141"/>
        <v>40810.710104166668</v>
      </c>
      <c r="J3027">
        <v>1316883753</v>
      </c>
      <c r="K3027" s="19">
        <f t="shared" si="142"/>
        <v>40750.710104166668</v>
      </c>
      <c r="L3027">
        <v>1311699753</v>
      </c>
      <c r="M3027" t="b">
        <v>0</v>
      </c>
      <c r="N3027">
        <v>11</v>
      </c>
      <c r="O3027" t="b">
        <v>0</v>
      </c>
      <c r="P3027" t="s">
        <v>8268</v>
      </c>
      <c r="Q3027" s="15" t="s">
        <v>8317</v>
      </c>
      <c r="R3027" s="12" t="s">
        <v>8344</v>
      </c>
      <c r="S3027">
        <f t="shared" si="143"/>
        <v>113.64</v>
      </c>
    </row>
    <row r="3028" spans="1:19" ht="45" x14ac:dyDescent="0.25">
      <c r="A3028" s="10">
        <v>2587</v>
      </c>
      <c r="B3028" s="3" t="s">
        <v>2587</v>
      </c>
      <c r="C3028" s="3" t="s">
        <v>6697</v>
      </c>
      <c r="D3028" s="6">
        <v>50000</v>
      </c>
      <c r="E3028" s="8">
        <v>1217</v>
      </c>
      <c r="F3028" t="s">
        <v>8220</v>
      </c>
      <c r="G3028" t="s">
        <v>8223</v>
      </c>
      <c r="H3028" t="s">
        <v>8245</v>
      </c>
      <c r="I3028" s="19">
        <f t="shared" si="141"/>
        <v>42368.675381944442</v>
      </c>
      <c r="J3028">
        <v>1451491953</v>
      </c>
      <c r="K3028" s="19">
        <f t="shared" si="142"/>
        <v>42338.675381944442</v>
      </c>
      <c r="L3028">
        <v>1448899953</v>
      </c>
      <c r="M3028" t="b">
        <v>0</v>
      </c>
      <c r="N3028">
        <v>6</v>
      </c>
      <c r="O3028" t="b">
        <v>0</v>
      </c>
      <c r="P3028" t="s">
        <v>8282</v>
      </c>
      <c r="Q3028" s="15" t="s">
        <v>8325</v>
      </c>
      <c r="R3028" s="12" t="s">
        <v>8353</v>
      </c>
      <c r="S3028">
        <f t="shared" si="143"/>
        <v>202.83</v>
      </c>
    </row>
    <row r="3029" spans="1:19" ht="60" x14ac:dyDescent="0.25">
      <c r="A3029" s="10">
        <v>941</v>
      </c>
      <c r="B3029" s="3" t="s">
        <v>942</v>
      </c>
      <c r="C3029" s="3" t="s">
        <v>5051</v>
      </c>
      <c r="D3029" s="6">
        <v>50000</v>
      </c>
      <c r="E3029" s="8">
        <v>1161</v>
      </c>
      <c r="F3029" t="s">
        <v>8220</v>
      </c>
      <c r="G3029" t="s">
        <v>8223</v>
      </c>
      <c r="H3029" t="s">
        <v>8245</v>
      </c>
      <c r="I3029" s="19">
        <f t="shared" si="141"/>
        <v>42776.096585648149</v>
      </c>
      <c r="J3029">
        <v>1486693145</v>
      </c>
      <c r="K3029" s="19">
        <f t="shared" si="142"/>
        <v>42746.096585648149</v>
      </c>
      <c r="L3029">
        <v>1484101145</v>
      </c>
      <c r="M3029" t="b">
        <v>0</v>
      </c>
      <c r="N3029">
        <v>31</v>
      </c>
      <c r="O3029" t="b">
        <v>0</v>
      </c>
      <c r="P3029" t="s">
        <v>8271</v>
      </c>
      <c r="Q3029" s="15" t="s">
        <v>8307</v>
      </c>
      <c r="R3029" s="12" t="s">
        <v>8313</v>
      </c>
      <c r="S3029">
        <f t="shared" si="143"/>
        <v>37.450000000000003</v>
      </c>
    </row>
    <row r="3030" spans="1:19" ht="60" x14ac:dyDescent="0.25">
      <c r="A3030" s="10">
        <v>2951</v>
      </c>
      <c r="B3030" s="3" t="s">
        <v>2951</v>
      </c>
      <c r="C3030" s="3" t="s">
        <v>7061</v>
      </c>
      <c r="D3030" s="6">
        <v>50000</v>
      </c>
      <c r="E3030" s="8">
        <v>1096</v>
      </c>
      <c r="F3030" t="s">
        <v>8219</v>
      </c>
      <c r="G3030" t="s">
        <v>8223</v>
      </c>
      <c r="H3030" t="s">
        <v>8245</v>
      </c>
      <c r="I3030" s="19">
        <f t="shared" si="141"/>
        <v>41917.802928240737</v>
      </c>
      <c r="J3030">
        <v>1412536573</v>
      </c>
      <c r="K3030" s="19">
        <f t="shared" si="142"/>
        <v>41872.802928240737</v>
      </c>
      <c r="L3030">
        <v>1408648573</v>
      </c>
      <c r="M3030" t="b">
        <v>0</v>
      </c>
      <c r="N3030">
        <v>58</v>
      </c>
      <c r="O3030" t="b">
        <v>0</v>
      </c>
      <c r="P3030" t="s">
        <v>8301</v>
      </c>
      <c r="Q3030" s="15" t="s">
        <v>8314</v>
      </c>
      <c r="R3030" s="12" t="s">
        <v>8327</v>
      </c>
      <c r="S3030">
        <f t="shared" si="143"/>
        <v>18.899999999999999</v>
      </c>
    </row>
    <row r="3031" spans="1:19" x14ac:dyDescent="0.25">
      <c r="A3031" s="10">
        <v>1590</v>
      </c>
      <c r="B3031" s="3" t="s">
        <v>1591</v>
      </c>
      <c r="C3031" s="3" t="s">
        <v>5700</v>
      </c>
      <c r="D3031" s="6">
        <v>60000</v>
      </c>
      <c r="E3031" s="8">
        <v>1020</v>
      </c>
      <c r="F3031" t="s">
        <v>8220</v>
      </c>
      <c r="G3031" t="s">
        <v>8236</v>
      </c>
      <c r="H3031" t="s">
        <v>8248</v>
      </c>
      <c r="I3031" s="19">
        <f t="shared" si="141"/>
        <v>42270.857222222221</v>
      </c>
      <c r="J3031">
        <v>1443040464</v>
      </c>
      <c r="K3031" s="19">
        <f t="shared" si="142"/>
        <v>42240.857222222221</v>
      </c>
      <c r="L3031">
        <v>1440448464</v>
      </c>
      <c r="M3031" t="b">
        <v>0</v>
      </c>
      <c r="N3031">
        <v>2</v>
      </c>
      <c r="O3031" t="b">
        <v>0</v>
      </c>
      <c r="P3031" t="s">
        <v>8289</v>
      </c>
      <c r="Q3031" s="15" t="s">
        <v>8322</v>
      </c>
      <c r="R3031" s="12" t="s">
        <v>8340</v>
      </c>
      <c r="S3031">
        <f t="shared" si="143"/>
        <v>510</v>
      </c>
    </row>
    <row r="3032" spans="1:19" ht="45" x14ac:dyDescent="0.25">
      <c r="A3032" s="10">
        <v>1778</v>
      </c>
      <c r="B3032" s="3" t="s">
        <v>1779</v>
      </c>
      <c r="C3032" s="3" t="s">
        <v>5888</v>
      </c>
      <c r="D3032" s="6">
        <v>50000</v>
      </c>
      <c r="E3032" s="8">
        <v>995</v>
      </c>
      <c r="F3032" t="s">
        <v>8220</v>
      </c>
      <c r="G3032" t="s">
        <v>8223</v>
      </c>
      <c r="H3032" t="s">
        <v>8245</v>
      </c>
      <c r="I3032" s="19">
        <f t="shared" si="141"/>
        <v>42090.821701388893</v>
      </c>
      <c r="J3032">
        <v>1427485395</v>
      </c>
      <c r="K3032" s="19">
        <f t="shared" si="142"/>
        <v>42045.86336805555</v>
      </c>
      <c r="L3032">
        <v>1423600995</v>
      </c>
      <c r="M3032" t="b">
        <v>1</v>
      </c>
      <c r="N3032">
        <v>15</v>
      </c>
      <c r="O3032" t="b">
        <v>0</v>
      </c>
      <c r="P3032" t="s">
        <v>8283</v>
      </c>
      <c r="Q3032" s="15" t="s">
        <v>8322</v>
      </c>
      <c r="R3032" s="12" t="s">
        <v>8323</v>
      </c>
      <c r="S3032">
        <f t="shared" si="143"/>
        <v>66.33</v>
      </c>
    </row>
    <row r="3033" spans="1:19" ht="45" x14ac:dyDescent="0.25">
      <c r="A3033" s="10">
        <v>1167</v>
      </c>
      <c r="B3033" s="3" t="s">
        <v>1168</v>
      </c>
      <c r="C3033" s="3" t="s">
        <v>5277</v>
      </c>
      <c r="D3033" s="6">
        <v>60000</v>
      </c>
      <c r="E3033" s="8">
        <v>979</v>
      </c>
      <c r="F3033" t="s">
        <v>8220</v>
      </c>
      <c r="G3033" t="s">
        <v>8223</v>
      </c>
      <c r="H3033" t="s">
        <v>8245</v>
      </c>
      <c r="I3033" s="19">
        <f t="shared" si="141"/>
        <v>41894.734895833331</v>
      </c>
      <c r="J3033">
        <v>1410543495</v>
      </c>
      <c r="K3033" s="19">
        <f t="shared" si="142"/>
        <v>41863.734895833331</v>
      </c>
      <c r="L3033">
        <v>1407865095</v>
      </c>
      <c r="M3033" t="b">
        <v>0</v>
      </c>
      <c r="N3033">
        <v>16</v>
      </c>
      <c r="O3033" t="b">
        <v>0</v>
      </c>
      <c r="P3033" t="s">
        <v>8282</v>
      </c>
      <c r="Q3033" s="15" t="s">
        <v>8325</v>
      </c>
      <c r="R3033" s="12" t="s">
        <v>8353</v>
      </c>
      <c r="S3033">
        <f t="shared" si="143"/>
        <v>61.19</v>
      </c>
    </row>
    <row r="3034" spans="1:19" ht="60" x14ac:dyDescent="0.25">
      <c r="A3034" s="10">
        <v>956</v>
      </c>
      <c r="B3034" s="3" t="s">
        <v>957</v>
      </c>
      <c r="C3034" s="3" t="s">
        <v>5066</v>
      </c>
      <c r="D3034" s="6">
        <v>50000</v>
      </c>
      <c r="E3034" s="8">
        <v>861</v>
      </c>
      <c r="F3034" t="s">
        <v>8220</v>
      </c>
      <c r="G3034" t="s">
        <v>8223</v>
      </c>
      <c r="H3034" t="s">
        <v>8245</v>
      </c>
      <c r="I3034" s="19">
        <f t="shared" si="141"/>
        <v>42120.872210648144</v>
      </c>
      <c r="J3034">
        <v>1430081759</v>
      </c>
      <c r="K3034" s="19">
        <f t="shared" si="142"/>
        <v>42060.913877314815</v>
      </c>
      <c r="L3034">
        <v>1424901359</v>
      </c>
      <c r="M3034" t="b">
        <v>0</v>
      </c>
      <c r="N3034">
        <v>17</v>
      </c>
      <c r="O3034" t="b">
        <v>0</v>
      </c>
      <c r="P3034" t="s">
        <v>8271</v>
      </c>
      <c r="Q3034" s="15" t="s">
        <v>8307</v>
      </c>
      <c r="R3034" s="12" t="s">
        <v>8313</v>
      </c>
      <c r="S3034">
        <f t="shared" si="143"/>
        <v>50.65</v>
      </c>
    </row>
    <row r="3035" spans="1:19" ht="60" x14ac:dyDescent="0.25">
      <c r="A3035" s="10">
        <v>3845</v>
      </c>
      <c r="B3035" s="3" t="s">
        <v>3842</v>
      </c>
      <c r="C3035" s="3" t="s">
        <v>7954</v>
      </c>
      <c r="D3035" s="6">
        <v>40000</v>
      </c>
      <c r="E3035" s="8">
        <v>842</v>
      </c>
      <c r="F3035" t="s">
        <v>8220</v>
      </c>
      <c r="G3035" t="s">
        <v>8223</v>
      </c>
      <c r="H3035" t="s">
        <v>8245</v>
      </c>
      <c r="I3035" s="19">
        <f t="shared" si="141"/>
        <v>42278.627013888887</v>
      </c>
      <c r="J3035">
        <v>1443711774</v>
      </c>
      <c r="K3035" s="19">
        <f t="shared" si="142"/>
        <v>42248.627013888887</v>
      </c>
      <c r="L3035">
        <v>1441119774</v>
      </c>
      <c r="M3035" t="b">
        <v>1</v>
      </c>
      <c r="N3035">
        <v>12</v>
      </c>
      <c r="O3035" t="b">
        <v>0</v>
      </c>
      <c r="P3035" t="s">
        <v>8269</v>
      </c>
      <c r="Q3035" s="15" t="s">
        <v>8314</v>
      </c>
      <c r="R3035" s="12" t="s">
        <v>8315</v>
      </c>
      <c r="S3035">
        <f t="shared" si="143"/>
        <v>70.17</v>
      </c>
    </row>
    <row r="3036" spans="1:19" ht="60" x14ac:dyDescent="0.25">
      <c r="A3036" s="10">
        <v>3085</v>
      </c>
      <c r="B3036" s="3" t="s">
        <v>3085</v>
      </c>
      <c r="C3036" s="3" t="s">
        <v>7195</v>
      </c>
      <c r="D3036" s="6">
        <v>25000</v>
      </c>
      <c r="E3036" s="8">
        <v>610</v>
      </c>
      <c r="F3036" t="s">
        <v>8220</v>
      </c>
      <c r="G3036" t="s">
        <v>8223</v>
      </c>
      <c r="H3036" t="s">
        <v>8245</v>
      </c>
      <c r="I3036" s="19">
        <f t="shared" si="141"/>
        <v>42276.883784722217</v>
      </c>
      <c r="J3036">
        <v>1443561159</v>
      </c>
      <c r="K3036" s="19">
        <f t="shared" si="142"/>
        <v>42246.883784722217</v>
      </c>
      <c r="L3036">
        <v>1440969159</v>
      </c>
      <c r="M3036" t="b">
        <v>0</v>
      </c>
      <c r="N3036">
        <v>9</v>
      </c>
      <c r="O3036" t="b">
        <v>0</v>
      </c>
      <c r="P3036" t="s">
        <v>8301</v>
      </c>
      <c r="Q3036" s="15" t="s">
        <v>8314</v>
      </c>
      <c r="R3036" s="12" t="s">
        <v>8327</v>
      </c>
      <c r="S3036">
        <f t="shared" si="143"/>
        <v>67.78</v>
      </c>
    </row>
    <row r="3037" spans="1:19" ht="45" x14ac:dyDescent="0.25">
      <c r="A3037" s="10">
        <v>2144</v>
      </c>
      <c r="B3037" s="3" t="s">
        <v>2145</v>
      </c>
      <c r="C3037" s="3" t="s">
        <v>6254</v>
      </c>
      <c r="D3037" s="6">
        <v>35500</v>
      </c>
      <c r="E3037" s="8">
        <v>607</v>
      </c>
      <c r="F3037" t="s">
        <v>8220</v>
      </c>
      <c r="G3037" t="s">
        <v>8223</v>
      </c>
      <c r="H3037" t="s">
        <v>8245</v>
      </c>
      <c r="I3037" s="19">
        <f t="shared" si="141"/>
        <v>41531.546759259261</v>
      </c>
      <c r="J3037">
        <v>1379164040</v>
      </c>
      <c r="K3037" s="19">
        <f t="shared" si="142"/>
        <v>41499.546759259261</v>
      </c>
      <c r="L3037">
        <v>1376399240</v>
      </c>
      <c r="M3037" t="b">
        <v>0</v>
      </c>
      <c r="N3037">
        <v>24</v>
      </c>
      <c r="O3037" t="b">
        <v>0</v>
      </c>
      <c r="P3037" t="s">
        <v>8280</v>
      </c>
      <c r="Q3037" s="15" t="s">
        <v>8309</v>
      </c>
      <c r="R3037" s="12" t="s">
        <v>8345</v>
      </c>
      <c r="S3037">
        <f t="shared" si="143"/>
        <v>25.29</v>
      </c>
    </row>
    <row r="3038" spans="1:19" ht="60" x14ac:dyDescent="0.25">
      <c r="A3038" s="10">
        <v>1127</v>
      </c>
      <c r="B3038" s="3" t="s">
        <v>1128</v>
      </c>
      <c r="C3038" s="3" t="s">
        <v>5237</v>
      </c>
      <c r="D3038" s="6">
        <v>35000</v>
      </c>
      <c r="E3038" s="8">
        <v>585</v>
      </c>
      <c r="F3038" t="s">
        <v>8220</v>
      </c>
      <c r="G3038" t="s">
        <v>8223</v>
      </c>
      <c r="H3038" t="s">
        <v>8245</v>
      </c>
      <c r="I3038" s="19">
        <f t="shared" si="141"/>
        <v>41957.895833333328</v>
      </c>
      <c r="J3038">
        <v>1416000600</v>
      </c>
      <c r="K3038" s="19">
        <f t="shared" si="142"/>
        <v>41926.854166666664</v>
      </c>
      <c r="L3038">
        <v>1413318600</v>
      </c>
      <c r="M3038" t="b">
        <v>0</v>
      </c>
      <c r="N3038">
        <v>23</v>
      </c>
      <c r="O3038" t="b">
        <v>0</v>
      </c>
      <c r="P3038" t="s">
        <v>8281</v>
      </c>
      <c r="Q3038" s="15" t="s">
        <v>8309</v>
      </c>
      <c r="R3038" s="12" t="s">
        <v>8341</v>
      </c>
      <c r="S3038">
        <f t="shared" si="143"/>
        <v>25.43</v>
      </c>
    </row>
    <row r="3039" spans="1:19" ht="45" x14ac:dyDescent="0.25">
      <c r="A3039" s="10">
        <v>1816</v>
      </c>
      <c r="B3039" s="3" t="s">
        <v>1817</v>
      </c>
      <c r="C3039" s="3" t="s">
        <v>5926</v>
      </c>
      <c r="D3039" s="6">
        <v>25000</v>
      </c>
      <c r="E3039" s="8">
        <v>509</v>
      </c>
      <c r="F3039" t="s">
        <v>8220</v>
      </c>
      <c r="G3039" t="s">
        <v>8239</v>
      </c>
      <c r="H3039" t="s">
        <v>8256</v>
      </c>
      <c r="I3039" s="19">
        <f t="shared" si="141"/>
        <v>42576.791666666672</v>
      </c>
      <c r="J3039">
        <v>1469473200</v>
      </c>
      <c r="K3039" s="19">
        <f t="shared" si="142"/>
        <v>42548.876192129625</v>
      </c>
      <c r="L3039">
        <v>1467061303</v>
      </c>
      <c r="M3039" t="b">
        <v>0</v>
      </c>
      <c r="N3039">
        <v>6</v>
      </c>
      <c r="O3039" t="b">
        <v>0</v>
      </c>
      <c r="P3039" t="s">
        <v>8283</v>
      </c>
      <c r="Q3039" s="15" t="s">
        <v>8322</v>
      </c>
      <c r="R3039" s="12" t="s">
        <v>8323</v>
      </c>
      <c r="S3039">
        <f t="shared" si="143"/>
        <v>84.83</v>
      </c>
    </row>
    <row r="3040" spans="1:19" ht="60" x14ac:dyDescent="0.25">
      <c r="A3040" s="10">
        <v>4062</v>
      </c>
      <c r="B3040" s="3" t="s">
        <v>4058</v>
      </c>
      <c r="C3040" s="3" t="s">
        <v>8166</v>
      </c>
      <c r="D3040" s="6">
        <v>20000</v>
      </c>
      <c r="E3040" s="8">
        <v>490</v>
      </c>
      <c r="F3040" t="s">
        <v>8220</v>
      </c>
      <c r="G3040" t="s">
        <v>8223</v>
      </c>
      <c r="H3040" t="s">
        <v>8245</v>
      </c>
      <c r="I3040" s="19">
        <f t="shared" si="141"/>
        <v>42553.739212962959</v>
      </c>
      <c r="J3040">
        <v>1467481468</v>
      </c>
      <c r="K3040" s="19">
        <f t="shared" si="142"/>
        <v>42523.739212962959</v>
      </c>
      <c r="L3040">
        <v>1464889468</v>
      </c>
      <c r="M3040" t="b">
        <v>0</v>
      </c>
      <c r="N3040">
        <v>3</v>
      </c>
      <c r="O3040" t="b">
        <v>0</v>
      </c>
      <c r="P3040" t="s">
        <v>8269</v>
      </c>
      <c r="Q3040" s="15" t="s">
        <v>8314</v>
      </c>
      <c r="R3040" s="12" t="s">
        <v>8315</v>
      </c>
      <c r="S3040">
        <f t="shared" si="143"/>
        <v>163.33000000000001</v>
      </c>
    </row>
    <row r="3041" spans="1:19" ht="60" x14ac:dyDescent="0.25">
      <c r="A3041" s="10">
        <v>1325</v>
      </c>
      <c r="B3041" s="3" t="s">
        <v>1326</v>
      </c>
      <c r="C3041" s="3" t="s">
        <v>5435</v>
      </c>
      <c r="D3041" s="6">
        <v>20000</v>
      </c>
      <c r="E3041" s="8">
        <v>486</v>
      </c>
      <c r="F3041" t="s">
        <v>8219</v>
      </c>
      <c r="G3041" t="s">
        <v>8223</v>
      </c>
      <c r="H3041" t="s">
        <v>8245</v>
      </c>
      <c r="I3041" s="19">
        <f t="shared" si="141"/>
        <v>42734.086053240739</v>
      </c>
      <c r="J3041">
        <v>1483063435</v>
      </c>
      <c r="K3041" s="19">
        <f t="shared" si="142"/>
        <v>42704.086053240739</v>
      </c>
      <c r="L3041">
        <v>1480471435</v>
      </c>
      <c r="M3041" t="b">
        <v>0</v>
      </c>
      <c r="N3041">
        <v>8</v>
      </c>
      <c r="O3041" t="b">
        <v>0</v>
      </c>
      <c r="P3041" t="s">
        <v>8271</v>
      </c>
      <c r="Q3041" s="15" t="s">
        <v>8307</v>
      </c>
      <c r="R3041" s="12" t="s">
        <v>8313</v>
      </c>
      <c r="S3041">
        <f t="shared" si="143"/>
        <v>60.75</v>
      </c>
    </row>
    <row r="3042" spans="1:19" ht="45" x14ac:dyDescent="0.25">
      <c r="A3042" s="10">
        <v>2409</v>
      </c>
      <c r="B3042" s="3" t="s">
        <v>2410</v>
      </c>
      <c r="C3042" s="3" t="s">
        <v>6519</v>
      </c>
      <c r="D3042" s="6">
        <v>25000</v>
      </c>
      <c r="E3042" s="8">
        <v>460</v>
      </c>
      <c r="F3042" t="s">
        <v>8220</v>
      </c>
      <c r="G3042" t="s">
        <v>8223</v>
      </c>
      <c r="H3042" t="s">
        <v>8245</v>
      </c>
      <c r="I3042" s="19">
        <f t="shared" si="141"/>
        <v>42234.875868055555</v>
      </c>
      <c r="J3042">
        <v>1439931675</v>
      </c>
      <c r="K3042" s="19">
        <f t="shared" si="142"/>
        <v>42204.875868055555</v>
      </c>
      <c r="L3042">
        <v>1437339675</v>
      </c>
      <c r="M3042" t="b">
        <v>0</v>
      </c>
      <c r="N3042">
        <v>6</v>
      </c>
      <c r="O3042" t="b">
        <v>0</v>
      </c>
      <c r="P3042" t="s">
        <v>8282</v>
      </c>
      <c r="Q3042" s="15" t="s">
        <v>8325</v>
      </c>
      <c r="R3042" s="12" t="s">
        <v>8353</v>
      </c>
      <c r="S3042">
        <f t="shared" si="143"/>
        <v>76.67</v>
      </c>
    </row>
    <row r="3043" spans="1:19" ht="60" x14ac:dyDescent="0.25">
      <c r="A3043" s="10">
        <v>3929</v>
      </c>
      <c r="B3043" s="3" t="s">
        <v>3926</v>
      </c>
      <c r="C3043" s="3" t="s">
        <v>8037</v>
      </c>
      <c r="D3043" s="6">
        <v>20000</v>
      </c>
      <c r="E3043" s="8">
        <v>453</v>
      </c>
      <c r="F3043" t="s">
        <v>8220</v>
      </c>
      <c r="G3043" t="s">
        <v>8223</v>
      </c>
      <c r="H3043" t="s">
        <v>8245</v>
      </c>
      <c r="I3043" s="19">
        <f t="shared" si="141"/>
        <v>42631.827141203699</v>
      </c>
      <c r="J3043">
        <v>1474228265</v>
      </c>
      <c r="K3043" s="19">
        <f t="shared" si="142"/>
        <v>42601.827141203699</v>
      </c>
      <c r="L3043">
        <v>1471636265</v>
      </c>
      <c r="M3043" t="b">
        <v>0</v>
      </c>
      <c r="N3043">
        <v>14</v>
      </c>
      <c r="O3043" t="b">
        <v>0</v>
      </c>
      <c r="P3043" t="s">
        <v>8269</v>
      </c>
      <c r="Q3043" s="15" t="s">
        <v>8314</v>
      </c>
      <c r="R3043" s="12" t="s">
        <v>8315</v>
      </c>
      <c r="S3043">
        <f t="shared" si="143"/>
        <v>32.36</v>
      </c>
    </row>
    <row r="3044" spans="1:19" ht="60" x14ac:dyDescent="0.25">
      <c r="A3044" s="10">
        <v>1908</v>
      </c>
      <c r="B3044" s="3" t="s">
        <v>1909</v>
      </c>
      <c r="C3044" s="3" t="s">
        <v>6018</v>
      </c>
      <c r="D3044" s="6">
        <v>25000</v>
      </c>
      <c r="E3044" s="8">
        <v>433</v>
      </c>
      <c r="F3044" t="s">
        <v>8220</v>
      </c>
      <c r="G3044" t="s">
        <v>8223</v>
      </c>
      <c r="H3044" t="s">
        <v>8245</v>
      </c>
      <c r="I3044" s="19">
        <f t="shared" si="141"/>
        <v>42733.917824074073</v>
      </c>
      <c r="J3044">
        <v>1483048900</v>
      </c>
      <c r="K3044" s="19">
        <f t="shared" si="142"/>
        <v>42703.917824074073</v>
      </c>
      <c r="L3044">
        <v>1480456900</v>
      </c>
      <c r="M3044" t="b">
        <v>0</v>
      </c>
      <c r="N3044">
        <v>4</v>
      </c>
      <c r="O3044" t="b">
        <v>0</v>
      </c>
      <c r="P3044" t="s">
        <v>8292</v>
      </c>
      <c r="Q3044" s="15" t="s">
        <v>8307</v>
      </c>
      <c r="R3044" s="12" t="s">
        <v>8347</v>
      </c>
      <c r="S3044">
        <f t="shared" si="143"/>
        <v>108.25</v>
      </c>
    </row>
    <row r="3045" spans="1:19" ht="60" x14ac:dyDescent="0.25">
      <c r="A3045" s="10">
        <v>973</v>
      </c>
      <c r="B3045" s="3" t="s">
        <v>974</v>
      </c>
      <c r="C3045" s="3" t="s">
        <v>5083</v>
      </c>
      <c r="D3045" s="6">
        <v>20000</v>
      </c>
      <c r="E3045" s="8">
        <v>411</v>
      </c>
      <c r="F3045" t="s">
        <v>8220</v>
      </c>
      <c r="G3045" t="s">
        <v>8223</v>
      </c>
      <c r="H3045" t="s">
        <v>8245</v>
      </c>
      <c r="I3045" s="19">
        <f t="shared" si="141"/>
        <v>42317.056631944448</v>
      </c>
      <c r="J3045">
        <v>1447032093</v>
      </c>
      <c r="K3045" s="19">
        <f t="shared" si="142"/>
        <v>42257.014965277776</v>
      </c>
      <c r="L3045">
        <v>1441844493</v>
      </c>
      <c r="M3045" t="b">
        <v>0</v>
      </c>
      <c r="N3045">
        <v>8</v>
      </c>
      <c r="O3045" t="b">
        <v>0</v>
      </c>
      <c r="P3045" t="s">
        <v>8271</v>
      </c>
      <c r="Q3045" s="15" t="s">
        <v>8307</v>
      </c>
      <c r="R3045" s="12" t="s">
        <v>8313</v>
      </c>
      <c r="S3045">
        <f t="shared" si="143"/>
        <v>51.38</v>
      </c>
    </row>
    <row r="3046" spans="1:19" ht="45" x14ac:dyDescent="0.25">
      <c r="A3046" s="10">
        <v>1488</v>
      </c>
      <c r="B3046" s="3" t="s">
        <v>1489</v>
      </c>
      <c r="C3046" s="3" t="s">
        <v>5598</v>
      </c>
      <c r="D3046" s="6">
        <v>15000</v>
      </c>
      <c r="E3046" s="8">
        <v>360</v>
      </c>
      <c r="F3046" t="s">
        <v>8220</v>
      </c>
      <c r="G3046" t="s">
        <v>8225</v>
      </c>
      <c r="H3046" t="s">
        <v>8247</v>
      </c>
      <c r="I3046" s="19">
        <f t="shared" si="141"/>
        <v>41644.563194444447</v>
      </c>
      <c r="J3046">
        <v>1388928660</v>
      </c>
      <c r="K3046" s="19">
        <f t="shared" si="142"/>
        <v>41614.563194444447</v>
      </c>
      <c r="L3046">
        <v>1386336660</v>
      </c>
      <c r="M3046" t="b">
        <v>0</v>
      </c>
      <c r="N3046">
        <v>6</v>
      </c>
      <c r="O3046" t="b">
        <v>0</v>
      </c>
      <c r="P3046" t="s">
        <v>8273</v>
      </c>
      <c r="Q3046" s="15" t="s">
        <v>8320</v>
      </c>
      <c r="R3046" s="12" t="s">
        <v>8342</v>
      </c>
      <c r="S3046">
        <f t="shared" si="143"/>
        <v>60</v>
      </c>
    </row>
    <row r="3047" spans="1:19" ht="60" x14ac:dyDescent="0.25">
      <c r="A3047" s="10">
        <v>923</v>
      </c>
      <c r="B3047" s="3" t="s">
        <v>924</v>
      </c>
      <c r="C3047" s="3" t="s">
        <v>5033</v>
      </c>
      <c r="D3047" s="6">
        <v>15000</v>
      </c>
      <c r="E3047" s="8">
        <v>330</v>
      </c>
      <c r="F3047" t="s">
        <v>8220</v>
      </c>
      <c r="G3047" t="s">
        <v>8223</v>
      </c>
      <c r="H3047" t="s">
        <v>8245</v>
      </c>
      <c r="I3047" s="19">
        <f t="shared" si="141"/>
        <v>41965.001423611116</v>
      </c>
      <c r="J3047">
        <v>1416614523</v>
      </c>
      <c r="K3047" s="19">
        <f t="shared" si="142"/>
        <v>41934.959756944445</v>
      </c>
      <c r="L3047">
        <v>1414018923</v>
      </c>
      <c r="M3047" t="b">
        <v>0</v>
      </c>
      <c r="N3047">
        <v>6</v>
      </c>
      <c r="O3047" t="b">
        <v>0</v>
      </c>
      <c r="P3047" t="s">
        <v>8276</v>
      </c>
      <c r="Q3047" s="15" t="s">
        <v>8311</v>
      </c>
      <c r="R3047" s="12" t="s">
        <v>8343</v>
      </c>
      <c r="S3047">
        <f t="shared" si="143"/>
        <v>55</v>
      </c>
    </row>
    <row r="3048" spans="1:19" ht="60" x14ac:dyDescent="0.25">
      <c r="A3048" s="10">
        <v>421</v>
      </c>
      <c r="B3048" s="3" t="s">
        <v>422</v>
      </c>
      <c r="C3048" s="3" t="s">
        <v>4531</v>
      </c>
      <c r="D3048" s="6">
        <v>15000</v>
      </c>
      <c r="E3048" s="8">
        <v>301</v>
      </c>
      <c r="F3048" t="s">
        <v>8220</v>
      </c>
      <c r="G3048" t="s">
        <v>8223</v>
      </c>
      <c r="H3048" t="s">
        <v>8245</v>
      </c>
      <c r="I3048" s="19">
        <f t="shared" si="141"/>
        <v>42237.491388888884</v>
      </c>
      <c r="J3048">
        <v>1440157656</v>
      </c>
      <c r="K3048" s="19">
        <f t="shared" si="142"/>
        <v>42177.491388888884</v>
      </c>
      <c r="L3048">
        <v>1434973656</v>
      </c>
      <c r="M3048" t="b">
        <v>0</v>
      </c>
      <c r="N3048">
        <v>6</v>
      </c>
      <c r="O3048" t="b">
        <v>0</v>
      </c>
      <c r="P3048" t="s">
        <v>8268</v>
      </c>
      <c r="Q3048" s="15" t="s">
        <v>8317</v>
      </c>
      <c r="R3048" s="12" t="s">
        <v>8344</v>
      </c>
      <c r="S3048">
        <f t="shared" si="143"/>
        <v>50.17</v>
      </c>
    </row>
    <row r="3049" spans="1:19" ht="45" x14ac:dyDescent="0.25">
      <c r="A3049" s="10">
        <v>946</v>
      </c>
      <c r="B3049" s="3" t="s">
        <v>947</v>
      </c>
      <c r="C3049" s="3" t="s">
        <v>5056</v>
      </c>
      <c r="D3049" s="6">
        <v>15000</v>
      </c>
      <c r="E3049" s="8">
        <v>286</v>
      </c>
      <c r="F3049" t="s">
        <v>8220</v>
      </c>
      <c r="G3049" t="s">
        <v>8223</v>
      </c>
      <c r="H3049" t="s">
        <v>8245</v>
      </c>
      <c r="I3049" s="19">
        <f t="shared" si="141"/>
        <v>42622.750555555554</v>
      </c>
      <c r="J3049">
        <v>1473444048</v>
      </c>
      <c r="K3049" s="19">
        <f t="shared" si="142"/>
        <v>42592.750555555554</v>
      </c>
      <c r="L3049">
        <v>1470852048</v>
      </c>
      <c r="M3049" t="b">
        <v>0</v>
      </c>
      <c r="N3049">
        <v>5</v>
      </c>
      <c r="O3049" t="b">
        <v>0</v>
      </c>
      <c r="P3049" t="s">
        <v>8271</v>
      </c>
      <c r="Q3049" s="15" t="s">
        <v>8307</v>
      </c>
      <c r="R3049" s="12" t="s">
        <v>8313</v>
      </c>
      <c r="S3049">
        <f t="shared" si="143"/>
        <v>57.2</v>
      </c>
    </row>
    <row r="3050" spans="1:19" ht="45" x14ac:dyDescent="0.25">
      <c r="A3050" s="10">
        <v>2957</v>
      </c>
      <c r="B3050" s="3" t="s">
        <v>2957</v>
      </c>
      <c r="C3050" s="3" t="s">
        <v>7067</v>
      </c>
      <c r="D3050" s="6">
        <v>15000</v>
      </c>
      <c r="E3050" s="8">
        <v>280</v>
      </c>
      <c r="F3050" t="s">
        <v>8219</v>
      </c>
      <c r="G3050" t="s">
        <v>8223</v>
      </c>
      <c r="H3050" t="s">
        <v>8245</v>
      </c>
      <c r="I3050" s="19">
        <f t="shared" si="141"/>
        <v>42090.969583333332</v>
      </c>
      <c r="J3050">
        <v>1427498172</v>
      </c>
      <c r="K3050" s="19">
        <f t="shared" si="142"/>
        <v>42031.011249999996</v>
      </c>
      <c r="L3050">
        <v>1422317772</v>
      </c>
      <c r="M3050" t="b">
        <v>0</v>
      </c>
      <c r="N3050">
        <v>3</v>
      </c>
      <c r="O3050" t="b">
        <v>0</v>
      </c>
      <c r="P3050" t="s">
        <v>8301</v>
      </c>
      <c r="Q3050" s="15" t="s">
        <v>8314</v>
      </c>
      <c r="R3050" s="12" t="s">
        <v>8327</v>
      </c>
      <c r="S3050">
        <f t="shared" si="143"/>
        <v>93.33</v>
      </c>
    </row>
    <row r="3051" spans="1:19" ht="45" x14ac:dyDescent="0.25">
      <c r="A3051" s="10">
        <v>1103</v>
      </c>
      <c r="B3051" s="3" t="s">
        <v>1104</v>
      </c>
      <c r="C3051" s="3" t="s">
        <v>5213</v>
      </c>
      <c r="D3051" s="6">
        <v>15000</v>
      </c>
      <c r="E3051" s="8">
        <v>243</v>
      </c>
      <c r="F3051" t="s">
        <v>8220</v>
      </c>
      <c r="G3051" t="s">
        <v>8223</v>
      </c>
      <c r="H3051" t="s">
        <v>8245</v>
      </c>
      <c r="I3051" s="19">
        <f t="shared" si="141"/>
        <v>42539.22210648148</v>
      </c>
      <c r="J3051">
        <v>1466227190</v>
      </c>
      <c r="K3051" s="19">
        <f t="shared" si="142"/>
        <v>42479.22210648148</v>
      </c>
      <c r="L3051">
        <v>1461043190</v>
      </c>
      <c r="M3051" t="b">
        <v>0</v>
      </c>
      <c r="N3051">
        <v>15</v>
      </c>
      <c r="O3051" t="b">
        <v>0</v>
      </c>
      <c r="P3051" t="s">
        <v>8280</v>
      </c>
      <c r="Q3051" s="15" t="s">
        <v>8309</v>
      </c>
      <c r="R3051" s="12" t="s">
        <v>8345</v>
      </c>
      <c r="S3051">
        <f t="shared" si="143"/>
        <v>16.2</v>
      </c>
    </row>
    <row r="3052" spans="1:19" ht="60" x14ac:dyDescent="0.25">
      <c r="A3052" s="10">
        <v>1404</v>
      </c>
      <c r="B3052" s="3" t="s">
        <v>1405</v>
      </c>
      <c r="C3052" s="3" t="s">
        <v>5514</v>
      </c>
      <c r="D3052" s="6">
        <v>14500</v>
      </c>
      <c r="E3052" s="8">
        <v>241</v>
      </c>
      <c r="F3052" t="s">
        <v>8220</v>
      </c>
      <c r="G3052" t="s">
        <v>8224</v>
      </c>
      <c r="H3052" t="s">
        <v>8246</v>
      </c>
      <c r="I3052" s="19">
        <f t="shared" si="141"/>
        <v>42057.510243055556</v>
      </c>
      <c r="J3052">
        <v>1424607285</v>
      </c>
      <c r="K3052" s="19">
        <f t="shared" si="142"/>
        <v>42032.510243055556</v>
      </c>
      <c r="L3052">
        <v>1422447285</v>
      </c>
      <c r="M3052" t="b">
        <v>1</v>
      </c>
      <c r="N3052">
        <v>5</v>
      </c>
      <c r="O3052" t="b">
        <v>0</v>
      </c>
      <c r="P3052" t="s">
        <v>8285</v>
      </c>
      <c r="Q3052" s="15" t="s">
        <v>8320</v>
      </c>
      <c r="R3052" s="12" t="s">
        <v>8355</v>
      </c>
      <c r="S3052">
        <f t="shared" si="143"/>
        <v>48.2</v>
      </c>
    </row>
    <row r="3053" spans="1:19" ht="30" x14ac:dyDescent="0.25">
      <c r="A3053" s="10">
        <v>957</v>
      </c>
      <c r="B3053" s="3" t="s">
        <v>958</v>
      </c>
      <c r="C3053" s="3" t="s">
        <v>5067</v>
      </c>
      <c r="D3053" s="6">
        <v>12000</v>
      </c>
      <c r="E3053" s="8">
        <v>233</v>
      </c>
      <c r="F3053" t="s">
        <v>8220</v>
      </c>
      <c r="G3053" t="s">
        <v>8223</v>
      </c>
      <c r="H3053" t="s">
        <v>8245</v>
      </c>
      <c r="I3053" s="19">
        <f t="shared" si="141"/>
        <v>42691.594131944439</v>
      </c>
      <c r="J3053">
        <v>1479392133</v>
      </c>
      <c r="K3053" s="19">
        <f t="shared" si="142"/>
        <v>42660.552465277782</v>
      </c>
      <c r="L3053">
        <v>1476710133</v>
      </c>
      <c r="M3053" t="b">
        <v>0</v>
      </c>
      <c r="N3053">
        <v>7</v>
      </c>
      <c r="O3053" t="b">
        <v>0</v>
      </c>
      <c r="P3053" t="s">
        <v>8271</v>
      </c>
      <c r="Q3053" s="15" t="s">
        <v>8307</v>
      </c>
      <c r="R3053" s="12" t="s">
        <v>8313</v>
      </c>
      <c r="S3053">
        <f t="shared" si="143"/>
        <v>33.29</v>
      </c>
    </row>
    <row r="3054" spans="1:19" ht="60" x14ac:dyDescent="0.25">
      <c r="A3054" s="10">
        <v>1573</v>
      </c>
      <c r="B3054" s="3" t="s">
        <v>1574</v>
      </c>
      <c r="C3054" s="3" t="s">
        <v>5683</v>
      </c>
      <c r="D3054" s="6">
        <v>9000</v>
      </c>
      <c r="E3054" s="8">
        <v>223</v>
      </c>
      <c r="F3054" t="s">
        <v>8219</v>
      </c>
      <c r="G3054" t="s">
        <v>8228</v>
      </c>
      <c r="H3054" t="s">
        <v>8250</v>
      </c>
      <c r="I3054" s="19">
        <f t="shared" si="141"/>
        <v>42826.165972222225</v>
      </c>
      <c r="J3054">
        <v>1491019140</v>
      </c>
      <c r="K3054" s="19">
        <f t="shared" si="142"/>
        <v>42786.000023148154</v>
      </c>
      <c r="L3054">
        <v>1487548802</v>
      </c>
      <c r="M3054" t="b">
        <v>0</v>
      </c>
      <c r="N3054">
        <v>3</v>
      </c>
      <c r="O3054" t="b">
        <v>0</v>
      </c>
      <c r="P3054" t="s">
        <v>8288</v>
      </c>
      <c r="Q3054" s="15" t="s">
        <v>8320</v>
      </c>
      <c r="R3054" s="12" t="s">
        <v>8352</v>
      </c>
      <c r="S3054">
        <f t="shared" si="143"/>
        <v>74.33</v>
      </c>
    </row>
    <row r="3055" spans="1:19" ht="60" x14ac:dyDescent="0.25">
      <c r="A3055" s="10">
        <v>2514</v>
      </c>
      <c r="B3055" s="3" t="s">
        <v>2514</v>
      </c>
      <c r="C3055" s="3" t="s">
        <v>6624</v>
      </c>
      <c r="D3055" s="6">
        <v>12000</v>
      </c>
      <c r="E3055" s="8">
        <v>210</v>
      </c>
      <c r="F3055" t="s">
        <v>8220</v>
      </c>
      <c r="G3055" t="s">
        <v>8223</v>
      </c>
      <c r="H3055" t="s">
        <v>8245</v>
      </c>
      <c r="I3055" s="19">
        <f t="shared" si="141"/>
        <v>41871.389780092592</v>
      </c>
      <c r="J3055">
        <v>1408526477</v>
      </c>
      <c r="K3055" s="19">
        <f t="shared" si="142"/>
        <v>41854.389780092592</v>
      </c>
      <c r="L3055">
        <v>1407057677</v>
      </c>
      <c r="M3055" t="b">
        <v>0</v>
      </c>
      <c r="N3055">
        <v>4</v>
      </c>
      <c r="O3055" t="b">
        <v>0</v>
      </c>
      <c r="P3055" t="s">
        <v>8297</v>
      </c>
      <c r="Q3055" s="15" t="s">
        <v>8325</v>
      </c>
      <c r="R3055" s="12" t="s">
        <v>8356</v>
      </c>
      <c r="S3055">
        <f t="shared" si="143"/>
        <v>52.5</v>
      </c>
    </row>
    <row r="3056" spans="1:19" ht="30" x14ac:dyDescent="0.25">
      <c r="A3056" s="10">
        <v>3746</v>
      </c>
      <c r="B3056" s="3" t="s">
        <v>3743</v>
      </c>
      <c r="C3056" s="3" t="s">
        <v>7856</v>
      </c>
      <c r="D3056" s="6">
        <v>8500</v>
      </c>
      <c r="E3056" s="8">
        <v>202</v>
      </c>
      <c r="F3056" t="s">
        <v>8220</v>
      </c>
      <c r="G3056" t="s">
        <v>8223</v>
      </c>
      <c r="H3056" t="s">
        <v>8245</v>
      </c>
      <c r="I3056" s="19">
        <f t="shared" si="141"/>
        <v>42651.389340277776</v>
      </c>
      <c r="J3056">
        <v>1475918439</v>
      </c>
      <c r="K3056" s="19">
        <f t="shared" si="142"/>
        <v>42621.389340277776</v>
      </c>
      <c r="L3056">
        <v>1473326439</v>
      </c>
      <c r="M3056" t="b">
        <v>0</v>
      </c>
      <c r="N3056">
        <v>1</v>
      </c>
      <c r="O3056" t="b">
        <v>0</v>
      </c>
      <c r="P3056" t="s">
        <v>8269</v>
      </c>
      <c r="Q3056" s="15" t="s">
        <v>8314</v>
      </c>
      <c r="R3056" s="12" t="s">
        <v>8315</v>
      </c>
      <c r="S3056">
        <f t="shared" si="143"/>
        <v>202</v>
      </c>
    </row>
    <row r="3057" spans="1:19" ht="60" x14ac:dyDescent="0.25">
      <c r="A3057" s="10">
        <v>895</v>
      </c>
      <c r="B3057" s="3" t="s">
        <v>896</v>
      </c>
      <c r="C3057" s="3" t="s">
        <v>5005</v>
      </c>
      <c r="D3057" s="6">
        <v>8000</v>
      </c>
      <c r="E3057" s="8">
        <v>195</v>
      </c>
      <c r="F3057" t="s">
        <v>8220</v>
      </c>
      <c r="G3057" t="s">
        <v>8223</v>
      </c>
      <c r="H3057" t="s">
        <v>8245</v>
      </c>
      <c r="I3057" s="19">
        <f t="shared" si="141"/>
        <v>40476.127650462964</v>
      </c>
      <c r="J3057">
        <v>1287975829</v>
      </c>
      <c r="K3057" s="19">
        <f t="shared" si="142"/>
        <v>40431.127650462964</v>
      </c>
      <c r="L3057">
        <v>1284087829</v>
      </c>
      <c r="M3057" t="b">
        <v>0</v>
      </c>
      <c r="N3057">
        <v>7</v>
      </c>
      <c r="O3057" t="b">
        <v>0</v>
      </c>
      <c r="P3057" t="s">
        <v>8277</v>
      </c>
      <c r="Q3057" s="15" t="s">
        <v>8311</v>
      </c>
      <c r="R3057" s="12" t="s">
        <v>8328</v>
      </c>
      <c r="S3057">
        <f t="shared" si="143"/>
        <v>27.86</v>
      </c>
    </row>
    <row r="3058" spans="1:19" ht="60" x14ac:dyDescent="0.25">
      <c r="A3058" s="10">
        <v>127</v>
      </c>
      <c r="B3058" s="3" t="s">
        <v>129</v>
      </c>
      <c r="C3058" s="3" t="s">
        <v>4238</v>
      </c>
      <c r="D3058" s="6">
        <v>8000</v>
      </c>
      <c r="E3058" s="8">
        <v>190</v>
      </c>
      <c r="F3058" t="s">
        <v>8219</v>
      </c>
      <c r="G3058" t="s">
        <v>8223</v>
      </c>
      <c r="H3058" t="s">
        <v>8245</v>
      </c>
      <c r="I3058" s="19">
        <f t="shared" si="141"/>
        <v>42097.582650462966</v>
      </c>
      <c r="J3058">
        <v>1428069541</v>
      </c>
      <c r="K3058" s="19">
        <f t="shared" si="142"/>
        <v>42067.62431712963</v>
      </c>
      <c r="L3058">
        <v>1425481141</v>
      </c>
      <c r="M3058" t="b">
        <v>0</v>
      </c>
      <c r="N3058">
        <v>4</v>
      </c>
      <c r="O3058" t="b">
        <v>0</v>
      </c>
      <c r="P3058" t="s">
        <v>8265</v>
      </c>
      <c r="Q3058" s="15" t="s">
        <v>8317</v>
      </c>
      <c r="R3058" s="12" t="s">
        <v>8337</v>
      </c>
      <c r="S3058">
        <f t="shared" si="143"/>
        <v>47.5</v>
      </c>
    </row>
    <row r="3059" spans="1:19" ht="45" x14ac:dyDescent="0.25">
      <c r="A3059" s="10">
        <v>775</v>
      </c>
      <c r="B3059" s="3" t="s">
        <v>776</v>
      </c>
      <c r="C3059" s="3" t="s">
        <v>4885</v>
      </c>
      <c r="D3059" s="6">
        <v>10000</v>
      </c>
      <c r="E3059" s="8">
        <v>170</v>
      </c>
      <c r="F3059" t="s">
        <v>8220</v>
      </c>
      <c r="G3059" t="s">
        <v>8223</v>
      </c>
      <c r="H3059" t="s">
        <v>8245</v>
      </c>
      <c r="I3059" s="19">
        <f t="shared" si="141"/>
        <v>40893.060127314813</v>
      </c>
      <c r="J3059">
        <v>1323998795</v>
      </c>
      <c r="K3059" s="19">
        <f t="shared" si="142"/>
        <v>40863.060127314813</v>
      </c>
      <c r="L3059">
        <v>1321406795</v>
      </c>
      <c r="M3059" t="b">
        <v>0</v>
      </c>
      <c r="N3059">
        <v>5</v>
      </c>
      <c r="O3059" t="b">
        <v>0</v>
      </c>
      <c r="P3059" t="s">
        <v>8273</v>
      </c>
      <c r="Q3059" s="15" t="s">
        <v>8320</v>
      </c>
      <c r="R3059" s="12" t="s">
        <v>8342</v>
      </c>
      <c r="S3059">
        <f t="shared" si="143"/>
        <v>34</v>
      </c>
    </row>
    <row r="3060" spans="1:19" ht="60" x14ac:dyDescent="0.25">
      <c r="A3060" s="10">
        <v>1157</v>
      </c>
      <c r="B3060" s="3" t="s">
        <v>1158</v>
      </c>
      <c r="C3060" s="3" t="s">
        <v>5267</v>
      </c>
      <c r="D3060" s="6">
        <v>10000</v>
      </c>
      <c r="E3060" s="8">
        <v>151</v>
      </c>
      <c r="F3060" t="s">
        <v>8220</v>
      </c>
      <c r="G3060" t="s">
        <v>8223</v>
      </c>
      <c r="H3060" t="s">
        <v>8245</v>
      </c>
      <c r="I3060" s="19">
        <f t="shared" si="141"/>
        <v>41978.669907407413</v>
      </c>
      <c r="J3060">
        <v>1417795480</v>
      </c>
      <c r="K3060" s="19">
        <f t="shared" si="142"/>
        <v>41918.628240740742</v>
      </c>
      <c r="L3060">
        <v>1412607880</v>
      </c>
      <c r="M3060" t="b">
        <v>0</v>
      </c>
      <c r="N3060">
        <v>3</v>
      </c>
      <c r="O3060" t="b">
        <v>0</v>
      </c>
      <c r="P3060" t="s">
        <v>8282</v>
      </c>
      <c r="Q3060" s="15" t="s">
        <v>8325</v>
      </c>
      <c r="R3060" s="12" t="s">
        <v>8353</v>
      </c>
      <c r="S3060">
        <f t="shared" si="143"/>
        <v>50.33</v>
      </c>
    </row>
    <row r="3061" spans="1:19" ht="60" x14ac:dyDescent="0.25">
      <c r="A3061" s="10">
        <v>1485</v>
      </c>
      <c r="B3061" s="3" t="s">
        <v>1486</v>
      </c>
      <c r="C3061" s="3" t="s">
        <v>5595</v>
      </c>
      <c r="D3061" s="6">
        <v>6700</v>
      </c>
      <c r="E3061" s="8">
        <v>150</v>
      </c>
      <c r="F3061" t="s">
        <v>8220</v>
      </c>
      <c r="G3061" t="s">
        <v>8223</v>
      </c>
      <c r="H3061" t="s">
        <v>8245</v>
      </c>
      <c r="I3061" s="19">
        <f t="shared" si="141"/>
        <v>42175.795983796299</v>
      </c>
      <c r="J3061">
        <v>1434827173</v>
      </c>
      <c r="K3061" s="19">
        <f t="shared" si="142"/>
        <v>42130.795983796299</v>
      </c>
      <c r="L3061">
        <v>1430939173</v>
      </c>
      <c r="M3061" t="b">
        <v>0</v>
      </c>
      <c r="N3061">
        <v>3</v>
      </c>
      <c r="O3061" t="b">
        <v>0</v>
      </c>
      <c r="P3061" t="s">
        <v>8273</v>
      </c>
      <c r="Q3061" s="15" t="s">
        <v>8320</v>
      </c>
      <c r="R3061" s="12" t="s">
        <v>8342</v>
      </c>
      <c r="S3061">
        <f t="shared" si="143"/>
        <v>50</v>
      </c>
    </row>
    <row r="3062" spans="1:19" ht="45" x14ac:dyDescent="0.25">
      <c r="A3062" s="10">
        <v>2569</v>
      </c>
      <c r="B3062" s="3" t="s">
        <v>2569</v>
      </c>
      <c r="C3062" s="3" t="s">
        <v>6679</v>
      </c>
      <c r="D3062" s="6">
        <v>6500</v>
      </c>
      <c r="E3062" s="8">
        <v>145</v>
      </c>
      <c r="F3062" t="s">
        <v>8219</v>
      </c>
      <c r="G3062" t="s">
        <v>8223</v>
      </c>
      <c r="H3062" t="s">
        <v>8245</v>
      </c>
      <c r="I3062" s="19">
        <f t="shared" si="141"/>
        <v>42264.105462962965</v>
      </c>
      <c r="J3062">
        <v>1442457112</v>
      </c>
      <c r="K3062" s="19">
        <f t="shared" si="142"/>
        <v>42234.105462962965</v>
      </c>
      <c r="L3062">
        <v>1439865112</v>
      </c>
      <c r="M3062" t="b">
        <v>0</v>
      </c>
      <c r="N3062">
        <v>2</v>
      </c>
      <c r="O3062" t="b">
        <v>0</v>
      </c>
      <c r="P3062" t="s">
        <v>8282</v>
      </c>
      <c r="Q3062" s="15" t="s">
        <v>8325</v>
      </c>
      <c r="R3062" s="12" t="s">
        <v>8353</v>
      </c>
      <c r="S3062">
        <f t="shared" si="143"/>
        <v>72.5</v>
      </c>
    </row>
    <row r="3063" spans="1:19" ht="45" x14ac:dyDescent="0.25">
      <c r="A3063" s="10">
        <v>2155</v>
      </c>
      <c r="B3063" s="3" t="s">
        <v>2156</v>
      </c>
      <c r="C3063" s="3" t="s">
        <v>6265</v>
      </c>
      <c r="D3063" s="6">
        <v>5000</v>
      </c>
      <c r="E3063" s="8">
        <v>115</v>
      </c>
      <c r="F3063" t="s">
        <v>8220</v>
      </c>
      <c r="G3063" t="s">
        <v>8224</v>
      </c>
      <c r="H3063" t="s">
        <v>8246</v>
      </c>
      <c r="I3063" s="19">
        <f t="shared" si="141"/>
        <v>42460.70584490741</v>
      </c>
      <c r="J3063">
        <v>1459443385</v>
      </c>
      <c r="K3063" s="19">
        <f t="shared" si="142"/>
        <v>42430.747511574074</v>
      </c>
      <c r="L3063">
        <v>1456854985</v>
      </c>
      <c r="M3063" t="b">
        <v>0</v>
      </c>
      <c r="N3063">
        <v>5</v>
      </c>
      <c r="O3063" t="b">
        <v>0</v>
      </c>
      <c r="P3063" t="s">
        <v>8280</v>
      </c>
      <c r="Q3063" s="15" t="s">
        <v>8309</v>
      </c>
      <c r="R3063" s="12" t="s">
        <v>8345</v>
      </c>
      <c r="S3063">
        <f t="shared" si="143"/>
        <v>23</v>
      </c>
    </row>
    <row r="3064" spans="1:19" ht="60" x14ac:dyDescent="0.25">
      <c r="A3064" s="10">
        <v>503</v>
      </c>
      <c r="B3064" s="3" t="s">
        <v>504</v>
      </c>
      <c r="C3064" s="3" t="s">
        <v>4613</v>
      </c>
      <c r="D3064" s="6">
        <v>6500</v>
      </c>
      <c r="E3064" s="8">
        <v>114</v>
      </c>
      <c r="F3064" t="s">
        <v>8220</v>
      </c>
      <c r="G3064" t="s">
        <v>8224</v>
      </c>
      <c r="H3064" t="s">
        <v>8246</v>
      </c>
      <c r="I3064" s="19">
        <f t="shared" si="141"/>
        <v>42021.526655092588</v>
      </c>
      <c r="J3064">
        <v>1421498303</v>
      </c>
      <c r="K3064" s="19">
        <f t="shared" si="142"/>
        <v>41991.526655092588</v>
      </c>
      <c r="L3064">
        <v>1418906303</v>
      </c>
      <c r="M3064" t="b">
        <v>0</v>
      </c>
      <c r="N3064">
        <v>9</v>
      </c>
      <c r="O3064" t="b">
        <v>0</v>
      </c>
      <c r="P3064" t="s">
        <v>8268</v>
      </c>
      <c r="Q3064" s="15" t="s">
        <v>8317</v>
      </c>
      <c r="R3064" s="12" t="s">
        <v>8344</v>
      </c>
      <c r="S3064">
        <f t="shared" si="143"/>
        <v>12.67</v>
      </c>
    </row>
    <row r="3065" spans="1:19" ht="60" x14ac:dyDescent="0.25">
      <c r="A3065" s="10">
        <v>3979</v>
      </c>
      <c r="B3065" s="3" t="s">
        <v>3976</v>
      </c>
      <c r="C3065" s="3" t="s">
        <v>8086</v>
      </c>
      <c r="D3065" s="6">
        <v>6000</v>
      </c>
      <c r="E3065" s="8">
        <v>110</v>
      </c>
      <c r="F3065" t="s">
        <v>8220</v>
      </c>
      <c r="G3065" t="s">
        <v>8224</v>
      </c>
      <c r="H3065" t="s">
        <v>8246</v>
      </c>
      <c r="I3065" s="19">
        <f t="shared" si="141"/>
        <v>42092.833333333328</v>
      </c>
      <c r="J3065">
        <v>1427659200</v>
      </c>
      <c r="K3065" s="19">
        <f t="shared" si="142"/>
        <v>42069.903437500005</v>
      </c>
      <c r="L3065">
        <v>1425678057</v>
      </c>
      <c r="M3065" t="b">
        <v>0</v>
      </c>
      <c r="N3065">
        <v>6</v>
      </c>
      <c r="O3065" t="b">
        <v>0</v>
      </c>
      <c r="P3065" t="s">
        <v>8269</v>
      </c>
      <c r="Q3065" s="15" t="s">
        <v>8314</v>
      </c>
      <c r="R3065" s="12" t="s">
        <v>8315</v>
      </c>
      <c r="S3065">
        <f t="shared" si="143"/>
        <v>18.329999999999998</v>
      </c>
    </row>
    <row r="3066" spans="1:19" ht="45" x14ac:dyDescent="0.25">
      <c r="A3066" s="10">
        <v>4047</v>
      </c>
      <c r="B3066" s="3" t="s">
        <v>4043</v>
      </c>
      <c r="C3066" s="3" t="s">
        <v>8151</v>
      </c>
      <c r="D3066" s="6">
        <v>5000</v>
      </c>
      <c r="E3066" s="8">
        <v>110</v>
      </c>
      <c r="F3066" t="s">
        <v>8220</v>
      </c>
      <c r="G3066" t="s">
        <v>8223</v>
      </c>
      <c r="H3066" t="s">
        <v>8245</v>
      </c>
      <c r="I3066" s="19">
        <f t="shared" si="141"/>
        <v>42015.041666666672</v>
      </c>
      <c r="J3066">
        <v>1420938000</v>
      </c>
      <c r="K3066" s="19">
        <f t="shared" si="142"/>
        <v>41991.022488425922</v>
      </c>
      <c r="L3066">
        <v>1418862743</v>
      </c>
      <c r="M3066" t="b">
        <v>0</v>
      </c>
      <c r="N3066">
        <v>4</v>
      </c>
      <c r="O3066" t="b">
        <v>0</v>
      </c>
      <c r="P3066" t="s">
        <v>8269</v>
      </c>
      <c r="Q3066" s="15" t="s">
        <v>8314</v>
      </c>
      <c r="R3066" s="12" t="s">
        <v>8315</v>
      </c>
      <c r="S3066">
        <f t="shared" si="143"/>
        <v>27.5</v>
      </c>
    </row>
    <row r="3067" spans="1:19" ht="60" x14ac:dyDescent="0.25">
      <c r="A3067" s="10">
        <v>1118</v>
      </c>
      <c r="B3067" s="3" t="s">
        <v>1119</v>
      </c>
      <c r="C3067" s="3" t="s">
        <v>5228</v>
      </c>
      <c r="D3067" s="6">
        <v>4500</v>
      </c>
      <c r="E3067" s="8">
        <v>109</v>
      </c>
      <c r="F3067" t="s">
        <v>8220</v>
      </c>
      <c r="G3067" t="s">
        <v>8225</v>
      </c>
      <c r="H3067" t="s">
        <v>8247</v>
      </c>
      <c r="I3067" s="19">
        <f t="shared" si="141"/>
        <v>41734.124756944446</v>
      </c>
      <c r="J3067">
        <v>1396666779</v>
      </c>
      <c r="K3067" s="19">
        <f t="shared" si="142"/>
        <v>41704.16642361111</v>
      </c>
      <c r="L3067">
        <v>1394078379</v>
      </c>
      <c r="M3067" t="b">
        <v>0</v>
      </c>
      <c r="N3067">
        <v>3</v>
      </c>
      <c r="O3067" t="b">
        <v>0</v>
      </c>
      <c r="P3067" t="s">
        <v>8280</v>
      </c>
      <c r="Q3067" s="15" t="s">
        <v>8309</v>
      </c>
      <c r="R3067" s="12" t="s">
        <v>8345</v>
      </c>
      <c r="S3067">
        <f t="shared" si="143"/>
        <v>36.33</v>
      </c>
    </row>
    <row r="3068" spans="1:19" ht="60" x14ac:dyDescent="0.25">
      <c r="A3068" s="10">
        <v>1481</v>
      </c>
      <c r="B3068" s="3" t="s">
        <v>1482</v>
      </c>
      <c r="C3068" s="3" t="s">
        <v>5591</v>
      </c>
      <c r="D3068" s="6">
        <v>5000</v>
      </c>
      <c r="E3068" s="8">
        <v>105</v>
      </c>
      <c r="F3068" t="s">
        <v>8220</v>
      </c>
      <c r="G3068" t="s">
        <v>8228</v>
      </c>
      <c r="H3068" t="s">
        <v>8250</v>
      </c>
      <c r="I3068" s="19">
        <f t="shared" si="141"/>
        <v>41580.922974537039</v>
      </c>
      <c r="J3068">
        <v>1383430145</v>
      </c>
      <c r="K3068" s="19">
        <f t="shared" si="142"/>
        <v>41550.922974537039</v>
      </c>
      <c r="L3068">
        <v>1380838145</v>
      </c>
      <c r="M3068" t="b">
        <v>0</v>
      </c>
      <c r="N3068">
        <v>6</v>
      </c>
      <c r="O3068" t="b">
        <v>0</v>
      </c>
      <c r="P3068" t="s">
        <v>8273</v>
      </c>
      <c r="Q3068" s="15" t="s">
        <v>8320</v>
      </c>
      <c r="R3068" s="12" t="s">
        <v>8342</v>
      </c>
      <c r="S3068">
        <f t="shared" si="143"/>
        <v>17.5</v>
      </c>
    </row>
    <row r="3069" spans="1:19" ht="45" x14ac:dyDescent="0.25">
      <c r="A3069" s="10">
        <v>2134</v>
      </c>
      <c r="B3069" s="3" t="s">
        <v>2135</v>
      </c>
      <c r="C3069" s="3" t="s">
        <v>6244</v>
      </c>
      <c r="D3069" s="6">
        <v>6000</v>
      </c>
      <c r="E3069" s="8">
        <v>104</v>
      </c>
      <c r="F3069" t="s">
        <v>8220</v>
      </c>
      <c r="G3069" t="s">
        <v>8223</v>
      </c>
      <c r="H3069" t="s">
        <v>8245</v>
      </c>
      <c r="I3069" s="19">
        <f t="shared" si="141"/>
        <v>41391.886469907404</v>
      </c>
      <c r="J3069">
        <v>1367097391</v>
      </c>
      <c r="K3069" s="19">
        <f t="shared" si="142"/>
        <v>41361.886469907404</v>
      </c>
      <c r="L3069">
        <v>1364505391</v>
      </c>
      <c r="M3069" t="b">
        <v>0</v>
      </c>
      <c r="N3069">
        <v>3</v>
      </c>
      <c r="O3069" t="b">
        <v>0</v>
      </c>
      <c r="P3069" t="s">
        <v>8280</v>
      </c>
      <c r="Q3069" s="15" t="s">
        <v>8309</v>
      </c>
      <c r="R3069" s="12" t="s">
        <v>8345</v>
      </c>
      <c r="S3069">
        <f t="shared" si="143"/>
        <v>34.67</v>
      </c>
    </row>
    <row r="3070" spans="1:19" ht="45" x14ac:dyDescent="0.25">
      <c r="A3070" s="10">
        <v>861</v>
      </c>
      <c r="B3070" s="3" t="s">
        <v>862</v>
      </c>
      <c r="C3070" s="3" t="s">
        <v>4971</v>
      </c>
      <c r="D3070" s="6">
        <v>4500</v>
      </c>
      <c r="E3070" s="8">
        <v>101</v>
      </c>
      <c r="F3070" t="s">
        <v>8220</v>
      </c>
      <c r="G3070" t="s">
        <v>8223</v>
      </c>
      <c r="H3070" t="s">
        <v>8245</v>
      </c>
      <c r="I3070" s="19">
        <f t="shared" si="141"/>
        <v>42629.965324074074</v>
      </c>
      <c r="J3070">
        <v>1474067404</v>
      </c>
      <c r="K3070" s="19">
        <f t="shared" si="142"/>
        <v>42599.965324074074</v>
      </c>
      <c r="L3070">
        <v>1471475404</v>
      </c>
      <c r="M3070" t="b">
        <v>0</v>
      </c>
      <c r="N3070">
        <v>2</v>
      </c>
      <c r="O3070" t="b">
        <v>0</v>
      </c>
      <c r="P3070" t="s">
        <v>8276</v>
      </c>
      <c r="Q3070" s="15" t="s">
        <v>8311</v>
      </c>
      <c r="R3070" s="12" t="s">
        <v>8343</v>
      </c>
      <c r="S3070">
        <f t="shared" si="143"/>
        <v>50.5</v>
      </c>
    </row>
    <row r="3071" spans="1:19" ht="60" x14ac:dyDescent="0.25">
      <c r="A3071" s="10">
        <v>218</v>
      </c>
      <c r="B3071" s="3" t="s">
        <v>220</v>
      </c>
      <c r="C3071" s="3" t="s">
        <v>4328</v>
      </c>
      <c r="D3071" s="6">
        <v>5000</v>
      </c>
      <c r="E3071" s="8">
        <v>100</v>
      </c>
      <c r="F3071" t="s">
        <v>8220</v>
      </c>
      <c r="G3071" t="s">
        <v>8223</v>
      </c>
      <c r="H3071" t="s">
        <v>8245</v>
      </c>
      <c r="I3071" s="19">
        <f t="shared" si="141"/>
        <v>42139.628344907411</v>
      </c>
      <c r="J3071">
        <v>1431702289</v>
      </c>
      <c r="K3071" s="19">
        <f t="shared" si="142"/>
        <v>42079.628344907411</v>
      </c>
      <c r="L3071">
        <v>1426518289</v>
      </c>
      <c r="M3071" t="b">
        <v>0</v>
      </c>
      <c r="N3071">
        <v>1</v>
      </c>
      <c r="O3071" t="b">
        <v>0</v>
      </c>
      <c r="P3071" t="s">
        <v>8266</v>
      </c>
      <c r="Q3071" s="15" t="s">
        <v>8317</v>
      </c>
      <c r="R3071" s="12" t="s">
        <v>8346</v>
      </c>
      <c r="S3071">
        <f t="shared" si="143"/>
        <v>100</v>
      </c>
    </row>
    <row r="3072" spans="1:19" ht="30" x14ac:dyDescent="0.25">
      <c r="A3072" s="10">
        <v>600</v>
      </c>
      <c r="B3072" s="3" t="s">
        <v>601</v>
      </c>
      <c r="C3072" s="3" t="s">
        <v>4710</v>
      </c>
      <c r="D3072" s="6">
        <v>5000</v>
      </c>
      <c r="E3072" s="8">
        <v>100</v>
      </c>
      <c r="F3072" t="s">
        <v>8219</v>
      </c>
      <c r="G3072" t="s">
        <v>8223</v>
      </c>
      <c r="H3072" t="s">
        <v>8245</v>
      </c>
      <c r="I3072" s="19">
        <f t="shared" si="141"/>
        <v>42133.798171296294</v>
      </c>
      <c r="J3072">
        <v>1431198562</v>
      </c>
      <c r="K3072" s="19">
        <f t="shared" si="142"/>
        <v>42073.798171296294</v>
      </c>
      <c r="L3072">
        <v>1426014562</v>
      </c>
      <c r="M3072" t="b">
        <v>0</v>
      </c>
      <c r="N3072">
        <v>1</v>
      </c>
      <c r="O3072" t="b">
        <v>0</v>
      </c>
      <c r="P3072" t="s">
        <v>8270</v>
      </c>
      <c r="Q3072" s="15" t="s">
        <v>8307</v>
      </c>
      <c r="R3072" s="12" t="s">
        <v>8354</v>
      </c>
      <c r="S3072">
        <f t="shared" si="143"/>
        <v>100</v>
      </c>
    </row>
    <row r="3073" spans="1:19" ht="60" x14ac:dyDescent="0.25">
      <c r="A3073" s="10">
        <v>2766</v>
      </c>
      <c r="B3073" s="3" t="s">
        <v>2766</v>
      </c>
      <c r="C3073" s="3" t="s">
        <v>6876</v>
      </c>
      <c r="D3073" s="6">
        <v>5000</v>
      </c>
      <c r="E3073" s="8">
        <v>100</v>
      </c>
      <c r="F3073" t="s">
        <v>8220</v>
      </c>
      <c r="G3073" t="s">
        <v>8223</v>
      </c>
      <c r="H3073" t="s">
        <v>8245</v>
      </c>
      <c r="I3073" s="19">
        <f t="shared" si="141"/>
        <v>40766.668032407404</v>
      </c>
      <c r="J3073">
        <v>1313078518</v>
      </c>
      <c r="K3073" s="19">
        <f t="shared" si="142"/>
        <v>40736.668032407404</v>
      </c>
      <c r="L3073">
        <v>1310486518</v>
      </c>
      <c r="M3073" t="b">
        <v>0</v>
      </c>
      <c r="N3073">
        <v>4</v>
      </c>
      <c r="O3073" t="b">
        <v>0</v>
      </c>
      <c r="P3073" t="s">
        <v>8302</v>
      </c>
      <c r="Q3073" s="15" t="s">
        <v>8320</v>
      </c>
      <c r="R3073" s="12" t="s">
        <v>8348</v>
      </c>
      <c r="S3073">
        <f t="shared" si="143"/>
        <v>25</v>
      </c>
    </row>
    <row r="3074" spans="1:19" ht="60" x14ac:dyDescent="0.25">
      <c r="A3074" s="10">
        <v>3742</v>
      </c>
      <c r="B3074" s="3" t="s">
        <v>3739</v>
      </c>
      <c r="C3074" s="3" t="s">
        <v>7852</v>
      </c>
      <c r="D3074" s="6">
        <v>5000</v>
      </c>
      <c r="E3074" s="8">
        <v>100</v>
      </c>
      <c r="F3074" t="s">
        <v>8220</v>
      </c>
      <c r="G3074" t="s">
        <v>8223</v>
      </c>
      <c r="H3074" t="s">
        <v>8245</v>
      </c>
      <c r="I3074" s="19">
        <f t="shared" si="141"/>
        <v>41888.214629629627</v>
      </c>
      <c r="J3074">
        <v>1409980144</v>
      </c>
      <c r="K3074" s="19">
        <f t="shared" si="142"/>
        <v>41858.214629629627</v>
      </c>
      <c r="L3074">
        <v>1407388144</v>
      </c>
      <c r="M3074" t="b">
        <v>0</v>
      </c>
      <c r="N3074">
        <v>4</v>
      </c>
      <c r="O3074" t="b">
        <v>0</v>
      </c>
      <c r="P3074" t="s">
        <v>8269</v>
      </c>
      <c r="Q3074" s="15" t="s">
        <v>8314</v>
      </c>
      <c r="R3074" s="12" t="s">
        <v>8315</v>
      </c>
      <c r="S3074">
        <f t="shared" si="143"/>
        <v>25</v>
      </c>
    </row>
    <row r="3075" spans="1:19" ht="45" x14ac:dyDescent="0.25">
      <c r="A3075" s="10">
        <v>2852</v>
      </c>
      <c r="B3075" s="3" t="s">
        <v>2852</v>
      </c>
      <c r="C3075" s="3" t="s">
        <v>6962</v>
      </c>
      <c r="D3075" s="6">
        <v>5000</v>
      </c>
      <c r="E3075" s="8">
        <v>95</v>
      </c>
      <c r="F3075" t="s">
        <v>8220</v>
      </c>
      <c r="G3075" t="s">
        <v>8223</v>
      </c>
      <c r="H3075" t="s">
        <v>8245</v>
      </c>
      <c r="I3075" s="19">
        <f t="shared" ref="I3075:I3138" si="144">(((J3075/60)/60)/24)+DATE(1970,1,1)</f>
        <v>41811.045173611114</v>
      </c>
      <c r="J3075">
        <v>1403312703</v>
      </c>
      <c r="K3075" s="19">
        <f t="shared" ref="K3075:K3138" si="145">(((L3075/60)/60)/24)+DATE(1970,1,1)</f>
        <v>41781.045173611114</v>
      </c>
      <c r="L3075">
        <v>1400720703</v>
      </c>
      <c r="M3075" t="b">
        <v>0</v>
      </c>
      <c r="N3075">
        <v>6</v>
      </c>
      <c r="O3075" t="b">
        <v>0</v>
      </c>
      <c r="P3075" t="s">
        <v>8269</v>
      </c>
      <c r="Q3075" s="15" t="s">
        <v>8314</v>
      </c>
      <c r="R3075" s="12" t="s">
        <v>8315</v>
      </c>
      <c r="S3075">
        <f t="shared" ref="S3075:S3138" si="146">IFERROR(ROUND(E3075/N3075,2),0)</f>
        <v>15.83</v>
      </c>
    </row>
    <row r="3076" spans="1:19" ht="45" x14ac:dyDescent="0.25">
      <c r="A3076" s="10">
        <v>3919</v>
      </c>
      <c r="B3076" s="3" t="s">
        <v>3916</v>
      </c>
      <c r="C3076" s="3" t="s">
        <v>8027</v>
      </c>
      <c r="D3076" s="6">
        <v>5000</v>
      </c>
      <c r="E3076" s="8">
        <v>90</v>
      </c>
      <c r="F3076" t="s">
        <v>8220</v>
      </c>
      <c r="G3076" t="s">
        <v>8224</v>
      </c>
      <c r="H3076" t="s">
        <v>8246</v>
      </c>
      <c r="I3076" s="19">
        <f t="shared" si="144"/>
        <v>42387</v>
      </c>
      <c r="J3076">
        <v>1453075200</v>
      </c>
      <c r="K3076" s="19">
        <f t="shared" si="145"/>
        <v>42358.684872685189</v>
      </c>
      <c r="L3076">
        <v>1450628773</v>
      </c>
      <c r="M3076" t="b">
        <v>0</v>
      </c>
      <c r="N3076">
        <v>3</v>
      </c>
      <c r="O3076" t="b">
        <v>0</v>
      </c>
      <c r="P3076" t="s">
        <v>8269</v>
      </c>
      <c r="Q3076" s="15" t="s">
        <v>8314</v>
      </c>
      <c r="R3076" s="12" t="s">
        <v>8315</v>
      </c>
      <c r="S3076">
        <f t="shared" si="146"/>
        <v>30</v>
      </c>
    </row>
    <row r="3077" spans="1:19" ht="45" x14ac:dyDescent="0.25">
      <c r="A3077" s="10">
        <v>1596</v>
      </c>
      <c r="B3077" s="3" t="s">
        <v>1597</v>
      </c>
      <c r="C3077" s="3" t="s">
        <v>5706</v>
      </c>
      <c r="D3077" s="6">
        <v>3250</v>
      </c>
      <c r="E3077" s="8">
        <v>75</v>
      </c>
      <c r="F3077" t="s">
        <v>8220</v>
      </c>
      <c r="G3077" t="s">
        <v>8224</v>
      </c>
      <c r="H3077" t="s">
        <v>8246</v>
      </c>
      <c r="I3077" s="19">
        <f t="shared" si="144"/>
        <v>41986.471863425926</v>
      </c>
      <c r="J3077">
        <v>1418469569</v>
      </c>
      <c r="K3077" s="19">
        <f t="shared" si="145"/>
        <v>41941.430196759262</v>
      </c>
      <c r="L3077">
        <v>1414577969</v>
      </c>
      <c r="M3077" t="b">
        <v>0</v>
      </c>
      <c r="N3077">
        <v>3</v>
      </c>
      <c r="O3077" t="b">
        <v>0</v>
      </c>
      <c r="P3077" t="s">
        <v>8289</v>
      </c>
      <c r="Q3077" s="15" t="s">
        <v>8322</v>
      </c>
      <c r="R3077" s="12" t="s">
        <v>8340</v>
      </c>
      <c r="S3077">
        <f t="shared" si="146"/>
        <v>25</v>
      </c>
    </row>
    <row r="3078" spans="1:19" ht="30" x14ac:dyDescent="0.25">
      <c r="A3078" s="10">
        <v>1799</v>
      </c>
      <c r="B3078" s="3" t="s">
        <v>1800</v>
      </c>
      <c r="C3078" s="3" t="s">
        <v>5909</v>
      </c>
      <c r="D3078" s="6">
        <v>4000</v>
      </c>
      <c r="E3078" s="8">
        <v>69.83</v>
      </c>
      <c r="F3078" t="s">
        <v>8220</v>
      </c>
      <c r="G3078" t="s">
        <v>8224</v>
      </c>
      <c r="H3078" t="s">
        <v>8246</v>
      </c>
      <c r="I3078" s="19">
        <f t="shared" si="144"/>
        <v>41954.884351851855</v>
      </c>
      <c r="J3078">
        <v>1415740408</v>
      </c>
      <c r="K3078" s="19">
        <f t="shared" si="145"/>
        <v>41934.842685185184</v>
      </c>
      <c r="L3078">
        <v>1414008808</v>
      </c>
      <c r="M3078" t="b">
        <v>1</v>
      </c>
      <c r="N3078">
        <v>6</v>
      </c>
      <c r="O3078" t="b">
        <v>0</v>
      </c>
      <c r="P3078" t="s">
        <v>8283</v>
      </c>
      <c r="Q3078" s="15" t="s">
        <v>8322</v>
      </c>
      <c r="R3078" s="12" t="s">
        <v>8323</v>
      </c>
      <c r="S3078">
        <f t="shared" si="146"/>
        <v>11.64</v>
      </c>
    </row>
    <row r="3079" spans="1:19" ht="45" x14ac:dyDescent="0.25">
      <c r="A3079" s="10">
        <v>996</v>
      </c>
      <c r="B3079" s="3" t="s">
        <v>997</v>
      </c>
      <c r="C3079" s="3" t="s">
        <v>5106</v>
      </c>
      <c r="D3079" s="6">
        <v>4000</v>
      </c>
      <c r="E3079" s="8">
        <v>65</v>
      </c>
      <c r="F3079" t="s">
        <v>8220</v>
      </c>
      <c r="G3079" t="s">
        <v>8223</v>
      </c>
      <c r="H3079" t="s">
        <v>8245</v>
      </c>
      <c r="I3079" s="19">
        <f t="shared" si="144"/>
        <v>41847.643750000003</v>
      </c>
      <c r="J3079">
        <v>1406474820</v>
      </c>
      <c r="K3079" s="19">
        <f t="shared" si="145"/>
        <v>41817.866435185184</v>
      </c>
      <c r="L3079">
        <v>1403902060</v>
      </c>
      <c r="M3079" t="b">
        <v>0</v>
      </c>
      <c r="N3079">
        <v>5</v>
      </c>
      <c r="O3079" t="b">
        <v>0</v>
      </c>
      <c r="P3079" t="s">
        <v>8271</v>
      </c>
      <c r="Q3079" s="15" t="s">
        <v>8307</v>
      </c>
      <c r="R3079" s="12" t="s">
        <v>8313</v>
      </c>
      <c r="S3079">
        <f t="shared" si="146"/>
        <v>13</v>
      </c>
    </row>
    <row r="3080" spans="1:19" ht="45" x14ac:dyDescent="0.25">
      <c r="A3080" s="10">
        <v>2878</v>
      </c>
      <c r="B3080" s="3" t="s">
        <v>2878</v>
      </c>
      <c r="C3080" s="3" t="s">
        <v>6988</v>
      </c>
      <c r="D3080" s="6">
        <v>3000</v>
      </c>
      <c r="E3080" s="8">
        <v>63</v>
      </c>
      <c r="F3080" t="s">
        <v>8220</v>
      </c>
      <c r="G3080" t="s">
        <v>8224</v>
      </c>
      <c r="H3080" t="s">
        <v>8246</v>
      </c>
      <c r="I3080" s="19">
        <f t="shared" si="144"/>
        <v>42188.615682870368</v>
      </c>
      <c r="J3080">
        <v>1435934795</v>
      </c>
      <c r="K3080" s="19">
        <f t="shared" si="145"/>
        <v>42128.615682870368</v>
      </c>
      <c r="L3080">
        <v>1430750795</v>
      </c>
      <c r="M3080" t="b">
        <v>0</v>
      </c>
      <c r="N3080">
        <v>4</v>
      </c>
      <c r="O3080" t="b">
        <v>0</v>
      </c>
      <c r="P3080" t="s">
        <v>8269</v>
      </c>
      <c r="Q3080" s="15" t="s">
        <v>8314</v>
      </c>
      <c r="R3080" s="12" t="s">
        <v>8315</v>
      </c>
      <c r="S3080">
        <f t="shared" si="146"/>
        <v>15.75</v>
      </c>
    </row>
    <row r="3081" spans="1:19" ht="60" x14ac:dyDescent="0.25">
      <c r="A3081" s="10">
        <v>4093</v>
      </c>
      <c r="B3081" s="3" t="s">
        <v>4089</v>
      </c>
      <c r="C3081" s="3" t="s">
        <v>8196</v>
      </c>
      <c r="D3081" s="6">
        <v>2500</v>
      </c>
      <c r="E3081" s="8">
        <v>60</v>
      </c>
      <c r="F3081" t="s">
        <v>8220</v>
      </c>
      <c r="G3081" t="s">
        <v>8224</v>
      </c>
      <c r="H3081" t="s">
        <v>8246</v>
      </c>
      <c r="I3081" s="19">
        <f t="shared" si="144"/>
        <v>42238.815891203703</v>
      </c>
      <c r="J3081">
        <v>1440272093</v>
      </c>
      <c r="K3081" s="19">
        <f t="shared" si="145"/>
        <v>42178.815891203703</v>
      </c>
      <c r="L3081">
        <v>1435088093</v>
      </c>
      <c r="M3081" t="b">
        <v>0</v>
      </c>
      <c r="N3081">
        <v>4</v>
      </c>
      <c r="O3081" t="b">
        <v>0</v>
      </c>
      <c r="P3081" t="s">
        <v>8269</v>
      </c>
      <c r="Q3081" s="15" t="s">
        <v>8314</v>
      </c>
      <c r="R3081" s="12" t="s">
        <v>8315</v>
      </c>
      <c r="S3081">
        <f t="shared" si="146"/>
        <v>15</v>
      </c>
    </row>
    <row r="3082" spans="1:19" ht="45" x14ac:dyDescent="0.25">
      <c r="A3082" s="10">
        <v>4108</v>
      </c>
      <c r="B3082" s="3" t="s">
        <v>4104</v>
      </c>
      <c r="C3082" s="3" t="s">
        <v>8211</v>
      </c>
      <c r="D3082" s="6">
        <v>3000</v>
      </c>
      <c r="E3082" s="8">
        <v>59</v>
      </c>
      <c r="F3082" t="s">
        <v>8220</v>
      </c>
      <c r="G3082" t="s">
        <v>8223</v>
      </c>
      <c r="H3082" t="s">
        <v>8245</v>
      </c>
      <c r="I3082" s="19">
        <f t="shared" si="144"/>
        <v>42797.208333333328</v>
      </c>
      <c r="J3082">
        <v>1488517200</v>
      </c>
      <c r="K3082" s="19">
        <f t="shared" si="145"/>
        <v>42767.031678240746</v>
      </c>
      <c r="L3082">
        <v>1485909937</v>
      </c>
      <c r="M3082" t="b">
        <v>0</v>
      </c>
      <c r="N3082">
        <v>1</v>
      </c>
      <c r="O3082" t="b">
        <v>0</v>
      </c>
      <c r="P3082" t="s">
        <v>8269</v>
      </c>
      <c r="Q3082" s="15" t="s">
        <v>8314</v>
      </c>
      <c r="R3082" s="12" t="s">
        <v>8315</v>
      </c>
      <c r="S3082">
        <f t="shared" si="146"/>
        <v>59</v>
      </c>
    </row>
    <row r="3083" spans="1:19" ht="60" x14ac:dyDescent="0.25">
      <c r="A3083" s="10">
        <v>1498</v>
      </c>
      <c r="B3083" s="3" t="s">
        <v>1499</v>
      </c>
      <c r="C3083" s="3" t="s">
        <v>5608</v>
      </c>
      <c r="D3083" s="6">
        <v>3000</v>
      </c>
      <c r="E3083" s="8">
        <v>57</v>
      </c>
      <c r="F3083" t="s">
        <v>8220</v>
      </c>
      <c r="G3083" t="s">
        <v>8223</v>
      </c>
      <c r="H3083" t="s">
        <v>8245</v>
      </c>
      <c r="I3083" s="19">
        <f t="shared" si="144"/>
        <v>41885.983541666668</v>
      </c>
      <c r="J3083">
        <v>1409787378</v>
      </c>
      <c r="K3083" s="19">
        <f t="shared" si="145"/>
        <v>41840.983541666668</v>
      </c>
      <c r="L3083">
        <v>1405899378</v>
      </c>
      <c r="M3083" t="b">
        <v>0</v>
      </c>
      <c r="N3083">
        <v>3</v>
      </c>
      <c r="O3083" t="b">
        <v>0</v>
      </c>
      <c r="P3083" t="s">
        <v>8273</v>
      </c>
      <c r="Q3083" s="15" t="s">
        <v>8320</v>
      </c>
      <c r="R3083" s="12" t="s">
        <v>8342</v>
      </c>
      <c r="S3083">
        <f t="shared" si="146"/>
        <v>19</v>
      </c>
    </row>
    <row r="3084" spans="1:19" ht="45" x14ac:dyDescent="0.25">
      <c r="A3084" s="10">
        <v>2779</v>
      </c>
      <c r="B3084" s="3" t="s">
        <v>2779</v>
      </c>
      <c r="C3084" s="3" t="s">
        <v>6889</v>
      </c>
      <c r="D3084" s="6">
        <v>2500</v>
      </c>
      <c r="E3084" s="8">
        <v>53</v>
      </c>
      <c r="F3084" t="s">
        <v>8220</v>
      </c>
      <c r="G3084" t="s">
        <v>8223</v>
      </c>
      <c r="H3084" t="s">
        <v>8245</v>
      </c>
      <c r="I3084" s="19">
        <f t="shared" si="144"/>
        <v>42330.627557870372</v>
      </c>
      <c r="J3084">
        <v>1448204621</v>
      </c>
      <c r="K3084" s="19">
        <f t="shared" si="145"/>
        <v>42300.585891203707</v>
      </c>
      <c r="L3084">
        <v>1445609021</v>
      </c>
      <c r="M3084" t="b">
        <v>0</v>
      </c>
      <c r="N3084">
        <v>1</v>
      </c>
      <c r="O3084" t="b">
        <v>0</v>
      </c>
      <c r="P3084" t="s">
        <v>8302</v>
      </c>
      <c r="Q3084" s="15" t="s">
        <v>8320</v>
      </c>
      <c r="R3084" s="12" t="s">
        <v>8348</v>
      </c>
      <c r="S3084">
        <f t="shared" si="146"/>
        <v>53</v>
      </c>
    </row>
    <row r="3085" spans="1:19" ht="60" x14ac:dyDescent="0.25">
      <c r="A3085" s="10">
        <v>1713</v>
      </c>
      <c r="B3085" s="3" t="s">
        <v>1714</v>
      </c>
      <c r="C3085" s="3" t="s">
        <v>5823</v>
      </c>
      <c r="D3085" s="6">
        <v>3000</v>
      </c>
      <c r="E3085" s="8">
        <v>50</v>
      </c>
      <c r="F3085" t="s">
        <v>8220</v>
      </c>
      <c r="G3085" t="s">
        <v>8223</v>
      </c>
      <c r="H3085" t="s">
        <v>8245</v>
      </c>
      <c r="I3085" s="19">
        <f t="shared" si="144"/>
        <v>41917.801064814819</v>
      </c>
      <c r="J3085">
        <v>1412536412</v>
      </c>
      <c r="K3085" s="19">
        <f t="shared" si="145"/>
        <v>41887.801064814819</v>
      </c>
      <c r="L3085">
        <v>1409944412</v>
      </c>
      <c r="M3085" t="b">
        <v>0</v>
      </c>
      <c r="N3085">
        <v>1</v>
      </c>
      <c r="O3085" t="b">
        <v>0</v>
      </c>
      <c r="P3085" t="s">
        <v>8291</v>
      </c>
      <c r="Q3085" s="15" t="s">
        <v>8311</v>
      </c>
      <c r="R3085" s="12" t="s">
        <v>8336</v>
      </c>
      <c r="S3085">
        <f t="shared" si="146"/>
        <v>50</v>
      </c>
    </row>
    <row r="3086" spans="1:19" ht="60" x14ac:dyDescent="0.25">
      <c r="A3086" s="10">
        <v>449</v>
      </c>
      <c r="B3086" s="3" t="s">
        <v>450</v>
      </c>
      <c r="C3086" s="3" t="s">
        <v>4559</v>
      </c>
      <c r="D3086" s="6">
        <v>2000</v>
      </c>
      <c r="E3086" s="8">
        <v>45</v>
      </c>
      <c r="F3086" t="s">
        <v>8220</v>
      </c>
      <c r="G3086" t="s">
        <v>8224</v>
      </c>
      <c r="H3086" t="s">
        <v>8246</v>
      </c>
      <c r="I3086" s="19">
        <f t="shared" si="144"/>
        <v>41564.568113425928</v>
      </c>
      <c r="J3086">
        <v>1382017085</v>
      </c>
      <c r="K3086" s="19">
        <f t="shared" si="145"/>
        <v>41534.568113425928</v>
      </c>
      <c r="L3086">
        <v>1379425085</v>
      </c>
      <c r="M3086" t="b">
        <v>0</v>
      </c>
      <c r="N3086">
        <v>5</v>
      </c>
      <c r="O3086" t="b">
        <v>0</v>
      </c>
      <c r="P3086" t="s">
        <v>8268</v>
      </c>
      <c r="Q3086" s="15" t="s">
        <v>8317</v>
      </c>
      <c r="R3086" s="12" t="s">
        <v>8344</v>
      </c>
      <c r="S3086">
        <f t="shared" si="146"/>
        <v>9</v>
      </c>
    </row>
    <row r="3087" spans="1:19" ht="60" x14ac:dyDescent="0.25">
      <c r="A3087" s="10">
        <v>865</v>
      </c>
      <c r="B3087" s="3" t="s">
        <v>866</v>
      </c>
      <c r="C3087" s="3" t="s">
        <v>4975</v>
      </c>
      <c r="D3087" s="6">
        <v>2200</v>
      </c>
      <c r="E3087" s="8">
        <v>45</v>
      </c>
      <c r="F3087" t="s">
        <v>8220</v>
      </c>
      <c r="G3087" t="s">
        <v>8223</v>
      </c>
      <c r="H3087" t="s">
        <v>8245</v>
      </c>
      <c r="I3087" s="19">
        <f t="shared" si="144"/>
        <v>41290.77311342593</v>
      </c>
      <c r="J3087">
        <v>1358361197</v>
      </c>
      <c r="K3087" s="19">
        <f t="shared" si="145"/>
        <v>41230.77311342593</v>
      </c>
      <c r="L3087">
        <v>1353177197</v>
      </c>
      <c r="M3087" t="b">
        <v>0</v>
      </c>
      <c r="N3087">
        <v>2</v>
      </c>
      <c r="O3087" t="b">
        <v>0</v>
      </c>
      <c r="P3087" t="s">
        <v>8276</v>
      </c>
      <c r="Q3087" s="15" t="s">
        <v>8311</v>
      </c>
      <c r="R3087" s="12" t="s">
        <v>8343</v>
      </c>
      <c r="S3087">
        <f t="shared" si="146"/>
        <v>22.5</v>
      </c>
    </row>
    <row r="3088" spans="1:19" ht="45" x14ac:dyDescent="0.25">
      <c r="A3088" s="10">
        <v>3142</v>
      </c>
      <c r="B3088" s="3" t="s">
        <v>3142</v>
      </c>
      <c r="C3088" s="3" t="s">
        <v>7252</v>
      </c>
      <c r="D3088" s="6">
        <v>2750</v>
      </c>
      <c r="E3088" s="8">
        <v>45</v>
      </c>
      <c r="F3088" t="s">
        <v>8221</v>
      </c>
      <c r="G3088" t="s">
        <v>8224</v>
      </c>
      <c r="H3088" t="s">
        <v>8246</v>
      </c>
      <c r="I3088" s="19">
        <f t="shared" si="144"/>
        <v>42813.471516203703</v>
      </c>
      <c r="J3088">
        <v>1489922339</v>
      </c>
      <c r="K3088" s="19">
        <f t="shared" si="145"/>
        <v>42783.513182870374</v>
      </c>
      <c r="L3088">
        <v>1487333939</v>
      </c>
      <c r="M3088" t="b">
        <v>0</v>
      </c>
      <c r="N3088">
        <v>3</v>
      </c>
      <c r="O3088" t="b">
        <v>0</v>
      </c>
      <c r="P3088" t="s">
        <v>8269</v>
      </c>
      <c r="Q3088" s="15" t="s">
        <v>8314</v>
      </c>
      <c r="R3088" s="12" t="s">
        <v>8315</v>
      </c>
      <c r="S3088">
        <f t="shared" si="146"/>
        <v>15</v>
      </c>
    </row>
    <row r="3089" spans="1:19" ht="60" x14ac:dyDescent="0.25">
      <c r="A3089" s="10">
        <v>3960</v>
      </c>
      <c r="B3089" s="3" t="s">
        <v>3957</v>
      </c>
      <c r="C3089" s="3" t="s">
        <v>8067</v>
      </c>
      <c r="D3089" s="6">
        <v>3000</v>
      </c>
      <c r="E3089" s="8">
        <v>45</v>
      </c>
      <c r="F3089" t="s">
        <v>8220</v>
      </c>
      <c r="G3089" t="s">
        <v>8223</v>
      </c>
      <c r="H3089" t="s">
        <v>8245</v>
      </c>
      <c r="I3089" s="19">
        <f t="shared" si="144"/>
        <v>42372.845555555556</v>
      </c>
      <c r="J3089">
        <v>1451852256</v>
      </c>
      <c r="K3089" s="19">
        <f t="shared" si="145"/>
        <v>42342.845555555556</v>
      </c>
      <c r="L3089">
        <v>1449260256</v>
      </c>
      <c r="M3089" t="b">
        <v>0</v>
      </c>
      <c r="N3089">
        <v>4</v>
      </c>
      <c r="O3089" t="b">
        <v>0</v>
      </c>
      <c r="P3089" t="s">
        <v>8269</v>
      </c>
      <c r="Q3089" s="15" t="s">
        <v>8314</v>
      </c>
      <c r="R3089" s="12" t="s">
        <v>8315</v>
      </c>
      <c r="S3089">
        <f t="shared" si="146"/>
        <v>11.25</v>
      </c>
    </row>
    <row r="3090" spans="1:19" ht="60" x14ac:dyDescent="0.25">
      <c r="A3090" s="10">
        <v>4107</v>
      </c>
      <c r="B3090" s="3" t="s">
        <v>4103</v>
      </c>
      <c r="C3090" s="3" t="s">
        <v>8210</v>
      </c>
      <c r="D3090" s="6">
        <v>2000</v>
      </c>
      <c r="E3090" s="8">
        <v>41</v>
      </c>
      <c r="F3090" t="s">
        <v>8220</v>
      </c>
      <c r="G3090" t="s">
        <v>8223</v>
      </c>
      <c r="H3090" t="s">
        <v>8245</v>
      </c>
      <c r="I3090" s="19">
        <f t="shared" si="144"/>
        <v>41906.916678240741</v>
      </c>
      <c r="J3090">
        <v>1411596001</v>
      </c>
      <c r="K3090" s="19">
        <f t="shared" si="145"/>
        <v>41883.916678240741</v>
      </c>
      <c r="L3090">
        <v>1409608801</v>
      </c>
      <c r="M3090" t="b">
        <v>0</v>
      </c>
      <c r="N3090">
        <v>4</v>
      </c>
      <c r="O3090" t="b">
        <v>0</v>
      </c>
      <c r="P3090" t="s">
        <v>8269</v>
      </c>
      <c r="Q3090" s="15" t="s">
        <v>8314</v>
      </c>
      <c r="R3090" s="12" t="s">
        <v>8315</v>
      </c>
      <c r="S3090">
        <f t="shared" si="146"/>
        <v>10.25</v>
      </c>
    </row>
    <row r="3091" spans="1:19" x14ac:dyDescent="0.25">
      <c r="A3091" s="10">
        <v>2864</v>
      </c>
      <c r="B3091" s="3" t="s">
        <v>2864</v>
      </c>
      <c r="C3091" s="3" t="s">
        <v>6974</v>
      </c>
      <c r="D3091" s="6">
        <v>2500</v>
      </c>
      <c r="E3091" s="8">
        <v>40</v>
      </c>
      <c r="F3091" t="s">
        <v>8220</v>
      </c>
      <c r="G3091" t="s">
        <v>8224</v>
      </c>
      <c r="H3091" t="s">
        <v>8246</v>
      </c>
      <c r="I3091" s="19">
        <f t="shared" si="144"/>
        <v>42202.554166666669</v>
      </c>
      <c r="J3091">
        <v>1437139080</v>
      </c>
      <c r="K3091" s="19">
        <f t="shared" si="145"/>
        <v>42172.613506944443</v>
      </c>
      <c r="L3091">
        <v>1434552207</v>
      </c>
      <c r="M3091" t="b">
        <v>0</v>
      </c>
      <c r="N3091">
        <v>3</v>
      </c>
      <c r="O3091" t="b">
        <v>0</v>
      </c>
      <c r="P3091" t="s">
        <v>8269</v>
      </c>
      <c r="Q3091" s="15" t="s">
        <v>8314</v>
      </c>
      <c r="R3091" s="12" t="s">
        <v>8315</v>
      </c>
      <c r="S3091">
        <f t="shared" si="146"/>
        <v>13.33</v>
      </c>
    </row>
    <row r="3092" spans="1:19" ht="45" x14ac:dyDescent="0.25">
      <c r="A3092" s="10">
        <v>2859</v>
      </c>
      <c r="B3092" s="3" t="s">
        <v>2859</v>
      </c>
      <c r="C3092" s="3" t="s">
        <v>6969</v>
      </c>
      <c r="D3092" s="6">
        <v>2000</v>
      </c>
      <c r="E3092" s="8">
        <v>35</v>
      </c>
      <c r="F3092" t="s">
        <v>8220</v>
      </c>
      <c r="G3092" t="s">
        <v>8225</v>
      </c>
      <c r="H3092" t="s">
        <v>8247</v>
      </c>
      <c r="I3092" s="19">
        <f t="shared" si="144"/>
        <v>42293.362314814818</v>
      </c>
      <c r="J3092">
        <v>1444984904</v>
      </c>
      <c r="K3092" s="19">
        <f t="shared" si="145"/>
        <v>42233.362314814818</v>
      </c>
      <c r="L3092">
        <v>1439800904</v>
      </c>
      <c r="M3092" t="b">
        <v>0</v>
      </c>
      <c r="N3092">
        <v>1</v>
      </c>
      <c r="O3092" t="b">
        <v>0</v>
      </c>
      <c r="P3092" t="s">
        <v>8269</v>
      </c>
      <c r="Q3092" s="15" t="s">
        <v>8314</v>
      </c>
      <c r="R3092" s="12" t="s">
        <v>8315</v>
      </c>
      <c r="S3092">
        <f t="shared" si="146"/>
        <v>35</v>
      </c>
    </row>
    <row r="3093" spans="1:19" ht="60" x14ac:dyDescent="0.25">
      <c r="A3093" s="10">
        <v>3887</v>
      </c>
      <c r="B3093" s="3" t="s">
        <v>3884</v>
      </c>
      <c r="C3093" s="3" t="s">
        <v>7995</v>
      </c>
      <c r="D3093" s="6">
        <v>2000</v>
      </c>
      <c r="E3093" s="8">
        <v>35</v>
      </c>
      <c r="F3093" t="s">
        <v>8219</v>
      </c>
      <c r="G3093" t="s">
        <v>8223</v>
      </c>
      <c r="H3093" t="s">
        <v>8245</v>
      </c>
      <c r="I3093" s="19">
        <f t="shared" si="144"/>
        <v>42125.916666666672</v>
      </c>
      <c r="J3093">
        <v>1430517600</v>
      </c>
      <c r="K3093" s="19">
        <f t="shared" si="145"/>
        <v>42079.857974537037</v>
      </c>
      <c r="L3093">
        <v>1426538129</v>
      </c>
      <c r="M3093" t="b">
        <v>0</v>
      </c>
      <c r="N3093">
        <v>2</v>
      </c>
      <c r="O3093" t="b">
        <v>0</v>
      </c>
      <c r="P3093" t="s">
        <v>8303</v>
      </c>
      <c r="Q3093" s="15" t="s">
        <v>8314</v>
      </c>
      <c r="R3093" s="12" t="s">
        <v>8335</v>
      </c>
      <c r="S3093">
        <f t="shared" si="146"/>
        <v>17.5</v>
      </c>
    </row>
    <row r="3094" spans="1:19" ht="30" x14ac:dyDescent="0.25">
      <c r="A3094" s="10">
        <v>3988</v>
      </c>
      <c r="B3094" s="3" t="s">
        <v>3984</v>
      </c>
      <c r="C3094" s="3" t="s">
        <v>8094</v>
      </c>
      <c r="D3094" s="6">
        <v>1500</v>
      </c>
      <c r="E3094" s="8">
        <v>32</v>
      </c>
      <c r="F3094" t="s">
        <v>8220</v>
      </c>
      <c r="G3094" t="s">
        <v>8223</v>
      </c>
      <c r="H3094" t="s">
        <v>8245</v>
      </c>
      <c r="I3094" s="19">
        <f t="shared" si="144"/>
        <v>42245.08116898148</v>
      </c>
      <c r="J3094">
        <v>1440813413</v>
      </c>
      <c r="K3094" s="19">
        <f t="shared" si="145"/>
        <v>42230.08116898148</v>
      </c>
      <c r="L3094">
        <v>1439517413</v>
      </c>
      <c r="M3094" t="b">
        <v>0</v>
      </c>
      <c r="N3094">
        <v>4</v>
      </c>
      <c r="O3094" t="b">
        <v>0</v>
      </c>
      <c r="P3094" t="s">
        <v>8269</v>
      </c>
      <c r="Q3094" s="15" t="s">
        <v>8314</v>
      </c>
      <c r="R3094" s="12" t="s">
        <v>8315</v>
      </c>
      <c r="S3094">
        <f t="shared" si="146"/>
        <v>8</v>
      </c>
    </row>
    <row r="3095" spans="1:19" ht="60" x14ac:dyDescent="0.25">
      <c r="A3095" s="10">
        <v>2591</v>
      </c>
      <c r="B3095" s="3" t="s">
        <v>2591</v>
      </c>
      <c r="C3095" s="3" t="s">
        <v>6701</v>
      </c>
      <c r="D3095" s="6">
        <v>1500</v>
      </c>
      <c r="E3095" s="8">
        <v>26</v>
      </c>
      <c r="F3095" t="s">
        <v>8220</v>
      </c>
      <c r="G3095" t="s">
        <v>8223</v>
      </c>
      <c r="H3095" t="s">
        <v>8245</v>
      </c>
      <c r="I3095" s="19">
        <f t="shared" si="144"/>
        <v>42442.864861111113</v>
      </c>
      <c r="J3095">
        <v>1457901924</v>
      </c>
      <c r="K3095" s="19">
        <f t="shared" si="145"/>
        <v>42382.906527777777</v>
      </c>
      <c r="L3095">
        <v>1452721524</v>
      </c>
      <c r="M3095" t="b">
        <v>0</v>
      </c>
      <c r="N3095">
        <v>2</v>
      </c>
      <c r="O3095" t="b">
        <v>0</v>
      </c>
      <c r="P3095" t="s">
        <v>8282</v>
      </c>
      <c r="Q3095" s="15" t="s">
        <v>8325</v>
      </c>
      <c r="R3095" s="12" t="s">
        <v>8353</v>
      </c>
      <c r="S3095">
        <f t="shared" si="146"/>
        <v>13</v>
      </c>
    </row>
    <row r="3096" spans="1:19" ht="60" x14ac:dyDescent="0.25">
      <c r="A3096" s="10">
        <v>1819</v>
      </c>
      <c r="B3096" s="3" t="s">
        <v>1820</v>
      </c>
      <c r="C3096" s="3" t="s">
        <v>5929</v>
      </c>
      <c r="D3096" s="6">
        <v>1200</v>
      </c>
      <c r="E3096" s="8">
        <v>25</v>
      </c>
      <c r="F3096" t="s">
        <v>8220</v>
      </c>
      <c r="G3096" t="s">
        <v>8223</v>
      </c>
      <c r="H3096" t="s">
        <v>8245</v>
      </c>
      <c r="I3096" s="19">
        <f t="shared" si="144"/>
        <v>41850.752268518518</v>
      </c>
      <c r="J3096">
        <v>1406743396</v>
      </c>
      <c r="K3096" s="19">
        <f t="shared" si="145"/>
        <v>41820.752268518518</v>
      </c>
      <c r="L3096">
        <v>1404151396</v>
      </c>
      <c r="M3096" t="b">
        <v>0</v>
      </c>
      <c r="N3096">
        <v>4</v>
      </c>
      <c r="O3096" t="b">
        <v>0</v>
      </c>
      <c r="P3096" t="s">
        <v>8283</v>
      </c>
      <c r="Q3096" s="15" t="s">
        <v>8322</v>
      </c>
      <c r="R3096" s="12" t="s">
        <v>8323</v>
      </c>
      <c r="S3096">
        <f t="shared" si="146"/>
        <v>6.25</v>
      </c>
    </row>
    <row r="3097" spans="1:19" ht="45" x14ac:dyDescent="0.25">
      <c r="A3097" s="10">
        <v>430</v>
      </c>
      <c r="B3097" s="3" t="s">
        <v>431</v>
      </c>
      <c r="C3097" s="3" t="s">
        <v>4540</v>
      </c>
      <c r="D3097" s="6">
        <v>1000</v>
      </c>
      <c r="E3097" s="8">
        <v>24</v>
      </c>
      <c r="F3097" t="s">
        <v>8220</v>
      </c>
      <c r="G3097" t="s">
        <v>8223</v>
      </c>
      <c r="H3097" t="s">
        <v>8245</v>
      </c>
      <c r="I3097" s="19">
        <f t="shared" si="144"/>
        <v>41528.107256944444</v>
      </c>
      <c r="J3097">
        <v>1378866867</v>
      </c>
      <c r="K3097" s="19">
        <f t="shared" si="145"/>
        <v>41513.107256944444</v>
      </c>
      <c r="L3097">
        <v>1377570867</v>
      </c>
      <c r="M3097" t="b">
        <v>0</v>
      </c>
      <c r="N3097">
        <v>5</v>
      </c>
      <c r="O3097" t="b">
        <v>0</v>
      </c>
      <c r="P3097" t="s">
        <v>8268</v>
      </c>
      <c r="Q3097" s="15" t="s">
        <v>8317</v>
      </c>
      <c r="R3097" s="12" t="s">
        <v>8344</v>
      </c>
      <c r="S3097">
        <f t="shared" si="146"/>
        <v>4.8</v>
      </c>
    </row>
    <row r="3098" spans="1:19" ht="60" x14ac:dyDescent="0.25">
      <c r="A3098" s="10">
        <v>4002</v>
      </c>
      <c r="B3098" s="3" t="s">
        <v>3998</v>
      </c>
      <c r="C3098" s="3" t="s">
        <v>8108</v>
      </c>
      <c r="D3098" s="6">
        <v>1250</v>
      </c>
      <c r="E3098" s="8">
        <v>23</v>
      </c>
      <c r="F3098" t="s">
        <v>8220</v>
      </c>
      <c r="G3098" t="s">
        <v>8223</v>
      </c>
      <c r="H3098" t="s">
        <v>8245</v>
      </c>
      <c r="I3098" s="19">
        <f t="shared" si="144"/>
        <v>41909.043530092589</v>
      </c>
      <c r="J3098">
        <v>1411779761</v>
      </c>
      <c r="K3098" s="19">
        <f t="shared" si="145"/>
        <v>41879.043530092589</v>
      </c>
      <c r="L3098">
        <v>1409187761</v>
      </c>
      <c r="M3098" t="b">
        <v>0</v>
      </c>
      <c r="N3098">
        <v>4</v>
      </c>
      <c r="O3098" t="b">
        <v>0</v>
      </c>
      <c r="P3098" t="s">
        <v>8269</v>
      </c>
      <c r="Q3098" s="15" t="s">
        <v>8314</v>
      </c>
      <c r="R3098" s="12" t="s">
        <v>8315</v>
      </c>
      <c r="S3098">
        <f t="shared" si="146"/>
        <v>5.75</v>
      </c>
    </row>
    <row r="3099" spans="1:19" ht="60" x14ac:dyDescent="0.25">
      <c r="A3099" s="10">
        <v>2133</v>
      </c>
      <c r="B3099" s="3" t="s">
        <v>2134</v>
      </c>
      <c r="C3099" s="3" t="s">
        <v>6243</v>
      </c>
      <c r="D3099" s="6">
        <v>1000</v>
      </c>
      <c r="E3099" s="8">
        <v>16</v>
      </c>
      <c r="F3099" t="s">
        <v>8220</v>
      </c>
      <c r="G3099" t="s">
        <v>8223</v>
      </c>
      <c r="H3099" t="s">
        <v>8245</v>
      </c>
      <c r="I3099" s="19">
        <f t="shared" si="144"/>
        <v>40657.290972222225</v>
      </c>
      <c r="J3099">
        <v>1303628340</v>
      </c>
      <c r="K3099" s="19">
        <f t="shared" si="145"/>
        <v>40619.097210648149</v>
      </c>
      <c r="L3099">
        <v>1300328399</v>
      </c>
      <c r="M3099" t="b">
        <v>0</v>
      </c>
      <c r="N3099">
        <v>3</v>
      </c>
      <c r="O3099" t="b">
        <v>0</v>
      </c>
      <c r="P3099" t="s">
        <v>8280</v>
      </c>
      <c r="Q3099" s="15" t="s">
        <v>8309</v>
      </c>
      <c r="R3099" s="12" t="s">
        <v>8345</v>
      </c>
      <c r="S3099">
        <f t="shared" si="146"/>
        <v>5.33</v>
      </c>
    </row>
    <row r="3100" spans="1:19" ht="45" x14ac:dyDescent="0.25">
      <c r="A3100" s="10">
        <v>2347</v>
      </c>
      <c r="B3100" s="3" t="s">
        <v>2348</v>
      </c>
      <c r="C3100" s="3" t="s">
        <v>6457</v>
      </c>
      <c r="D3100" s="6">
        <v>1000</v>
      </c>
      <c r="E3100" s="8">
        <v>15</v>
      </c>
      <c r="F3100" t="s">
        <v>8219</v>
      </c>
      <c r="G3100" t="s">
        <v>8223</v>
      </c>
      <c r="H3100" t="s">
        <v>8245</v>
      </c>
      <c r="I3100" s="19">
        <f t="shared" si="144"/>
        <v>42607.607361111113</v>
      </c>
      <c r="J3100">
        <v>1472135676</v>
      </c>
      <c r="K3100" s="19">
        <f t="shared" si="145"/>
        <v>42577.607361111113</v>
      </c>
      <c r="L3100">
        <v>1469543676</v>
      </c>
      <c r="M3100" t="b">
        <v>0</v>
      </c>
      <c r="N3100">
        <v>1</v>
      </c>
      <c r="O3100" t="b">
        <v>0</v>
      </c>
      <c r="P3100" t="s">
        <v>8270</v>
      </c>
      <c r="Q3100" s="15" t="s">
        <v>8307</v>
      </c>
      <c r="R3100" s="12" t="s">
        <v>8354</v>
      </c>
      <c r="S3100">
        <f t="shared" si="146"/>
        <v>15</v>
      </c>
    </row>
    <row r="3101" spans="1:19" ht="60" x14ac:dyDescent="0.25">
      <c r="A3101" s="10">
        <v>3642</v>
      </c>
      <c r="B3101" s="3" t="s">
        <v>3640</v>
      </c>
      <c r="C3101" s="3" t="s">
        <v>7752</v>
      </c>
      <c r="D3101" s="6">
        <v>700</v>
      </c>
      <c r="E3101" s="8">
        <v>15</v>
      </c>
      <c r="F3101" t="s">
        <v>8220</v>
      </c>
      <c r="G3101" t="s">
        <v>8235</v>
      </c>
      <c r="H3101" t="s">
        <v>8248</v>
      </c>
      <c r="I3101" s="19">
        <f t="shared" si="144"/>
        <v>42338.708333333328</v>
      </c>
      <c r="J3101">
        <v>1448902800</v>
      </c>
      <c r="K3101" s="19">
        <f t="shared" si="145"/>
        <v>42297.816284722227</v>
      </c>
      <c r="L3101">
        <v>1445369727</v>
      </c>
      <c r="M3101" t="b">
        <v>0</v>
      </c>
      <c r="N3101">
        <v>2</v>
      </c>
      <c r="O3101" t="b">
        <v>0</v>
      </c>
      <c r="P3101" t="s">
        <v>8303</v>
      </c>
      <c r="Q3101" s="15" t="s">
        <v>8314</v>
      </c>
      <c r="R3101" s="12" t="s">
        <v>8335</v>
      </c>
      <c r="S3101">
        <f t="shared" si="146"/>
        <v>7.5</v>
      </c>
    </row>
    <row r="3102" spans="1:19" ht="60" x14ac:dyDescent="0.25">
      <c r="A3102" s="10">
        <v>1042</v>
      </c>
      <c r="B3102" s="3" t="s">
        <v>1043</v>
      </c>
      <c r="C3102" s="3" t="s">
        <v>5152</v>
      </c>
      <c r="D3102" s="6">
        <v>650</v>
      </c>
      <c r="E3102" s="8">
        <v>10</v>
      </c>
      <c r="F3102" t="s">
        <v>8219</v>
      </c>
      <c r="G3102" t="s">
        <v>8223</v>
      </c>
      <c r="H3102" t="s">
        <v>8245</v>
      </c>
      <c r="I3102" s="19">
        <f t="shared" si="144"/>
        <v>41894.416666666664</v>
      </c>
      <c r="J3102">
        <v>1410516000</v>
      </c>
      <c r="K3102" s="19">
        <f t="shared" si="145"/>
        <v>41851.696157407408</v>
      </c>
      <c r="L3102">
        <v>1406824948</v>
      </c>
      <c r="M3102" t="b">
        <v>0</v>
      </c>
      <c r="N3102">
        <v>1</v>
      </c>
      <c r="O3102" t="b">
        <v>0</v>
      </c>
      <c r="P3102" t="s">
        <v>8279</v>
      </c>
      <c r="Q3102" s="15" t="s">
        <v>8338</v>
      </c>
      <c r="R3102" s="12" t="s">
        <v>8339</v>
      </c>
      <c r="S3102">
        <f t="shared" si="146"/>
        <v>10</v>
      </c>
    </row>
    <row r="3103" spans="1:19" ht="45" x14ac:dyDescent="0.25">
      <c r="A3103" s="10">
        <v>3795</v>
      </c>
      <c r="B3103" s="3" t="s">
        <v>3792</v>
      </c>
      <c r="C3103" s="3" t="s">
        <v>7905</v>
      </c>
      <c r="D3103" s="6">
        <v>600</v>
      </c>
      <c r="E3103" s="8">
        <v>10</v>
      </c>
      <c r="F3103" t="s">
        <v>8220</v>
      </c>
      <c r="G3103" t="s">
        <v>8224</v>
      </c>
      <c r="H3103" t="s">
        <v>8246</v>
      </c>
      <c r="I3103" s="19">
        <f t="shared" si="144"/>
        <v>42244.9375</v>
      </c>
      <c r="J3103">
        <v>1440801000</v>
      </c>
      <c r="K3103" s="19">
        <f t="shared" si="145"/>
        <v>42201.436226851853</v>
      </c>
      <c r="L3103">
        <v>1437042490</v>
      </c>
      <c r="M3103" t="b">
        <v>0</v>
      </c>
      <c r="N3103">
        <v>2</v>
      </c>
      <c r="O3103" t="b">
        <v>0</v>
      </c>
      <c r="P3103" t="s">
        <v>8303</v>
      </c>
      <c r="Q3103" s="15" t="s">
        <v>8314</v>
      </c>
      <c r="R3103" s="12" t="s">
        <v>8335</v>
      </c>
      <c r="S3103">
        <f t="shared" si="146"/>
        <v>5</v>
      </c>
    </row>
    <row r="3104" spans="1:19" ht="60" x14ac:dyDescent="0.25">
      <c r="A3104" s="10">
        <v>3858</v>
      </c>
      <c r="B3104" s="3" t="s">
        <v>3855</v>
      </c>
      <c r="C3104" s="3" t="s">
        <v>7967</v>
      </c>
      <c r="D3104" s="6">
        <v>500</v>
      </c>
      <c r="E3104" s="8">
        <v>10</v>
      </c>
      <c r="F3104" t="s">
        <v>8220</v>
      </c>
      <c r="G3104" t="s">
        <v>8224</v>
      </c>
      <c r="H3104" t="s">
        <v>8246</v>
      </c>
      <c r="I3104" s="19">
        <f t="shared" si="144"/>
        <v>42146.875</v>
      </c>
      <c r="J3104">
        <v>1432328400</v>
      </c>
      <c r="K3104" s="19">
        <f t="shared" si="145"/>
        <v>42128.431064814817</v>
      </c>
      <c r="L3104">
        <v>1430734844</v>
      </c>
      <c r="M3104" t="b">
        <v>0</v>
      </c>
      <c r="N3104">
        <v>1</v>
      </c>
      <c r="O3104" t="b">
        <v>0</v>
      </c>
      <c r="P3104" t="s">
        <v>8269</v>
      </c>
      <c r="Q3104" s="15" t="s">
        <v>8314</v>
      </c>
      <c r="R3104" s="12" t="s">
        <v>8315</v>
      </c>
      <c r="S3104">
        <f t="shared" si="146"/>
        <v>10</v>
      </c>
    </row>
    <row r="3105" spans="1:19" ht="60" x14ac:dyDescent="0.25">
      <c r="A3105" s="10">
        <v>1915</v>
      </c>
      <c r="B3105" s="3" t="s">
        <v>1916</v>
      </c>
      <c r="C3105" s="3" t="s">
        <v>6025</v>
      </c>
      <c r="D3105" s="6">
        <v>500</v>
      </c>
      <c r="E3105" s="8">
        <v>8</v>
      </c>
      <c r="F3105" t="s">
        <v>8220</v>
      </c>
      <c r="G3105" t="s">
        <v>8223</v>
      </c>
      <c r="H3105" t="s">
        <v>8245</v>
      </c>
      <c r="I3105" s="19">
        <f t="shared" si="144"/>
        <v>41884.04886574074</v>
      </c>
      <c r="J3105">
        <v>1409620222</v>
      </c>
      <c r="K3105" s="19">
        <f t="shared" si="145"/>
        <v>41864.04886574074</v>
      </c>
      <c r="L3105">
        <v>1407892222</v>
      </c>
      <c r="M3105" t="b">
        <v>0</v>
      </c>
      <c r="N3105">
        <v>4</v>
      </c>
      <c r="O3105" t="b">
        <v>0</v>
      </c>
      <c r="P3105" t="s">
        <v>8292</v>
      </c>
      <c r="Q3105" s="15" t="s">
        <v>8307</v>
      </c>
      <c r="R3105" s="12" t="s">
        <v>8347</v>
      </c>
      <c r="S3105">
        <f t="shared" si="146"/>
        <v>2</v>
      </c>
    </row>
    <row r="3106" spans="1:19" ht="60" x14ac:dyDescent="0.25">
      <c r="A3106" s="10">
        <v>4082</v>
      </c>
      <c r="B3106" s="3" t="s">
        <v>4078</v>
      </c>
      <c r="C3106" s="3" t="s">
        <v>8185</v>
      </c>
      <c r="D3106" s="6">
        <v>150</v>
      </c>
      <c r="E3106" s="8">
        <v>3</v>
      </c>
      <c r="F3106" t="s">
        <v>8220</v>
      </c>
      <c r="G3106" t="s">
        <v>8223</v>
      </c>
      <c r="H3106" t="s">
        <v>8245</v>
      </c>
      <c r="I3106" s="19">
        <f t="shared" si="144"/>
        <v>42322.958333333328</v>
      </c>
      <c r="J3106">
        <v>1447542000</v>
      </c>
      <c r="K3106" s="19">
        <f t="shared" si="145"/>
        <v>42307.189270833333</v>
      </c>
      <c r="L3106">
        <v>1446179553</v>
      </c>
      <c r="M3106" t="b">
        <v>0</v>
      </c>
      <c r="N3106">
        <v>2</v>
      </c>
      <c r="O3106" t="b">
        <v>0</v>
      </c>
      <c r="P3106" t="s">
        <v>8269</v>
      </c>
      <c r="Q3106" s="15" t="s">
        <v>8314</v>
      </c>
      <c r="R3106" s="12" t="s">
        <v>8315</v>
      </c>
      <c r="S3106">
        <f t="shared" si="146"/>
        <v>1.5</v>
      </c>
    </row>
    <row r="3107" spans="1:19" ht="60" x14ac:dyDescent="0.25">
      <c r="A3107" s="10">
        <v>2148</v>
      </c>
      <c r="B3107" s="3" t="s">
        <v>2149</v>
      </c>
      <c r="C3107" s="3" t="s">
        <v>6258</v>
      </c>
      <c r="D3107" s="6">
        <v>100</v>
      </c>
      <c r="E3107" s="8">
        <v>2</v>
      </c>
      <c r="F3107" t="s">
        <v>8220</v>
      </c>
      <c r="G3107" t="s">
        <v>8224</v>
      </c>
      <c r="H3107" t="s">
        <v>8246</v>
      </c>
      <c r="I3107" s="19">
        <f t="shared" si="144"/>
        <v>42096.691921296297</v>
      </c>
      <c r="J3107">
        <v>1427992582</v>
      </c>
      <c r="K3107" s="19">
        <f t="shared" si="145"/>
        <v>42066.733587962968</v>
      </c>
      <c r="L3107">
        <v>1425404182</v>
      </c>
      <c r="M3107" t="b">
        <v>0</v>
      </c>
      <c r="N3107">
        <v>2</v>
      </c>
      <c r="O3107" t="b">
        <v>0</v>
      </c>
      <c r="P3107" t="s">
        <v>8280</v>
      </c>
      <c r="Q3107" s="15" t="s">
        <v>8309</v>
      </c>
      <c r="R3107" s="12" t="s">
        <v>8345</v>
      </c>
      <c r="S3107">
        <f t="shared" si="146"/>
        <v>1</v>
      </c>
    </row>
    <row r="3108" spans="1:19" ht="45" x14ac:dyDescent="0.25">
      <c r="A3108" s="10">
        <v>3079</v>
      </c>
      <c r="B3108" s="3" t="s">
        <v>3079</v>
      </c>
      <c r="C3108" s="3" t="s">
        <v>7189</v>
      </c>
      <c r="D3108" s="6">
        <v>1333666</v>
      </c>
      <c r="E3108" s="8">
        <v>11226</v>
      </c>
      <c r="F3108" t="s">
        <v>8220</v>
      </c>
      <c r="G3108" t="s">
        <v>8223</v>
      </c>
      <c r="H3108" t="s">
        <v>8245</v>
      </c>
      <c r="I3108" s="19">
        <f t="shared" si="144"/>
        <v>42085.671701388885</v>
      </c>
      <c r="J3108">
        <v>1427040435</v>
      </c>
      <c r="K3108" s="19">
        <f t="shared" si="145"/>
        <v>42055.713368055556</v>
      </c>
      <c r="L3108">
        <v>1424452035</v>
      </c>
      <c r="M3108" t="b">
        <v>0</v>
      </c>
      <c r="N3108">
        <v>27</v>
      </c>
      <c r="O3108" t="b">
        <v>0</v>
      </c>
      <c r="P3108" t="s">
        <v>8301</v>
      </c>
      <c r="Q3108" s="15" t="s">
        <v>8314</v>
      </c>
      <c r="R3108" s="12" t="s">
        <v>8327</v>
      </c>
      <c r="S3108">
        <f t="shared" si="146"/>
        <v>415.78</v>
      </c>
    </row>
    <row r="3109" spans="1:19" ht="60" x14ac:dyDescent="0.25">
      <c r="A3109" s="10">
        <v>1321</v>
      </c>
      <c r="B3109" s="3" t="s">
        <v>1322</v>
      </c>
      <c r="C3109" s="3" t="s">
        <v>5431</v>
      </c>
      <c r="D3109" s="6">
        <v>462000</v>
      </c>
      <c r="E3109" s="8">
        <v>6019</v>
      </c>
      <c r="F3109" t="s">
        <v>8219</v>
      </c>
      <c r="G3109" t="s">
        <v>8234</v>
      </c>
      <c r="H3109" t="s">
        <v>8254</v>
      </c>
      <c r="I3109" s="19">
        <f t="shared" si="144"/>
        <v>42727.74927083333</v>
      </c>
      <c r="J3109">
        <v>1482515937</v>
      </c>
      <c r="K3109" s="19">
        <f t="shared" si="145"/>
        <v>42697.74927083333</v>
      </c>
      <c r="L3109">
        <v>1479923937</v>
      </c>
      <c r="M3109" t="b">
        <v>0</v>
      </c>
      <c r="N3109">
        <v>7</v>
      </c>
      <c r="O3109" t="b">
        <v>0</v>
      </c>
      <c r="P3109" t="s">
        <v>8271</v>
      </c>
      <c r="Q3109" s="15" t="s">
        <v>8307</v>
      </c>
      <c r="R3109" s="12" t="s">
        <v>8313</v>
      </c>
      <c r="S3109">
        <f t="shared" si="146"/>
        <v>859.86</v>
      </c>
    </row>
    <row r="3110" spans="1:19" ht="45" x14ac:dyDescent="0.25">
      <c r="A3110" s="10">
        <v>1331</v>
      </c>
      <c r="B3110" s="3" t="s">
        <v>1332</v>
      </c>
      <c r="C3110" s="3" t="s">
        <v>5441</v>
      </c>
      <c r="D3110" s="6">
        <v>250000</v>
      </c>
      <c r="E3110" s="8">
        <v>3417</v>
      </c>
      <c r="F3110" t="s">
        <v>8219</v>
      </c>
      <c r="G3110" t="s">
        <v>8223</v>
      </c>
      <c r="H3110" t="s">
        <v>8245</v>
      </c>
      <c r="I3110" s="19">
        <f t="shared" si="144"/>
        <v>42599.50409722222</v>
      </c>
      <c r="J3110">
        <v>1471435554</v>
      </c>
      <c r="K3110" s="19">
        <f t="shared" si="145"/>
        <v>42569.50409722222</v>
      </c>
      <c r="L3110">
        <v>1468843554</v>
      </c>
      <c r="M3110" t="b">
        <v>0</v>
      </c>
      <c r="N3110">
        <v>34</v>
      </c>
      <c r="O3110" t="b">
        <v>0</v>
      </c>
      <c r="P3110" t="s">
        <v>8271</v>
      </c>
      <c r="Q3110" s="15" t="s">
        <v>8307</v>
      </c>
      <c r="R3110" s="12" t="s">
        <v>8313</v>
      </c>
      <c r="S3110">
        <f t="shared" si="146"/>
        <v>100.5</v>
      </c>
    </row>
    <row r="3111" spans="1:19" x14ac:dyDescent="0.25">
      <c r="A3111" s="10">
        <v>2147</v>
      </c>
      <c r="B3111" s="3" t="s">
        <v>2148</v>
      </c>
      <c r="C3111" s="3" t="s">
        <v>6257</v>
      </c>
      <c r="D3111" s="6">
        <v>390000</v>
      </c>
      <c r="E3111" s="8">
        <v>2716</v>
      </c>
      <c r="F3111" t="s">
        <v>8220</v>
      </c>
      <c r="G3111" t="s">
        <v>8223</v>
      </c>
      <c r="H3111" t="s">
        <v>8245</v>
      </c>
      <c r="I3111" s="19">
        <f t="shared" si="144"/>
        <v>41959.337361111116</v>
      </c>
      <c r="J3111">
        <v>1416125148</v>
      </c>
      <c r="K3111" s="19">
        <f t="shared" si="145"/>
        <v>41927.295694444445</v>
      </c>
      <c r="L3111">
        <v>1413356748</v>
      </c>
      <c r="M3111" t="b">
        <v>0</v>
      </c>
      <c r="N3111">
        <v>55</v>
      </c>
      <c r="O3111" t="b">
        <v>0</v>
      </c>
      <c r="P3111" t="s">
        <v>8280</v>
      </c>
      <c r="Q3111" s="15" t="s">
        <v>8309</v>
      </c>
      <c r="R3111" s="12" t="s">
        <v>8345</v>
      </c>
      <c r="S3111">
        <f t="shared" si="146"/>
        <v>49.38</v>
      </c>
    </row>
    <row r="3112" spans="1:19" ht="60" x14ac:dyDescent="0.25">
      <c r="A3112" s="10">
        <v>1314</v>
      </c>
      <c r="B3112" s="3" t="s">
        <v>1315</v>
      </c>
      <c r="C3112" s="3" t="s">
        <v>5424</v>
      </c>
      <c r="D3112" s="6">
        <v>180000</v>
      </c>
      <c r="E3112" s="8">
        <v>2028</v>
      </c>
      <c r="F3112" t="s">
        <v>8219</v>
      </c>
      <c r="G3112" t="s">
        <v>8223</v>
      </c>
      <c r="H3112" t="s">
        <v>8245</v>
      </c>
      <c r="I3112" s="19">
        <f t="shared" si="144"/>
        <v>42664.669675925921</v>
      </c>
      <c r="J3112">
        <v>1477065860</v>
      </c>
      <c r="K3112" s="19">
        <f t="shared" si="145"/>
        <v>42604.669675925921</v>
      </c>
      <c r="L3112">
        <v>1471881860</v>
      </c>
      <c r="M3112" t="b">
        <v>0</v>
      </c>
      <c r="N3112">
        <v>11</v>
      </c>
      <c r="O3112" t="b">
        <v>0</v>
      </c>
      <c r="P3112" t="s">
        <v>8271</v>
      </c>
      <c r="Q3112" s="15" t="s">
        <v>8307</v>
      </c>
      <c r="R3112" s="12" t="s">
        <v>8313</v>
      </c>
      <c r="S3112">
        <f t="shared" si="146"/>
        <v>184.36</v>
      </c>
    </row>
    <row r="3113" spans="1:19" ht="60" x14ac:dyDescent="0.25">
      <c r="A3113" s="10">
        <v>1441</v>
      </c>
      <c r="B3113" s="3" t="s">
        <v>1442</v>
      </c>
      <c r="C3113" s="3" t="s">
        <v>5551</v>
      </c>
      <c r="D3113" s="6">
        <v>180000</v>
      </c>
      <c r="E3113" s="8">
        <v>2020</v>
      </c>
      <c r="F3113" t="s">
        <v>8220</v>
      </c>
      <c r="G3113" t="s">
        <v>8224</v>
      </c>
      <c r="H3113" t="s">
        <v>8246</v>
      </c>
      <c r="I3113" s="19">
        <f t="shared" si="144"/>
        <v>42258.765844907408</v>
      </c>
      <c r="J3113">
        <v>1441995769</v>
      </c>
      <c r="K3113" s="19">
        <f t="shared" si="145"/>
        <v>42198.765844907408</v>
      </c>
      <c r="L3113">
        <v>1436811769</v>
      </c>
      <c r="M3113" t="b">
        <v>0</v>
      </c>
      <c r="N3113">
        <v>3</v>
      </c>
      <c r="O3113" t="b">
        <v>0</v>
      </c>
      <c r="P3113" t="s">
        <v>8285</v>
      </c>
      <c r="Q3113" s="15" t="s">
        <v>8320</v>
      </c>
      <c r="R3113" s="12" t="s">
        <v>8355</v>
      </c>
      <c r="S3113">
        <f t="shared" si="146"/>
        <v>673.33</v>
      </c>
    </row>
    <row r="3114" spans="1:19" ht="45" x14ac:dyDescent="0.25">
      <c r="A3114" s="10">
        <v>2429</v>
      </c>
      <c r="B3114" s="3" t="s">
        <v>2430</v>
      </c>
      <c r="C3114" s="3" t="s">
        <v>6539</v>
      </c>
      <c r="D3114" s="6">
        <v>140000</v>
      </c>
      <c r="E3114" s="8">
        <v>2005</v>
      </c>
      <c r="F3114" t="s">
        <v>8220</v>
      </c>
      <c r="G3114" t="s">
        <v>8233</v>
      </c>
      <c r="H3114" t="s">
        <v>8253</v>
      </c>
      <c r="I3114" s="19">
        <f t="shared" si="144"/>
        <v>42771.697222222225</v>
      </c>
      <c r="J3114">
        <v>1486313040</v>
      </c>
      <c r="K3114" s="19">
        <f t="shared" si="145"/>
        <v>42734.879236111112</v>
      </c>
      <c r="L3114">
        <v>1483131966</v>
      </c>
      <c r="M3114" t="b">
        <v>0</v>
      </c>
      <c r="N3114">
        <v>4</v>
      </c>
      <c r="O3114" t="b">
        <v>0</v>
      </c>
      <c r="P3114" t="s">
        <v>8282</v>
      </c>
      <c r="Q3114" s="15" t="s">
        <v>8325</v>
      </c>
      <c r="R3114" s="12" t="s">
        <v>8353</v>
      </c>
      <c r="S3114">
        <f t="shared" si="146"/>
        <v>501.25</v>
      </c>
    </row>
    <row r="3115" spans="1:19" ht="60" x14ac:dyDescent="0.25">
      <c r="A3115" s="10">
        <v>676</v>
      </c>
      <c r="B3115" s="3" t="s">
        <v>677</v>
      </c>
      <c r="C3115" s="3" t="s">
        <v>4786</v>
      </c>
      <c r="D3115" s="6">
        <v>100000</v>
      </c>
      <c r="E3115" s="8">
        <v>1471</v>
      </c>
      <c r="F3115" t="s">
        <v>8220</v>
      </c>
      <c r="G3115" t="s">
        <v>8228</v>
      </c>
      <c r="H3115" t="s">
        <v>8250</v>
      </c>
      <c r="I3115" s="19">
        <f t="shared" si="144"/>
        <v>42042.768298611118</v>
      </c>
      <c r="J3115">
        <v>1423333581</v>
      </c>
      <c r="K3115" s="19">
        <f t="shared" si="145"/>
        <v>42012.768298611118</v>
      </c>
      <c r="L3115">
        <v>1420741581</v>
      </c>
      <c r="M3115" t="b">
        <v>0</v>
      </c>
      <c r="N3115">
        <v>24</v>
      </c>
      <c r="O3115" t="b">
        <v>0</v>
      </c>
      <c r="P3115" t="s">
        <v>8271</v>
      </c>
      <c r="Q3115" s="15" t="s">
        <v>8307</v>
      </c>
      <c r="R3115" s="12" t="s">
        <v>8313</v>
      </c>
      <c r="S3115">
        <f t="shared" si="146"/>
        <v>61.29</v>
      </c>
    </row>
    <row r="3116" spans="1:19" ht="60" x14ac:dyDescent="0.25">
      <c r="A3116" s="10">
        <v>608</v>
      </c>
      <c r="B3116" s="3" t="s">
        <v>609</v>
      </c>
      <c r="C3116" s="3" t="s">
        <v>4718</v>
      </c>
      <c r="D3116" s="6">
        <v>150000</v>
      </c>
      <c r="E3116" s="8">
        <v>1461</v>
      </c>
      <c r="F3116" t="s">
        <v>8219</v>
      </c>
      <c r="G3116" t="s">
        <v>8223</v>
      </c>
      <c r="H3116" t="s">
        <v>8245</v>
      </c>
      <c r="I3116" s="19">
        <f t="shared" si="144"/>
        <v>42170.921064814815</v>
      </c>
      <c r="J3116">
        <v>1434405980</v>
      </c>
      <c r="K3116" s="19">
        <f t="shared" si="145"/>
        <v>42140.921064814815</v>
      </c>
      <c r="L3116">
        <v>1431813980</v>
      </c>
      <c r="M3116" t="b">
        <v>0</v>
      </c>
      <c r="N3116">
        <v>5</v>
      </c>
      <c r="O3116" t="b">
        <v>0</v>
      </c>
      <c r="P3116" t="s">
        <v>8270</v>
      </c>
      <c r="Q3116" s="15" t="s">
        <v>8307</v>
      </c>
      <c r="R3116" s="12" t="s">
        <v>8354</v>
      </c>
      <c r="S3116">
        <f t="shared" si="146"/>
        <v>292.2</v>
      </c>
    </row>
    <row r="3117" spans="1:19" ht="60" x14ac:dyDescent="0.25">
      <c r="A3117" s="10">
        <v>557</v>
      </c>
      <c r="B3117" s="3" t="s">
        <v>558</v>
      </c>
      <c r="C3117" s="3" t="s">
        <v>4667</v>
      </c>
      <c r="D3117" s="6">
        <v>150000</v>
      </c>
      <c r="E3117" s="8">
        <v>1366</v>
      </c>
      <c r="F3117" t="s">
        <v>8220</v>
      </c>
      <c r="G3117" t="s">
        <v>8235</v>
      </c>
      <c r="H3117" t="s">
        <v>8248</v>
      </c>
      <c r="I3117" s="19">
        <f t="shared" si="144"/>
        <v>42706.983831018515</v>
      </c>
      <c r="J3117">
        <v>1480721803</v>
      </c>
      <c r="K3117" s="19">
        <f t="shared" si="145"/>
        <v>42676.942164351851</v>
      </c>
      <c r="L3117">
        <v>1478126203</v>
      </c>
      <c r="M3117" t="b">
        <v>0</v>
      </c>
      <c r="N3117">
        <v>20</v>
      </c>
      <c r="O3117" t="b">
        <v>0</v>
      </c>
      <c r="P3117" t="s">
        <v>8270</v>
      </c>
      <c r="Q3117" s="15" t="s">
        <v>8307</v>
      </c>
      <c r="R3117" s="12" t="s">
        <v>8354</v>
      </c>
      <c r="S3117">
        <f t="shared" si="146"/>
        <v>68.3</v>
      </c>
    </row>
    <row r="3118" spans="1:19" ht="60" x14ac:dyDescent="0.25">
      <c r="A3118" s="10">
        <v>3977</v>
      </c>
      <c r="B3118" s="3" t="s">
        <v>3974</v>
      </c>
      <c r="C3118" s="3" t="s">
        <v>8084</v>
      </c>
      <c r="D3118" s="6">
        <v>90000</v>
      </c>
      <c r="E3118" s="8">
        <v>1305</v>
      </c>
      <c r="F3118" t="s">
        <v>8220</v>
      </c>
      <c r="G3118" t="s">
        <v>8223</v>
      </c>
      <c r="H3118" t="s">
        <v>8245</v>
      </c>
      <c r="I3118" s="19">
        <f t="shared" si="144"/>
        <v>42573.788564814815</v>
      </c>
      <c r="J3118">
        <v>1469213732</v>
      </c>
      <c r="K3118" s="19">
        <f t="shared" si="145"/>
        <v>42543.788564814815</v>
      </c>
      <c r="L3118">
        <v>1466621732</v>
      </c>
      <c r="M3118" t="b">
        <v>0</v>
      </c>
      <c r="N3118">
        <v>6</v>
      </c>
      <c r="O3118" t="b">
        <v>0</v>
      </c>
      <c r="P3118" t="s">
        <v>8269</v>
      </c>
      <c r="Q3118" s="15" t="s">
        <v>8314</v>
      </c>
      <c r="R3118" s="12" t="s">
        <v>8315</v>
      </c>
      <c r="S3118">
        <f t="shared" si="146"/>
        <v>217.5</v>
      </c>
    </row>
    <row r="3119" spans="1:19" ht="45" x14ac:dyDescent="0.25">
      <c r="A3119" s="10">
        <v>3092</v>
      </c>
      <c r="B3119" s="3" t="s">
        <v>3092</v>
      </c>
      <c r="C3119" s="3" t="s">
        <v>7202</v>
      </c>
      <c r="D3119" s="6">
        <v>100000</v>
      </c>
      <c r="E3119" s="8">
        <v>1183.19</v>
      </c>
      <c r="F3119" t="s">
        <v>8220</v>
      </c>
      <c r="G3119" t="s">
        <v>8223</v>
      </c>
      <c r="H3119" t="s">
        <v>8245</v>
      </c>
      <c r="I3119" s="19">
        <f t="shared" si="144"/>
        <v>42292.916666666672</v>
      </c>
      <c r="J3119">
        <v>1444946400</v>
      </c>
      <c r="K3119" s="19">
        <f t="shared" si="145"/>
        <v>42255.619351851856</v>
      </c>
      <c r="L3119">
        <v>1441723912</v>
      </c>
      <c r="M3119" t="b">
        <v>0</v>
      </c>
      <c r="N3119">
        <v>21</v>
      </c>
      <c r="O3119" t="b">
        <v>0</v>
      </c>
      <c r="P3119" t="s">
        <v>8301</v>
      </c>
      <c r="Q3119" s="15" t="s">
        <v>8314</v>
      </c>
      <c r="R3119" s="12" t="s">
        <v>8327</v>
      </c>
      <c r="S3119">
        <f t="shared" si="146"/>
        <v>56.34</v>
      </c>
    </row>
    <row r="3120" spans="1:19" ht="60" x14ac:dyDescent="0.25">
      <c r="A3120" s="10">
        <v>1326</v>
      </c>
      <c r="B3120" s="3" t="s">
        <v>1327</v>
      </c>
      <c r="C3120" s="3" t="s">
        <v>5436</v>
      </c>
      <c r="D3120" s="6">
        <v>100000</v>
      </c>
      <c r="E3120" s="8">
        <v>1130</v>
      </c>
      <c r="F3120" t="s">
        <v>8219</v>
      </c>
      <c r="G3120" t="s">
        <v>8223</v>
      </c>
      <c r="H3120" t="s">
        <v>8245</v>
      </c>
      <c r="I3120" s="19">
        <f t="shared" si="144"/>
        <v>42019.791990740734</v>
      </c>
      <c r="J3120">
        <v>1421348428</v>
      </c>
      <c r="K3120" s="19">
        <f t="shared" si="145"/>
        <v>41974.791990740734</v>
      </c>
      <c r="L3120">
        <v>1417460428</v>
      </c>
      <c r="M3120" t="b">
        <v>0</v>
      </c>
      <c r="N3120">
        <v>11</v>
      </c>
      <c r="O3120" t="b">
        <v>0</v>
      </c>
      <c r="P3120" t="s">
        <v>8271</v>
      </c>
      <c r="Q3120" s="15" t="s">
        <v>8307</v>
      </c>
      <c r="R3120" s="12" t="s">
        <v>8313</v>
      </c>
      <c r="S3120">
        <f t="shared" si="146"/>
        <v>102.73</v>
      </c>
    </row>
    <row r="3121" spans="1:19" ht="60" x14ac:dyDescent="0.25">
      <c r="A3121" s="10">
        <v>2387</v>
      </c>
      <c r="B3121" s="3" t="s">
        <v>2388</v>
      </c>
      <c r="C3121" s="3" t="s">
        <v>6497</v>
      </c>
      <c r="D3121" s="6">
        <v>150000</v>
      </c>
      <c r="E3121" s="8">
        <v>1026</v>
      </c>
      <c r="F3121" t="s">
        <v>8219</v>
      </c>
      <c r="G3121" t="s">
        <v>8223</v>
      </c>
      <c r="H3121" t="s">
        <v>8245</v>
      </c>
      <c r="I3121" s="19">
        <f t="shared" si="144"/>
        <v>42573.626620370371</v>
      </c>
      <c r="J3121">
        <v>1469199740</v>
      </c>
      <c r="K3121" s="19">
        <f t="shared" si="145"/>
        <v>42528.626620370371</v>
      </c>
      <c r="L3121">
        <v>1465311740</v>
      </c>
      <c r="M3121" t="b">
        <v>0</v>
      </c>
      <c r="N3121">
        <v>3</v>
      </c>
      <c r="O3121" t="b">
        <v>0</v>
      </c>
      <c r="P3121" t="s">
        <v>8270</v>
      </c>
      <c r="Q3121" s="15" t="s">
        <v>8307</v>
      </c>
      <c r="R3121" s="12" t="s">
        <v>8354</v>
      </c>
      <c r="S3121">
        <f t="shared" si="146"/>
        <v>342</v>
      </c>
    </row>
    <row r="3122" spans="1:19" ht="60" x14ac:dyDescent="0.25">
      <c r="A3122" s="10">
        <v>3798</v>
      </c>
      <c r="B3122" s="3" t="s">
        <v>3795</v>
      </c>
      <c r="C3122" s="3" t="s">
        <v>7908</v>
      </c>
      <c r="D3122" s="6">
        <v>70000</v>
      </c>
      <c r="E3122" s="8">
        <v>1025</v>
      </c>
      <c r="F3122" t="s">
        <v>8220</v>
      </c>
      <c r="G3122" t="s">
        <v>8223</v>
      </c>
      <c r="H3122" t="s">
        <v>8245</v>
      </c>
      <c r="I3122" s="19">
        <f t="shared" si="144"/>
        <v>41861.722777777781</v>
      </c>
      <c r="J3122">
        <v>1407691248</v>
      </c>
      <c r="K3122" s="19">
        <f t="shared" si="145"/>
        <v>41831.722777777781</v>
      </c>
      <c r="L3122">
        <v>1405099248</v>
      </c>
      <c r="M3122" t="b">
        <v>0</v>
      </c>
      <c r="N3122">
        <v>5</v>
      </c>
      <c r="O3122" t="b">
        <v>0</v>
      </c>
      <c r="P3122" t="s">
        <v>8303</v>
      </c>
      <c r="Q3122" s="15" t="s">
        <v>8314</v>
      </c>
      <c r="R3122" s="12" t="s">
        <v>8335</v>
      </c>
      <c r="S3122">
        <f t="shared" si="146"/>
        <v>205</v>
      </c>
    </row>
    <row r="3123" spans="1:19" ht="60" x14ac:dyDescent="0.25">
      <c r="A3123" s="10">
        <v>2509</v>
      </c>
      <c r="B3123" s="3" t="s">
        <v>2509</v>
      </c>
      <c r="C3123" s="3" t="s">
        <v>6619</v>
      </c>
      <c r="D3123" s="6">
        <v>95000</v>
      </c>
      <c r="E3123" s="8">
        <v>1000</v>
      </c>
      <c r="F3123" t="s">
        <v>8220</v>
      </c>
      <c r="G3123" t="s">
        <v>8224</v>
      </c>
      <c r="H3123" t="s">
        <v>8246</v>
      </c>
      <c r="I3123" s="19">
        <f t="shared" si="144"/>
        <v>42114.767928240741</v>
      </c>
      <c r="J3123">
        <v>1429554349</v>
      </c>
      <c r="K3123" s="19">
        <f t="shared" si="145"/>
        <v>42058.809594907405</v>
      </c>
      <c r="L3123">
        <v>1424719549</v>
      </c>
      <c r="M3123" t="b">
        <v>0</v>
      </c>
      <c r="N3123">
        <v>28</v>
      </c>
      <c r="O3123" t="b">
        <v>0</v>
      </c>
      <c r="P3123" t="s">
        <v>8297</v>
      </c>
      <c r="Q3123" s="15" t="s">
        <v>8325</v>
      </c>
      <c r="R3123" s="12" t="s">
        <v>8356</v>
      </c>
      <c r="S3123">
        <f t="shared" si="146"/>
        <v>35.71</v>
      </c>
    </row>
    <row r="3124" spans="1:19" ht="30" x14ac:dyDescent="0.25">
      <c r="A3124" s="10">
        <v>705</v>
      </c>
      <c r="B3124" s="3" t="s">
        <v>706</v>
      </c>
      <c r="C3124" s="3" t="s">
        <v>4815</v>
      </c>
      <c r="D3124" s="6">
        <v>100000</v>
      </c>
      <c r="E3124" s="8">
        <v>977</v>
      </c>
      <c r="F3124" t="s">
        <v>8220</v>
      </c>
      <c r="G3124" t="s">
        <v>8232</v>
      </c>
      <c r="H3124" t="s">
        <v>8248</v>
      </c>
      <c r="I3124" s="19">
        <f t="shared" si="144"/>
        <v>42756.491643518515</v>
      </c>
      <c r="J3124">
        <v>1484999278</v>
      </c>
      <c r="K3124" s="19">
        <f t="shared" si="145"/>
        <v>42726.491643518515</v>
      </c>
      <c r="L3124">
        <v>1482407278</v>
      </c>
      <c r="M3124" t="b">
        <v>0</v>
      </c>
      <c r="N3124">
        <v>5</v>
      </c>
      <c r="O3124" t="b">
        <v>0</v>
      </c>
      <c r="P3124" t="s">
        <v>8271</v>
      </c>
      <c r="Q3124" s="15" t="s">
        <v>8307</v>
      </c>
      <c r="R3124" s="12" t="s">
        <v>8313</v>
      </c>
      <c r="S3124">
        <f t="shared" si="146"/>
        <v>195.4</v>
      </c>
    </row>
    <row r="3125" spans="1:19" ht="60" x14ac:dyDescent="0.25">
      <c r="A3125" s="10">
        <v>2652</v>
      </c>
      <c r="B3125" s="3" t="s">
        <v>2652</v>
      </c>
      <c r="C3125" s="3" t="s">
        <v>6762</v>
      </c>
      <c r="D3125" s="6">
        <v>100000</v>
      </c>
      <c r="E3125" s="8">
        <v>885</v>
      </c>
      <c r="F3125" t="s">
        <v>8219</v>
      </c>
      <c r="G3125" t="s">
        <v>8225</v>
      </c>
      <c r="H3125" t="s">
        <v>8247</v>
      </c>
      <c r="I3125" s="19">
        <f t="shared" si="144"/>
        <v>41983.158854166672</v>
      </c>
      <c r="J3125">
        <v>1418183325</v>
      </c>
      <c r="K3125" s="19">
        <f t="shared" si="145"/>
        <v>41953.158854166672</v>
      </c>
      <c r="L3125">
        <v>1415591325</v>
      </c>
      <c r="M3125" t="b">
        <v>0</v>
      </c>
      <c r="N3125">
        <v>11</v>
      </c>
      <c r="O3125" t="b">
        <v>0</v>
      </c>
      <c r="P3125" t="s">
        <v>8299</v>
      </c>
      <c r="Q3125" s="15" t="s">
        <v>8307</v>
      </c>
      <c r="R3125" s="12" t="s">
        <v>8316</v>
      </c>
      <c r="S3125">
        <f t="shared" si="146"/>
        <v>80.45</v>
      </c>
    </row>
    <row r="3126" spans="1:19" ht="60" x14ac:dyDescent="0.25">
      <c r="A3126" s="10">
        <v>964</v>
      </c>
      <c r="B3126" s="3" t="s">
        <v>965</v>
      </c>
      <c r="C3126" s="3" t="s">
        <v>5074</v>
      </c>
      <c r="D3126" s="6">
        <v>110000</v>
      </c>
      <c r="E3126" s="8">
        <v>879</v>
      </c>
      <c r="F3126" t="s">
        <v>8220</v>
      </c>
      <c r="G3126" t="s">
        <v>8228</v>
      </c>
      <c r="H3126" t="s">
        <v>8250</v>
      </c>
      <c r="I3126" s="19">
        <f t="shared" si="144"/>
        <v>42248.628692129627</v>
      </c>
      <c r="J3126">
        <v>1441119919</v>
      </c>
      <c r="K3126" s="19">
        <f t="shared" si="145"/>
        <v>42208.628692129627</v>
      </c>
      <c r="L3126">
        <v>1437663919</v>
      </c>
      <c r="M3126" t="b">
        <v>0</v>
      </c>
      <c r="N3126">
        <v>29</v>
      </c>
      <c r="O3126" t="b">
        <v>0</v>
      </c>
      <c r="P3126" t="s">
        <v>8271</v>
      </c>
      <c r="Q3126" s="15" t="s">
        <v>8307</v>
      </c>
      <c r="R3126" s="12" t="s">
        <v>8313</v>
      </c>
      <c r="S3126">
        <f t="shared" si="146"/>
        <v>30.31</v>
      </c>
    </row>
    <row r="3127" spans="1:19" ht="45" x14ac:dyDescent="0.25">
      <c r="A3127" s="10">
        <v>2125</v>
      </c>
      <c r="B3127" s="3" t="s">
        <v>2126</v>
      </c>
      <c r="C3127" s="3" t="s">
        <v>6235</v>
      </c>
      <c r="D3127" s="6">
        <v>60000</v>
      </c>
      <c r="E3127" s="8">
        <v>852</v>
      </c>
      <c r="F3127" t="s">
        <v>8220</v>
      </c>
      <c r="G3127" t="s">
        <v>8223</v>
      </c>
      <c r="H3127" t="s">
        <v>8245</v>
      </c>
      <c r="I3127" s="19">
        <f t="shared" si="144"/>
        <v>42221.023530092592</v>
      </c>
      <c r="J3127">
        <v>1438734833</v>
      </c>
      <c r="K3127" s="19">
        <f t="shared" si="145"/>
        <v>42191.023530092592</v>
      </c>
      <c r="L3127">
        <v>1436142833</v>
      </c>
      <c r="M3127" t="b">
        <v>0</v>
      </c>
      <c r="N3127">
        <v>27</v>
      </c>
      <c r="O3127" t="b">
        <v>0</v>
      </c>
      <c r="P3127" t="s">
        <v>8280</v>
      </c>
      <c r="Q3127" s="15" t="s">
        <v>8309</v>
      </c>
      <c r="R3127" s="12" t="s">
        <v>8345</v>
      </c>
      <c r="S3127">
        <f t="shared" si="146"/>
        <v>31.56</v>
      </c>
    </row>
    <row r="3128" spans="1:19" ht="60" x14ac:dyDescent="0.25">
      <c r="A3128" s="10">
        <v>2684</v>
      </c>
      <c r="B3128" s="3" t="s">
        <v>2684</v>
      </c>
      <c r="C3128" s="3" t="s">
        <v>6794</v>
      </c>
      <c r="D3128" s="6">
        <v>70000</v>
      </c>
      <c r="E3128" s="8">
        <v>800</v>
      </c>
      <c r="F3128" t="s">
        <v>8220</v>
      </c>
      <c r="G3128" t="s">
        <v>8223</v>
      </c>
      <c r="H3128" t="s">
        <v>8245</v>
      </c>
      <c r="I3128" s="19">
        <f t="shared" si="144"/>
        <v>41860.914641203701</v>
      </c>
      <c r="J3128">
        <v>1407621425</v>
      </c>
      <c r="K3128" s="19">
        <f t="shared" si="145"/>
        <v>41820.914641203701</v>
      </c>
      <c r="L3128">
        <v>1404165425</v>
      </c>
      <c r="M3128" t="b">
        <v>0</v>
      </c>
      <c r="N3128">
        <v>4</v>
      </c>
      <c r="O3128" t="b">
        <v>0</v>
      </c>
      <c r="P3128" t="s">
        <v>8282</v>
      </c>
      <c r="Q3128" s="15" t="s">
        <v>8325</v>
      </c>
      <c r="R3128" s="12" t="s">
        <v>8353</v>
      </c>
      <c r="S3128">
        <f t="shared" si="146"/>
        <v>200</v>
      </c>
    </row>
    <row r="3129" spans="1:19" ht="60" x14ac:dyDescent="0.25">
      <c r="A3129" s="10">
        <v>2385</v>
      </c>
      <c r="B3129" s="3" t="s">
        <v>2386</v>
      </c>
      <c r="C3129" s="3" t="s">
        <v>6495</v>
      </c>
      <c r="D3129" s="6">
        <v>65000</v>
      </c>
      <c r="E3129" s="8">
        <v>788</v>
      </c>
      <c r="F3129" t="s">
        <v>8219</v>
      </c>
      <c r="G3129" t="s">
        <v>8223</v>
      </c>
      <c r="H3129" t="s">
        <v>8245</v>
      </c>
      <c r="I3129" s="19">
        <f t="shared" si="144"/>
        <v>42221.70175925926</v>
      </c>
      <c r="J3129">
        <v>1438793432</v>
      </c>
      <c r="K3129" s="19">
        <f t="shared" si="145"/>
        <v>42191.70175925926</v>
      </c>
      <c r="L3129">
        <v>1436201432</v>
      </c>
      <c r="M3129" t="b">
        <v>0</v>
      </c>
      <c r="N3129">
        <v>7</v>
      </c>
      <c r="O3129" t="b">
        <v>0</v>
      </c>
      <c r="P3129" t="s">
        <v>8270</v>
      </c>
      <c r="Q3129" s="15" t="s">
        <v>8307</v>
      </c>
      <c r="R3129" s="12" t="s">
        <v>8354</v>
      </c>
      <c r="S3129">
        <f t="shared" si="146"/>
        <v>112.57</v>
      </c>
    </row>
    <row r="3130" spans="1:19" ht="45" x14ac:dyDescent="0.25">
      <c r="A3130" s="10">
        <v>631</v>
      </c>
      <c r="B3130" s="3" t="s">
        <v>632</v>
      </c>
      <c r="C3130" s="3" t="s">
        <v>4741</v>
      </c>
      <c r="D3130" s="6">
        <v>50000</v>
      </c>
      <c r="E3130" s="8">
        <v>690</v>
      </c>
      <c r="F3130" t="s">
        <v>8219</v>
      </c>
      <c r="G3130" t="s">
        <v>8228</v>
      </c>
      <c r="H3130" t="s">
        <v>8250</v>
      </c>
      <c r="I3130" s="19">
        <f t="shared" si="144"/>
        <v>42518.772326388891</v>
      </c>
      <c r="J3130">
        <v>1464460329</v>
      </c>
      <c r="K3130" s="19">
        <f t="shared" si="145"/>
        <v>42489.772326388891</v>
      </c>
      <c r="L3130">
        <v>1461954729</v>
      </c>
      <c r="M3130" t="b">
        <v>0</v>
      </c>
      <c r="N3130">
        <v>9</v>
      </c>
      <c r="O3130" t="b">
        <v>0</v>
      </c>
      <c r="P3130" t="s">
        <v>8270</v>
      </c>
      <c r="Q3130" s="15" t="s">
        <v>8307</v>
      </c>
      <c r="R3130" s="12" t="s">
        <v>8354</v>
      </c>
      <c r="S3130">
        <f t="shared" si="146"/>
        <v>76.67</v>
      </c>
    </row>
    <row r="3131" spans="1:19" ht="60" x14ac:dyDescent="0.25">
      <c r="A3131" s="10">
        <v>2367</v>
      </c>
      <c r="B3131" s="3" t="s">
        <v>2368</v>
      </c>
      <c r="C3131" s="3" t="s">
        <v>6477</v>
      </c>
      <c r="D3131" s="6">
        <v>50000</v>
      </c>
      <c r="E3131" s="8">
        <v>670</v>
      </c>
      <c r="F3131" t="s">
        <v>8219</v>
      </c>
      <c r="G3131" t="s">
        <v>8223</v>
      </c>
      <c r="H3131" t="s">
        <v>8245</v>
      </c>
      <c r="I3131" s="19">
        <f t="shared" si="144"/>
        <v>42485.928425925929</v>
      </c>
      <c r="J3131">
        <v>1461622616</v>
      </c>
      <c r="K3131" s="19">
        <f t="shared" si="145"/>
        <v>42425.970092592594</v>
      </c>
      <c r="L3131">
        <v>1456442216</v>
      </c>
      <c r="M3131" t="b">
        <v>0</v>
      </c>
      <c r="N3131">
        <v>14</v>
      </c>
      <c r="O3131" t="b">
        <v>0</v>
      </c>
      <c r="P3131" t="s">
        <v>8270</v>
      </c>
      <c r="Q3131" s="15" t="s">
        <v>8307</v>
      </c>
      <c r="R3131" s="12" t="s">
        <v>8354</v>
      </c>
      <c r="S3131">
        <f t="shared" si="146"/>
        <v>47.86</v>
      </c>
    </row>
    <row r="3132" spans="1:19" ht="60" x14ac:dyDescent="0.25">
      <c r="A3132" s="10">
        <v>164</v>
      </c>
      <c r="B3132" s="3" t="s">
        <v>166</v>
      </c>
      <c r="C3132" s="3" t="s">
        <v>4274</v>
      </c>
      <c r="D3132" s="6">
        <v>120000</v>
      </c>
      <c r="E3132" s="8">
        <v>640</v>
      </c>
      <c r="F3132" t="s">
        <v>8220</v>
      </c>
      <c r="G3132" t="s">
        <v>8223</v>
      </c>
      <c r="H3132" t="s">
        <v>8245</v>
      </c>
      <c r="I3132" s="19">
        <f t="shared" si="144"/>
        <v>41901.762743055559</v>
      </c>
      <c r="J3132">
        <v>1411150701</v>
      </c>
      <c r="K3132" s="19">
        <f t="shared" si="145"/>
        <v>41841.762743055559</v>
      </c>
      <c r="L3132">
        <v>1405966701</v>
      </c>
      <c r="M3132" t="b">
        <v>0</v>
      </c>
      <c r="N3132">
        <v>7</v>
      </c>
      <c r="O3132" t="b">
        <v>0</v>
      </c>
      <c r="P3132" t="s">
        <v>8266</v>
      </c>
      <c r="Q3132" s="15" t="s">
        <v>8317</v>
      </c>
      <c r="R3132" s="12" t="s">
        <v>8346</v>
      </c>
      <c r="S3132">
        <f t="shared" si="146"/>
        <v>91.43</v>
      </c>
    </row>
    <row r="3133" spans="1:19" ht="30" x14ac:dyDescent="0.25">
      <c r="A3133" s="10">
        <v>1913</v>
      </c>
      <c r="B3133" s="3" t="s">
        <v>1914</v>
      </c>
      <c r="C3133" s="3" t="s">
        <v>6023</v>
      </c>
      <c r="D3133" s="6">
        <v>48000</v>
      </c>
      <c r="E3133" s="8">
        <v>637</v>
      </c>
      <c r="F3133" t="s">
        <v>8220</v>
      </c>
      <c r="G3133" t="s">
        <v>8224</v>
      </c>
      <c r="H3133" t="s">
        <v>8246</v>
      </c>
      <c r="I3133" s="19">
        <f t="shared" si="144"/>
        <v>41920.511319444442</v>
      </c>
      <c r="J3133">
        <v>1412770578</v>
      </c>
      <c r="K3133" s="19">
        <f t="shared" si="145"/>
        <v>41890.511319444442</v>
      </c>
      <c r="L3133">
        <v>1410178578</v>
      </c>
      <c r="M3133" t="b">
        <v>0</v>
      </c>
      <c r="N3133">
        <v>26</v>
      </c>
      <c r="O3133" t="b">
        <v>0</v>
      </c>
      <c r="P3133" t="s">
        <v>8292</v>
      </c>
      <c r="Q3133" s="15" t="s">
        <v>8307</v>
      </c>
      <c r="R3133" s="12" t="s">
        <v>8347</v>
      </c>
      <c r="S3133">
        <f t="shared" si="146"/>
        <v>24.5</v>
      </c>
    </row>
    <row r="3134" spans="1:19" ht="60" x14ac:dyDescent="0.25">
      <c r="A3134" s="10">
        <v>695</v>
      </c>
      <c r="B3134" s="3" t="s">
        <v>696</v>
      </c>
      <c r="C3134" s="3" t="s">
        <v>4805</v>
      </c>
      <c r="D3134" s="6">
        <v>60000</v>
      </c>
      <c r="E3134" s="8">
        <v>636</v>
      </c>
      <c r="F3134" t="s">
        <v>8220</v>
      </c>
      <c r="G3134" t="s">
        <v>8223</v>
      </c>
      <c r="H3134" t="s">
        <v>8245</v>
      </c>
      <c r="I3134" s="19">
        <f t="shared" si="144"/>
        <v>41943.521064814813</v>
      </c>
      <c r="J3134">
        <v>1414758620</v>
      </c>
      <c r="K3134" s="19">
        <f t="shared" si="145"/>
        <v>41913.521064814813</v>
      </c>
      <c r="L3134">
        <v>1412166620</v>
      </c>
      <c r="M3134" t="b">
        <v>0</v>
      </c>
      <c r="N3134">
        <v>7</v>
      </c>
      <c r="O3134" t="b">
        <v>0</v>
      </c>
      <c r="P3134" t="s">
        <v>8271</v>
      </c>
      <c r="Q3134" s="15" t="s">
        <v>8307</v>
      </c>
      <c r="R3134" s="12" t="s">
        <v>8313</v>
      </c>
      <c r="S3134">
        <f t="shared" si="146"/>
        <v>90.86</v>
      </c>
    </row>
    <row r="3135" spans="1:19" ht="60" x14ac:dyDescent="0.25">
      <c r="A3135" s="10">
        <v>1320</v>
      </c>
      <c r="B3135" s="3" t="s">
        <v>1321</v>
      </c>
      <c r="C3135" s="3" t="s">
        <v>5430</v>
      </c>
      <c r="D3135" s="6">
        <v>100000</v>
      </c>
      <c r="E3135" s="8">
        <v>503</v>
      </c>
      <c r="F3135" t="s">
        <v>8219</v>
      </c>
      <c r="G3135" t="s">
        <v>8232</v>
      </c>
      <c r="H3135" t="s">
        <v>8248</v>
      </c>
      <c r="I3135" s="19">
        <f t="shared" si="144"/>
        <v>42734.958333333328</v>
      </c>
      <c r="J3135">
        <v>1483138800</v>
      </c>
      <c r="K3135" s="19">
        <f t="shared" si="145"/>
        <v>42705.690347222218</v>
      </c>
      <c r="L3135">
        <v>1480610046</v>
      </c>
      <c r="M3135" t="b">
        <v>0</v>
      </c>
      <c r="N3135">
        <v>3</v>
      </c>
      <c r="O3135" t="b">
        <v>0</v>
      </c>
      <c r="P3135" t="s">
        <v>8271</v>
      </c>
      <c r="Q3135" s="15" t="s">
        <v>8307</v>
      </c>
      <c r="R3135" s="12" t="s">
        <v>8313</v>
      </c>
      <c r="S3135">
        <f t="shared" si="146"/>
        <v>167.67</v>
      </c>
    </row>
    <row r="3136" spans="1:19" ht="75" x14ac:dyDescent="0.25">
      <c r="A3136" s="10">
        <v>3788</v>
      </c>
      <c r="B3136" s="3" t="s">
        <v>3785</v>
      </c>
      <c r="C3136" s="3" t="s">
        <v>7898</v>
      </c>
      <c r="D3136" s="6">
        <v>75000</v>
      </c>
      <c r="E3136" s="8">
        <v>500</v>
      </c>
      <c r="F3136" t="s">
        <v>8220</v>
      </c>
      <c r="G3136" t="s">
        <v>8223</v>
      </c>
      <c r="H3136" t="s">
        <v>8245</v>
      </c>
      <c r="I3136" s="19">
        <f t="shared" si="144"/>
        <v>42361.679166666669</v>
      </c>
      <c r="J3136">
        <v>1450887480</v>
      </c>
      <c r="K3136" s="19">
        <f t="shared" si="145"/>
        <v>42333.695821759262</v>
      </c>
      <c r="L3136">
        <v>1448469719</v>
      </c>
      <c r="M3136" t="b">
        <v>0</v>
      </c>
      <c r="N3136">
        <v>1</v>
      </c>
      <c r="O3136" t="b">
        <v>0</v>
      </c>
      <c r="P3136" t="s">
        <v>8303</v>
      </c>
      <c r="Q3136" s="15" t="s">
        <v>8314</v>
      </c>
      <c r="R3136" s="12" t="s">
        <v>8335</v>
      </c>
      <c r="S3136">
        <f t="shared" si="146"/>
        <v>500</v>
      </c>
    </row>
    <row r="3137" spans="1:19" ht="45" x14ac:dyDescent="0.25">
      <c r="A3137" s="10">
        <v>704</v>
      </c>
      <c r="B3137" s="3" t="s">
        <v>705</v>
      </c>
      <c r="C3137" s="3" t="s">
        <v>4814</v>
      </c>
      <c r="D3137" s="6">
        <v>55000</v>
      </c>
      <c r="E3137" s="8">
        <v>481</v>
      </c>
      <c r="F3137" t="s">
        <v>8220</v>
      </c>
      <c r="G3137" t="s">
        <v>8228</v>
      </c>
      <c r="H3137" t="s">
        <v>8250</v>
      </c>
      <c r="I3137" s="19">
        <f t="shared" si="144"/>
        <v>42786.192916666667</v>
      </c>
      <c r="J3137">
        <v>1487565468</v>
      </c>
      <c r="K3137" s="19">
        <f t="shared" si="145"/>
        <v>42726.192916666667</v>
      </c>
      <c r="L3137">
        <v>1482381468</v>
      </c>
      <c r="M3137" t="b">
        <v>0</v>
      </c>
      <c r="N3137">
        <v>4</v>
      </c>
      <c r="O3137" t="b">
        <v>0</v>
      </c>
      <c r="P3137" t="s">
        <v>8271</v>
      </c>
      <c r="Q3137" s="15" t="s">
        <v>8307</v>
      </c>
      <c r="R3137" s="12" t="s">
        <v>8313</v>
      </c>
      <c r="S3137">
        <f t="shared" si="146"/>
        <v>120.25</v>
      </c>
    </row>
    <row r="3138" spans="1:19" ht="60" x14ac:dyDescent="0.25">
      <c r="A3138" s="10">
        <v>2388</v>
      </c>
      <c r="B3138" s="3" t="s">
        <v>2389</v>
      </c>
      <c r="C3138" s="3" t="s">
        <v>6498</v>
      </c>
      <c r="D3138" s="6">
        <v>37000</v>
      </c>
      <c r="E3138" s="8">
        <v>463</v>
      </c>
      <c r="F3138" t="s">
        <v>8219</v>
      </c>
      <c r="G3138" t="s">
        <v>8223</v>
      </c>
      <c r="H3138" t="s">
        <v>8245</v>
      </c>
      <c r="I3138" s="19">
        <f t="shared" si="144"/>
        <v>42019.811805555553</v>
      </c>
      <c r="J3138">
        <v>1421350140</v>
      </c>
      <c r="K3138" s="19">
        <f t="shared" si="145"/>
        <v>41989.853692129633</v>
      </c>
      <c r="L3138">
        <v>1418761759</v>
      </c>
      <c r="M3138" t="b">
        <v>0</v>
      </c>
      <c r="N3138">
        <v>8</v>
      </c>
      <c r="O3138" t="b">
        <v>0</v>
      </c>
      <c r="P3138" t="s">
        <v>8270</v>
      </c>
      <c r="Q3138" s="15" t="s">
        <v>8307</v>
      </c>
      <c r="R3138" s="12" t="s">
        <v>8354</v>
      </c>
      <c r="S3138">
        <f t="shared" si="146"/>
        <v>57.88</v>
      </c>
    </row>
    <row r="3139" spans="1:19" ht="60" x14ac:dyDescent="0.25">
      <c r="A3139" s="10">
        <v>422</v>
      </c>
      <c r="B3139" s="3" t="s">
        <v>423</v>
      </c>
      <c r="C3139" s="3" t="s">
        <v>4532</v>
      </c>
      <c r="D3139" s="6">
        <v>40000</v>
      </c>
      <c r="E3139" s="8">
        <v>430</v>
      </c>
      <c r="F3139" t="s">
        <v>8220</v>
      </c>
      <c r="G3139" t="s">
        <v>8223</v>
      </c>
      <c r="H3139" t="s">
        <v>8245</v>
      </c>
      <c r="I3139" s="19">
        <f t="shared" ref="I3139:I3202" si="147">(((J3139/60)/60)/24)+DATE(1970,1,1)</f>
        <v>41893.260381944441</v>
      </c>
      <c r="J3139">
        <v>1410416097</v>
      </c>
      <c r="K3139" s="19">
        <f t="shared" ref="K3139:K3202" si="148">(((L3139/60)/60)/24)+DATE(1970,1,1)</f>
        <v>41863.260381944441</v>
      </c>
      <c r="L3139">
        <v>1407824097</v>
      </c>
      <c r="M3139" t="b">
        <v>0</v>
      </c>
      <c r="N3139">
        <v>12</v>
      </c>
      <c r="O3139" t="b">
        <v>0</v>
      </c>
      <c r="P3139" t="s">
        <v>8268</v>
      </c>
      <c r="Q3139" s="15" t="s">
        <v>8317</v>
      </c>
      <c r="R3139" s="12" t="s">
        <v>8344</v>
      </c>
      <c r="S3139">
        <f t="shared" ref="S3139:S3202" si="149">IFERROR(ROUND(E3139/N3139,2),0)</f>
        <v>35.83</v>
      </c>
    </row>
    <row r="3140" spans="1:19" ht="60" x14ac:dyDescent="0.25">
      <c r="A3140" s="10">
        <v>1083</v>
      </c>
      <c r="B3140" s="3" t="s">
        <v>1084</v>
      </c>
      <c r="C3140" s="3" t="s">
        <v>5193</v>
      </c>
      <c r="D3140" s="6">
        <v>50000</v>
      </c>
      <c r="E3140" s="8">
        <v>410</v>
      </c>
      <c r="F3140" t="s">
        <v>8220</v>
      </c>
      <c r="G3140" t="s">
        <v>8228</v>
      </c>
      <c r="H3140" t="s">
        <v>8250</v>
      </c>
      <c r="I3140" s="19">
        <f t="shared" si="147"/>
        <v>41853.659525462965</v>
      </c>
      <c r="J3140">
        <v>1406994583</v>
      </c>
      <c r="K3140" s="19">
        <f t="shared" si="148"/>
        <v>41793.659525462965</v>
      </c>
      <c r="L3140">
        <v>1401810583</v>
      </c>
      <c r="M3140" t="b">
        <v>0</v>
      </c>
      <c r="N3140">
        <v>1</v>
      </c>
      <c r="O3140" t="b">
        <v>0</v>
      </c>
      <c r="P3140" t="s">
        <v>8280</v>
      </c>
      <c r="Q3140" s="15" t="s">
        <v>8309</v>
      </c>
      <c r="R3140" s="12" t="s">
        <v>8345</v>
      </c>
      <c r="S3140">
        <f t="shared" si="149"/>
        <v>410</v>
      </c>
    </row>
    <row r="3141" spans="1:19" ht="45" x14ac:dyDescent="0.25">
      <c r="A3141" s="10">
        <v>1329</v>
      </c>
      <c r="B3141" s="3" t="s">
        <v>1330</v>
      </c>
      <c r="C3141" s="3" t="s">
        <v>5439</v>
      </c>
      <c r="D3141" s="6">
        <v>50000</v>
      </c>
      <c r="E3141" s="8">
        <v>408</v>
      </c>
      <c r="F3141" t="s">
        <v>8219</v>
      </c>
      <c r="G3141" t="s">
        <v>8223</v>
      </c>
      <c r="H3141" t="s">
        <v>8245</v>
      </c>
      <c r="I3141" s="19">
        <f t="shared" si="147"/>
        <v>41975.263252314813</v>
      </c>
      <c r="J3141">
        <v>1417501145</v>
      </c>
      <c r="K3141" s="19">
        <f t="shared" si="148"/>
        <v>41935.221585648149</v>
      </c>
      <c r="L3141">
        <v>1414041545</v>
      </c>
      <c r="M3141" t="b">
        <v>0</v>
      </c>
      <c r="N3141">
        <v>9</v>
      </c>
      <c r="O3141" t="b">
        <v>0</v>
      </c>
      <c r="P3141" t="s">
        <v>8271</v>
      </c>
      <c r="Q3141" s="15" t="s">
        <v>8307</v>
      </c>
      <c r="R3141" s="12" t="s">
        <v>8313</v>
      </c>
      <c r="S3141">
        <f t="shared" si="149"/>
        <v>45.33</v>
      </c>
    </row>
    <row r="3142" spans="1:19" x14ac:dyDescent="0.25">
      <c r="A3142" s="10">
        <v>2150</v>
      </c>
      <c r="B3142" s="3" t="s">
        <v>2151</v>
      </c>
      <c r="C3142" s="3" t="s">
        <v>6260</v>
      </c>
      <c r="D3142" s="6">
        <v>50000</v>
      </c>
      <c r="E3142" s="8">
        <v>405</v>
      </c>
      <c r="F3142" t="s">
        <v>8220</v>
      </c>
      <c r="G3142" t="s">
        <v>8233</v>
      </c>
      <c r="H3142" t="s">
        <v>8253</v>
      </c>
      <c r="I3142" s="19">
        <f t="shared" si="147"/>
        <v>42564.284710648149</v>
      </c>
      <c r="J3142">
        <v>1468392599</v>
      </c>
      <c r="K3142" s="19">
        <f t="shared" si="148"/>
        <v>42534.284710648149</v>
      </c>
      <c r="L3142">
        <v>1465800599</v>
      </c>
      <c r="M3142" t="b">
        <v>0</v>
      </c>
      <c r="N3142">
        <v>4</v>
      </c>
      <c r="O3142" t="b">
        <v>0</v>
      </c>
      <c r="P3142" t="s">
        <v>8280</v>
      </c>
      <c r="Q3142" s="15" t="s">
        <v>8309</v>
      </c>
      <c r="R3142" s="12" t="s">
        <v>8345</v>
      </c>
      <c r="S3142">
        <f t="shared" si="149"/>
        <v>101.25</v>
      </c>
    </row>
    <row r="3143" spans="1:19" ht="60" x14ac:dyDescent="0.25">
      <c r="A3143" s="10">
        <v>508</v>
      </c>
      <c r="B3143" s="3" t="s">
        <v>509</v>
      </c>
      <c r="C3143" s="3" t="s">
        <v>4618</v>
      </c>
      <c r="D3143" s="6">
        <v>50000</v>
      </c>
      <c r="E3143" s="8">
        <v>400</v>
      </c>
      <c r="F3143" t="s">
        <v>8220</v>
      </c>
      <c r="G3143" t="s">
        <v>8223</v>
      </c>
      <c r="H3143" t="s">
        <v>8245</v>
      </c>
      <c r="I3143" s="19">
        <f t="shared" si="147"/>
        <v>41054.593055555553</v>
      </c>
      <c r="J3143">
        <v>1337955240</v>
      </c>
      <c r="K3143" s="19">
        <f t="shared" si="148"/>
        <v>40995.024317129632</v>
      </c>
      <c r="L3143">
        <v>1332808501</v>
      </c>
      <c r="M3143" t="b">
        <v>0</v>
      </c>
      <c r="N3143">
        <v>3</v>
      </c>
      <c r="O3143" t="b">
        <v>0</v>
      </c>
      <c r="P3143" t="s">
        <v>8268</v>
      </c>
      <c r="Q3143" s="15" t="s">
        <v>8317</v>
      </c>
      <c r="R3143" s="12" t="s">
        <v>8344</v>
      </c>
      <c r="S3143">
        <f t="shared" si="149"/>
        <v>133.33000000000001</v>
      </c>
    </row>
    <row r="3144" spans="1:19" ht="60" x14ac:dyDescent="0.25">
      <c r="A3144" s="10">
        <v>450</v>
      </c>
      <c r="B3144" s="3" t="s">
        <v>451</v>
      </c>
      <c r="C3144" s="3" t="s">
        <v>4560</v>
      </c>
      <c r="D3144" s="6">
        <v>50000</v>
      </c>
      <c r="E3144" s="8">
        <v>396</v>
      </c>
      <c r="F3144" t="s">
        <v>8220</v>
      </c>
      <c r="G3144" t="s">
        <v>8223</v>
      </c>
      <c r="H3144" t="s">
        <v>8245</v>
      </c>
      <c r="I3144" s="19">
        <f t="shared" si="147"/>
        <v>41684.946759259255</v>
      </c>
      <c r="J3144">
        <v>1392417800</v>
      </c>
      <c r="K3144" s="19">
        <f t="shared" si="148"/>
        <v>41654.946759259255</v>
      </c>
      <c r="L3144">
        <v>1389825800</v>
      </c>
      <c r="M3144" t="b">
        <v>0</v>
      </c>
      <c r="N3144">
        <v>7</v>
      </c>
      <c r="O3144" t="b">
        <v>0</v>
      </c>
      <c r="P3144" t="s">
        <v>8268</v>
      </c>
      <c r="Q3144" s="15" t="s">
        <v>8317</v>
      </c>
      <c r="R3144" s="12" t="s">
        <v>8344</v>
      </c>
      <c r="S3144">
        <f t="shared" si="149"/>
        <v>56.57</v>
      </c>
    </row>
    <row r="3145" spans="1:19" ht="30" x14ac:dyDescent="0.25">
      <c r="A3145" s="10">
        <v>963</v>
      </c>
      <c r="B3145" s="3" t="s">
        <v>964</v>
      </c>
      <c r="C3145" s="3" t="s">
        <v>5073</v>
      </c>
      <c r="D3145" s="6">
        <v>35000</v>
      </c>
      <c r="E3145" s="8">
        <v>377</v>
      </c>
      <c r="F3145" t="s">
        <v>8220</v>
      </c>
      <c r="G3145" t="s">
        <v>8223</v>
      </c>
      <c r="H3145" t="s">
        <v>8245</v>
      </c>
      <c r="I3145" s="19">
        <f t="shared" si="147"/>
        <v>42660.635636574079</v>
      </c>
      <c r="J3145">
        <v>1476717319</v>
      </c>
      <c r="K3145" s="19">
        <f t="shared" si="148"/>
        <v>42625.635636574079</v>
      </c>
      <c r="L3145">
        <v>1473693319</v>
      </c>
      <c r="M3145" t="b">
        <v>0</v>
      </c>
      <c r="N3145">
        <v>9</v>
      </c>
      <c r="O3145" t="b">
        <v>0</v>
      </c>
      <c r="P3145" t="s">
        <v>8271</v>
      </c>
      <c r="Q3145" s="15" t="s">
        <v>8307</v>
      </c>
      <c r="R3145" s="12" t="s">
        <v>8313</v>
      </c>
      <c r="S3145">
        <f t="shared" si="149"/>
        <v>41.89</v>
      </c>
    </row>
    <row r="3146" spans="1:19" ht="45" x14ac:dyDescent="0.25">
      <c r="A3146" s="10">
        <v>220</v>
      </c>
      <c r="B3146" s="3" t="s">
        <v>222</v>
      </c>
      <c r="C3146" s="3" t="s">
        <v>4330</v>
      </c>
      <c r="D3146" s="6">
        <v>50000</v>
      </c>
      <c r="E3146" s="8">
        <v>360</v>
      </c>
      <c r="F3146" t="s">
        <v>8220</v>
      </c>
      <c r="G3146" t="s">
        <v>8223</v>
      </c>
      <c r="H3146" t="s">
        <v>8245</v>
      </c>
      <c r="I3146" s="19">
        <f t="shared" si="147"/>
        <v>42236.837499999994</v>
      </c>
      <c r="J3146">
        <v>1440101160</v>
      </c>
      <c r="K3146" s="19">
        <f t="shared" si="148"/>
        <v>42195.643865740742</v>
      </c>
      <c r="L3146">
        <v>1436542030</v>
      </c>
      <c r="M3146" t="b">
        <v>0</v>
      </c>
      <c r="N3146">
        <v>3</v>
      </c>
      <c r="O3146" t="b">
        <v>0</v>
      </c>
      <c r="P3146" t="s">
        <v>8266</v>
      </c>
      <c r="Q3146" s="15" t="s">
        <v>8317</v>
      </c>
      <c r="R3146" s="12" t="s">
        <v>8346</v>
      </c>
      <c r="S3146">
        <f t="shared" si="149"/>
        <v>120</v>
      </c>
    </row>
    <row r="3147" spans="1:19" ht="45" x14ac:dyDescent="0.25">
      <c r="A3147" s="10">
        <v>153</v>
      </c>
      <c r="B3147" s="3" t="s">
        <v>155</v>
      </c>
      <c r="C3147" s="3" t="s">
        <v>4263</v>
      </c>
      <c r="D3147" s="6">
        <v>50000</v>
      </c>
      <c r="E3147" s="8">
        <v>359</v>
      </c>
      <c r="F3147" t="s">
        <v>8219</v>
      </c>
      <c r="G3147" t="s">
        <v>8223</v>
      </c>
      <c r="H3147" t="s">
        <v>8245</v>
      </c>
      <c r="I3147" s="19">
        <f t="shared" si="147"/>
        <v>41975.627824074079</v>
      </c>
      <c r="J3147">
        <v>1417532644</v>
      </c>
      <c r="K3147" s="19">
        <f t="shared" si="148"/>
        <v>41933.586157407408</v>
      </c>
      <c r="L3147">
        <v>1413900244</v>
      </c>
      <c r="M3147" t="b">
        <v>0</v>
      </c>
      <c r="N3147">
        <v>10</v>
      </c>
      <c r="O3147" t="b">
        <v>0</v>
      </c>
      <c r="P3147" t="s">
        <v>8265</v>
      </c>
      <c r="Q3147" s="15" t="s">
        <v>8317</v>
      </c>
      <c r="R3147" s="12" t="s">
        <v>8337</v>
      </c>
      <c r="S3147">
        <f t="shared" si="149"/>
        <v>35.9</v>
      </c>
    </row>
    <row r="3148" spans="1:19" ht="60" x14ac:dyDescent="0.25">
      <c r="A3148" s="10">
        <v>2650</v>
      </c>
      <c r="B3148" s="3" t="s">
        <v>2650</v>
      </c>
      <c r="C3148" s="3" t="s">
        <v>6760</v>
      </c>
      <c r="D3148" s="6">
        <v>60000</v>
      </c>
      <c r="E3148" s="8">
        <v>358</v>
      </c>
      <c r="F3148" t="s">
        <v>8219</v>
      </c>
      <c r="G3148" t="s">
        <v>8223</v>
      </c>
      <c r="H3148" t="s">
        <v>8245</v>
      </c>
      <c r="I3148" s="19">
        <f t="shared" si="147"/>
        <v>42725.624340277776</v>
      </c>
      <c r="J3148">
        <v>1482332343</v>
      </c>
      <c r="K3148" s="19">
        <f t="shared" si="148"/>
        <v>42695.624340277776</v>
      </c>
      <c r="L3148">
        <v>1479740343</v>
      </c>
      <c r="M3148" t="b">
        <v>0</v>
      </c>
      <c r="N3148">
        <v>5</v>
      </c>
      <c r="O3148" t="b">
        <v>0</v>
      </c>
      <c r="P3148" t="s">
        <v>8299</v>
      </c>
      <c r="Q3148" s="15" t="s">
        <v>8307</v>
      </c>
      <c r="R3148" s="12" t="s">
        <v>8316</v>
      </c>
      <c r="S3148">
        <f t="shared" si="149"/>
        <v>71.599999999999994</v>
      </c>
    </row>
    <row r="3149" spans="1:19" ht="60" x14ac:dyDescent="0.25">
      <c r="A3149" s="10">
        <v>504</v>
      </c>
      <c r="B3149" s="3" t="s">
        <v>505</v>
      </c>
      <c r="C3149" s="3" t="s">
        <v>4614</v>
      </c>
      <c r="D3149" s="6">
        <v>24500</v>
      </c>
      <c r="E3149" s="8">
        <v>335</v>
      </c>
      <c r="F3149" t="s">
        <v>8220</v>
      </c>
      <c r="G3149" t="s">
        <v>8223</v>
      </c>
      <c r="H3149" t="s">
        <v>8245</v>
      </c>
      <c r="I3149" s="19">
        <f t="shared" si="147"/>
        <v>41009.941979166666</v>
      </c>
      <c r="J3149">
        <v>1334097387</v>
      </c>
      <c r="K3149" s="19">
        <f t="shared" si="148"/>
        <v>40949.98364583333</v>
      </c>
      <c r="L3149">
        <v>1328916987</v>
      </c>
      <c r="M3149" t="b">
        <v>0</v>
      </c>
      <c r="N3149">
        <v>5</v>
      </c>
      <c r="O3149" t="b">
        <v>0</v>
      </c>
      <c r="P3149" t="s">
        <v>8268</v>
      </c>
      <c r="Q3149" s="15" t="s">
        <v>8317</v>
      </c>
      <c r="R3149" s="12" t="s">
        <v>8344</v>
      </c>
      <c r="S3149">
        <f t="shared" si="149"/>
        <v>67</v>
      </c>
    </row>
    <row r="3150" spans="1:19" ht="45" x14ac:dyDescent="0.25">
      <c r="A3150" s="10">
        <v>2415</v>
      </c>
      <c r="B3150" s="3" t="s">
        <v>2416</v>
      </c>
      <c r="C3150" s="3" t="s">
        <v>6525</v>
      </c>
      <c r="D3150" s="6">
        <v>60000</v>
      </c>
      <c r="E3150" s="8">
        <v>335</v>
      </c>
      <c r="F3150" t="s">
        <v>8220</v>
      </c>
      <c r="G3150" t="s">
        <v>8223</v>
      </c>
      <c r="H3150" t="s">
        <v>8245</v>
      </c>
      <c r="I3150" s="19">
        <f t="shared" si="147"/>
        <v>42566.862800925926</v>
      </c>
      <c r="J3150">
        <v>1468615346</v>
      </c>
      <c r="K3150" s="19">
        <f t="shared" si="148"/>
        <v>42536.862800925926</v>
      </c>
      <c r="L3150">
        <v>1466023346</v>
      </c>
      <c r="M3150" t="b">
        <v>0</v>
      </c>
      <c r="N3150">
        <v>6</v>
      </c>
      <c r="O3150" t="b">
        <v>0</v>
      </c>
      <c r="P3150" t="s">
        <v>8282</v>
      </c>
      <c r="Q3150" s="15" t="s">
        <v>8325</v>
      </c>
      <c r="R3150" s="12" t="s">
        <v>8353</v>
      </c>
      <c r="S3150">
        <f t="shared" si="149"/>
        <v>55.83</v>
      </c>
    </row>
    <row r="3151" spans="1:19" ht="30" x14ac:dyDescent="0.25">
      <c r="A3151" s="10">
        <v>2424</v>
      </c>
      <c r="B3151" s="3" t="s">
        <v>2425</v>
      </c>
      <c r="C3151" s="3" t="s">
        <v>6534</v>
      </c>
      <c r="D3151" s="6">
        <v>25000</v>
      </c>
      <c r="E3151" s="8">
        <v>310</v>
      </c>
      <c r="F3151" t="s">
        <v>8220</v>
      </c>
      <c r="G3151" t="s">
        <v>8223</v>
      </c>
      <c r="H3151" t="s">
        <v>8245</v>
      </c>
      <c r="I3151" s="19">
        <f t="shared" si="147"/>
        <v>41939.892453703702</v>
      </c>
      <c r="J3151">
        <v>1414445108</v>
      </c>
      <c r="K3151" s="19">
        <f t="shared" si="148"/>
        <v>41909.892453703702</v>
      </c>
      <c r="L3151">
        <v>1411853108</v>
      </c>
      <c r="M3151" t="b">
        <v>0</v>
      </c>
      <c r="N3151">
        <v>9</v>
      </c>
      <c r="O3151" t="b">
        <v>0</v>
      </c>
      <c r="P3151" t="s">
        <v>8282</v>
      </c>
      <c r="Q3151" s="15" t="s">
        <v>8325</v>
      </c>
      <c r="R3151" s="12" t="s">
        <v>8353</v>
      </c>
      <c r="S3151">
        <f t="shared" si="149"/>
        <v>34.44</v>
      </c>
    </row>
    <row r="3152" spans="1:19" ht="45" x14ac:dyDescent="0.25">
      <c r="A3152" s="10">
        <v>620</v>
      </c>
      <c r="B3152" s="3" t="s">
        <v>621</v>
      </c>
      <c r="C3152" s="3" t="s">
        <v>4730</v>
      </c>
      <c r="D3152" s="6">
        <v>30000</v>
      </c>
      <c r="E3152" s="8">
        <v>300</v>
      </c>
      <c r="F3152" t="s">
        <v>8219</v>
      </c>
      <c r="G3152" t="s">
        <v>8228</v>
      </c>
      <c r="H3152" t="s">
        <v>8250</v>
      </c>
      <c r="I3152" s="19">
        <f t="shared" si="147"/>
        <v>41876.716874999998</v>
      </c>
      <c r="J3152">
        <v>1408986738</v>
      </c>
      <c r="K3152" s="19">
        <f t="shared" si="148"/>
        <v>41831.716874999998</v>
      </c>
      <c r="L3152">
        <v>1405098738</v>
      </c>
      <c r="M3152" t="b">
        <v>0</v>
      </c>
      <c r="N3152">
        <v>1</v>
      </c>
      <c r="O3152" t="b">
        <v>0</v>
      </c>
      <c r="P3152" t="s">
        <v>8270</v>
      </c>
      <c r="Q3152" s="15" t="s">
        <v>8307</v>
      </c>
      <c r="R3152" s="12" t="s">
        <v>8354</v>
      </c>
      <c r="S3152">
        <f t="shared" si="149"/>
        <v>300</v>
      </c>
    </row>
    <row r="3153" spans="1:19" ht="60" x14ac:dyDescent="0.25">
      <c r="A3153" s="10">
        <v>683</v>
      </c>
      <c r="B3153" s="3" t="s">
        <v>684</v>
      </c>
      <c r="C3153" s="3" t="s">
        <v>4793</v>
      </c>
      <c r="D3153" s="6">
        <v>35000</v>
      </c>
      <c r="E3153" s="8">
        <v>298</v>
      </c>
      <c r="F3153" t="s">
        <v>8220</v>
      </c>
      <c r="G3153" t="s">
        <v>8223</v>
      </c>
      <c r="H3153" t="s">
        <v>8245</v>
      </c>
      <c r="I3153" s="19">
        <f t="shared" si="147"/>
        <v>42674.900046296301</v>
      </c>
      <c r="J3153">
        <v>1477949764</v>
      </c>
      <c r="K3153" s="19">
        <f t="shared" si="148"/>
        <v>42634.900046296301</v>
      </c>
      <c r="L3153">
        <v>1474493764</v>
      </c>
      <c r="M3153" t="b">
        <v>0</v>
      </c>
      <c r="N3153">
        <v>3</v>
      </c>
      <c r="O3153" t="b">
        <v>0</v>
      </c>
      <c r="P3153" t="s">
        <v>8271</v>
      </c>
      <c r="Q3153" s="15" t="s">
        <v>8307</v>
      </c>
      <c r="R3153" s="12" t="s">
        <v>8313</v>
      </c>
      <c r="S3153">
        <f t="shared" si="149"/>
        <v>99.33</v>
      </c>
    </row>
    <row r="3154" spans="1:19" ht="60" x14ac:dyDescent="0.25">
      <c r="A3154" s="10">
        <v>965</v>
      </c>
      <c r="B3154" s="3" t="s">
        <v>966</v>
      </c>
      <c r="C3154" s="3" t="s">
        <v>5075</v>
      </c>
      <c r="D3154" s="6">
        <v>25000</v>
      </c>
      <c r="E3154" s="8">
        <v>298</v>
      </c>
      <c r="F3154" t="s">
        <v>8220</v>
      </c>
      <c r="G3154" t="s">
        <v>8223</v>
      </c>
      <c r="H3154" t="s">
        <v>8245</v>
      </c>
      <c r="I3154" s="19">
        <f t="shared" si="147"/>
        <v>42669.165972222225</v>
      </c>
      <c r="J3154">
        <v>1477454340</v>
      </c>
      <c r="K3154" s="19">
        <f t="shared" si="148"/>
        <v>42637.016736111109</v>
      </c>
      <c r="L3154">
        <v>1474676646</v>
      </c>
      <c r="M3154" t="b">
        <v>0</v>
      </c>
      <c r="N3154">
        <v>6</v>
      </c>
      <c r="O3154" t="b">
        <v>0</v>
      </c>
      <c r="P3154" t="s">
        <v>8271</v>
      </c>
      <c r="Q3154" s="15" t="s">
        <v>8307</v>
      </c>
      <c r="R3154" s="12" t="s">
        <v>8313</v>
      </c>
      <c r="S3154">
        <f t="shared" si="149"/>
        <v>49.67</v>
      </c>
    </row>
    <row r="3155" spans="1:19" ht="45" x14ac:dyDescent="0.25">
      <c r="A3155" s="10">
        <v>2121</v>
      </c>
      <c r="B3155" s="3" t="s">
        <v>2122</v>
      </c>
      <c r="C3155" s="3" t="s">
        <v>6231</v>
      </c>
      <c r="D3155" s="6">
        <v>50000</v>
      </c>
      <c r="E3155" s="8">
        <v>284</v>
      </c>
      <c r="F3155" t="s">
        <v>8220</v>
      </c>
      <c r="G3155" t="s">
        <v>8239</v>
      </c>
      <c r="H3155" t="s">
        <v>8256</v>
      </c>
      <c r="I3155" s="19">
        <f t="shared" si="147"/>
        <v>42746.7424537037</v>
      </c>
      <c r="J3155">
        <v>1484156948</v>
      </c>
      <c r="K3155" s="19">
        <f t="shared" si="148"/>
        <v>42716.7424537037</v>
      </c>
      <c r="L3155">
        <v>1481564948</v>
      </c>
      <c r="M3155" t="b">
        <v>0</v>
      </c>
      <c r="N3155">
        <v>10</v>
      </c>
      <c r="O3155" t="b">
        <v>0</v>
      </c>
      <c r="P3155" t="s">
        <v>8280</v>
      </c>
      <c r="Q3155" s="15" t="s">
        <v>8309</v>
      </c>
      <c r="R3155" s="12" t="s">
        <v>8345</v>
      </c>
      <c r="S3155">
        <f t="shared" si="149"/>
        <v>28.4</v>
      </c>
    </row>
    <row r="3156" spans="1:19" ht="45" x14ac:dyDescent="0.25">
      <c r="A3156" s="10">
        <v>974</v>
      </c>
      <c r="B3156" s="3" t="s">
        <v>975</v>
      </c>
      <c r="C3156" s="3" t="s">
        <v>5084</v>
      </c>
      <c r="D3156" s="6">
        <v>50000</v>
      </c>
      <c r="E3156" s="8">
        <v>280</v>
      </c>
      <c r="F3156" t="s">
        <v>8220</v>
      </c>
      <c r="G3156" t="s">
        <v>8223</v>
      </c>
      <c r="H3156" t="s">
        <v>8245</v>
      </c>
      <c r="I3156" s="19">
        <f t="shared" si="147"/>
        <v>42454.707824074074</v>
      </c>
      <c r="J3156">
        <v>1458925156</v>
      </c>
      <c r="K3156" s="19">
        <f t="shared" si="148"/>
        <v>42424.749490740738</v>
      </c>
      <c r="L3156">
        <v>1456336756</v>
      </c>
      <c r="M3156" t="b">
        <v>0</v>
      </c>
      <c r="N3156">
        <v>3</v>
      </c>
      <c r="O3156" t="b">
        <v>0</v>
      </c>
      <c r="P3156" t="s">
        <v>8271</v>
      </c>
      <c r="Q3156" s="15" t="s">
        <v>8307</v>
      </c>
      <c r="R3156" s="12" t="s">
        <v>8313</v>
      </c>
      <c r="S3156">
        <f t="shared" si="149"/>
        <v>93.33</v>
      </c>
    </row>
    <row r="3157" spans="1:19" ht="60" x14ac:dyDescent="0.25">
      <c r="A3157" s="10">
        <v>198</v>
      </c>
      <c r="B3157" s="3" t="s">
        <v>200</v>
      </c>
      <c r="C3157" s="3" t="s">
        <v>4308</v>
      </c>
      <c r="D3157" s="6">
        <v>25000</v>
      </c>
      <c r="E3157" s="8">
        <v>279</v>
      </c>
      <c r="F3157" t="s">
        <v>8220</v>
      </c>
      <c r="G3157" t="s">
        <v>8223</v>
      </c>
      <c r="H3157" t="s">
        <v>8245</v>
      </c>
      <c r="I3157" s="19">
        <f t="shared" si="147"/>
        <v>41917.383356481485</v>
      </c>
      <c r="J3157">
        <v>1412500322</v>
      </c>
      <c r="K3157" s="19">
        <f t="shared" si="148"/>
        <v>41887.383356481485</v>
      </c>
      <c r="L3157">
        <v>1409908322</v>
      </c>
      <c r="M3157" t="b">
        <v>0</v>
      </c>
      <c r="N3157">
        <v>6</v>
      </c>
      <c r="O3157" t="b">
        <v>0</v>
      </c>
      <c r="P3157" t="s">
        <v>8266</v>
      </c>
      <c r="Q3157" s="15" t="s">
        <v>8317</v>
      </c>
      <c r="R3157" s="12" t="s">
        <v>8346</v>
      </c>
      <c r="S3157">
        <f t="shared" si="149"/>
        <v>46.5</v>
      </c>
    </row>
    <row r="3158" spans="1:19" x14ac:dyDescent="0.25">
      <c r="A3158" s="10">
        <v>2680</v>
      </c>
      <c r="B3158" s="3" t="s">
        <v>2680</v>
      </c>
      <c r="C3158" s="3" t="s">
        <v>6790</v>
      </c>
      <c r="D3158" s="6">
        <v>32000</v>
      </c>
      <c r="E3158" s="8">
        <v>276</v>
      </c>
      <c r="F3158" t="s">
        <v>8220</v>
      </c>
      <c r="G3158" t="s">
        <v>8226</v>
      </c>
      <c r="H3158" t="s">
        <v>8248</v>
      </c>
      <c r="I3158" s="19">
        <f t="shared" si="147"/>
        <v>42466.170034722221</v>
      </c>
      <c r="J3158">
        <v>1459915491</v>
      </c>
      <c r="K3158" s="19">
        <f t="shared" si="148"/>
        <v>42436.211701388893</v>
      </c>
      <c r="L3158">
        <v>1457327091</v>
      </c>
      <c r="M3158" t="b">
        <v>0</v>
      </c>
      <c r="N3158">
        <v>4</v>
      </c>
      <c r="O3158" t="b">
        <v>0</v>
      </c>
      <c r="P3158" t="s">
        <v>8300</v>
      </c>
      <c r="Q3158" s="15" t="s">
        <v>8307</v>
      </c>
      <c r="R3158" s="12" t="s">
        <v>8334</v>
      </c>
      <c r="S3158">
        <f t="shared" si="149"/>
        <v>69</v>
      </c>
    </row>
    <row r="3159" spans="1:19" ht="45" x14ac:dyDescent="0.25">
      <c r="A3159" s="10">
        <v>949</v>
      </c>
      <c r="B3159" s="3" t="s">
        <v>950</v>
      </c>
      <c r="C3159" s="3" t="s">
        <v>5059</v>
      </c>
      <c r="D3159" s="6">
        <v>20000</v>
      </c>
      <c r="E3159" s="8">
        <v>273</v>
      </c>
      <c r="F3159" t="s">
        <v>8220</v>
      </c>
      <c r="G3159" t="s">
        <v>8235</v>
      </c>
      <c r="H3159" t="s">
        <v>8248</v>
      </c>
      <c r="I3159" s="19">
        <f t="shared" si="147"/>
        <v>42421.043703703705</v>
      </c>
      <c r="J3159">
        <v>1456016576</v>
      </c>
      <c r="K3159" s="19">
        <f t="shared" si="148"/>
        <v>42361.043703703705</v>
      </c>
      <c r="L3159">
        <v>1450832576</v>
      </c>
      <c r="M3159" t="b">
        <v>0</v>
      </c>
      <c r="N3159">
        <v>7</v>
      </c>
      <c r="O3159" t="b">
        <v>0</v>
      </c>
      <c r="P3159" t="s">
        <v>8271</v>
      </c>
      <c r="Q3159" s="15" t="s">
        <v>8307</v>
      </c>
      <c r="R3159" s="12" t="s">
        <v>8313</v>
      </c>
      <c r="S3159">
        <f t="shared" si="149"/>
        <v>39</v>
      </c>
    </row>
    <row r="3160" spans="1:19" ht="60" x14ac:dyDescent="0.25">
      <c r="A3160" s="10">
        <v>621</v>
      </c>
      <c r="B3160" s="3" t="s">
        <v>622</v>
      </c>
      <c r="C3160" s="3" t="s">
        <v>4731</v>
      </c>
      <c r="D3160" s="6">
        <v>25000</v>
      </c>
      <c r="E3160" s="8">
        <v>261</v>
      </c>
      <c r="F3160" t="s">
        <v>8219</v>
      </c>
      <c r="G3160" t="s">
        <v>8223</v>
      </c>
      <c r="H3160" t="s">
        <v>8245</v>
      </c>
      <c r="I3160" s="19">
        <f t="shared" si="147"/>
        <v>42558.987696759257</v>
      </c>
      <c r="J3160">
        <v>1467934937</v>
      </c>
      <c r="K3160" s="19">
        <f t="shared" si="148"/>
        <v>42528.987696759257</v>
      </c>
      <c r="L3160">
        <v>1465342937</v>
      </c>
      <c r="M3160" t="b">
        <v>0</v>
      </c>
      <c r="N3160">
        <v>3</v>
      </c>
      <c r="O3160" t="b">
        <v>0</v>
      </c>
      <c r="P3160" t="s">
        <v>8270</v>
      </c>
      <c r="Q3160" s="15" t="s">
        <v>8307</v>
      </c>
      <c r="R3160" s="12" t="s">
        <v>8354</v>
      </c>
      <c r="S3160">
        <f t="shared" si="149"/>
        <v>87</v>
      </c>
    </row>
    <row r="3161" spans="1:19" ht="45" x14ac:dyDescent="0.25">
      <c r="A3161" s="10">
        <v>691</v>
      </c>
      <c r="B3161" s="3" t="s">
        <v>692</v>
      </c>
      <c r="C3161" s="3" t="s">
        <v>4801</v>
      </c>
      <c r="D3161" s="6">
        <v>50000</v>
      </c>
      <c r="E3161" s="8">
        <v>260</v>
      </c>
      <c r="F3161" t="s">
        <v>8220</v>
      </c>
      <c r="G3161" t="s">
        <v>8223</v>
      </c>
      <c r="H3161" t="s">
        <v>8245</v>
      </c>
      <c r="I3161" s="19">
        <f t="shared" si="147"/>
        <v>42186.028310185182</v>
      </c>
      <c r="J3161">
        <v>1435711246</v>
      </c>
      <c r="K3161" s="19">
        <f t="shared" si="148"/>
        <v>42158.028310185182</v>
      </c>
      <c r="L3161">
        <v>1433292046</v>
      </c>
      <c r="M3161" t="b">
        <v>0</v>
      </c>
      <c r="N3161">
        <v>10</v>
      </c>
      <c r="O3161" t="b">
        <v>0</v>
      </c>
      <c r="P3161" t="s">
        <v>8271</v>
      </c>
      <c r="Q3161" s="15" t="s">
        <v>8307</v>
      </c>
      <c r="R3161" s="12" t="s">
        <v>8313</v>
      </c>
      <c r="S3161">
        <f t="shared" si="149"/>
        <v>26</v>
      </c>
    </row>
    <row r="3162" spans="1:19" ht="45" x14ac:dyDescent="0.25">
      <c r="A3162" s="10">
        <v>1918</v>
      </c>
      <c r="B3162" s="3" t="s">
        <v>1919</v>
      </c>
      <c r="C3162" s="3" t="s">
        <v>6028</v>
      </c>
      <c r="D3162" s="6">
        <v>25000</v>
      </c>
      <c r="E3162" s="8">
        <v>260</v>
      </c>
      <c r="F3162" t="s">
        <v>8220</v>
      </c>
      <c r="G3162" t="s">
        <v>8223</v>
      </c>
      <c r="H3162" t="s">
        <v>8245</v>
      </c>
      <c r="I3162" s="19">
        <f t="shared" si="147"/>
        <v>41863.789942129632</v>
      </c>
      <c r="J3162">
        <v>1407869851</v>
      </c>
      <c r="K3162" s="19">
        <f t="shared" si="148"/>
        <v>41828.789942129632</v>
      </c>
      <c r="L3162">
        <v>1404845851</v>
      </c>
      <c r="M3162" t="b">
        <v>0</v>
      </c>
      <c r="N3162">
        <v>9</v>
      </c>
      <c r="O3162" t="b">
        <v>0</v>
      </c>
      <c r="P3162" t="s">
        <v>8292</v>
      </c>
      <c r="Q3162" s="15" t="s">
        <v>8307</v>
      </c>
      <c r="R3162" s="12" t="s">
        <v>8347</v>
      </c>
      <c r="S3162">
        <f t="shared" si="149"/>
        <v>28.89</v>
      </c>
    </row>
    <row r="3163" spans="1:19" ht="60" x14ac:dyDescent="0.25">
      <c r="A3163" s="10">
        <v>1110</v>
      </c>
      <c r="B3163" s="3" t="s">
        <v>1111</v>
      </c>
      <c r="C3163" s="3" t="s">
        <v>5220</v>
      </c>
      <c r="D3163" s="6">
        <v>50000</v>
      </c>
      <c r="E3163" s="8">
        <v>255</v>
      </c>
      <c r="F3163" t="s">
        <v>8220</v>
      </c>
      <c r="G3163" t="s">
        <v>8223</v>
      </c>
      <c r="H3163" t="s">
        <v>8245</v>
      </c>
      <c r="I3163" s="19">
        <f t="shared" si="147"/>
        <v>41250.933124999996</v>
      </c>
      <c r="J3163">
        <v>1354919022</v>
      </c>
      <c r="K3163" s="19">
        <f t="shared" si="148"/>
        <v>41220.933124999996</v>
      </c>
      <c r="L3163">
        <v>1352327022</v>
      </c>
      <c r="M3163" t="b">
        <v>0</v>
      </c>
      <c r="N3163">
        <v>11</v>
      </c>
      <c r="O3163" t="b">
        <v>0</v>
      </c>
      <c r="P3163" t="s">
        <v>8280</v>
      </c>
      <c r="Q3163" s="15" t="s">
        <v>8309</v>
      </c>
      <c r="R3163" s="12" t="s">
        <v>8345</v>
      </c>
      <c r="S3163">
        <f t="shared" si="149"/>
        <v>23.18</v>
      </c>
    </row>
    <row r="3164" spans="1:19" ht="45" x14ac:dyDescent="0.25">
      <c r="A3164" s="10">
        <v>226</v>
      </c>
      <c r="B3164" s="3" t="s">
        <v>228</v>
      </c>
      <c r="C3164" s="3" t="s">
        <v>4336</v>
      </c>
      <c r="D3164" s="6">
        <v>29000</v>
      </c>
      <c r="E3164" s="8">
        <v>250</v>
      </c>
      <c r="F3164" t="s">
        <v>8220</v>
      </c>
      <c r="G3164" t="s">
        <v>8224</v>
      </c>
      <c r="H3164" t="s">
        <v>8246</v>
      </c>
      <c r="I3164" s="19">
        <f t="shared" si="147"/>
        <v>42155.395138888889</v>
      </c>
      <c r="J3164">
        <v>1433064540</v>
      </c>
      <c r="K3164" s="19">
        <f t="shared" si="148"/>
        <v>42106.666018518517</v>
      </c>
      <c r="L3164">
        <v>1428854344</v>
      </c>
      <c r="M3164" t="b">
        <v>0</v>
      </c>
      <c r="N3164">
        <v>2</v>
      </c>
      <c r="O3164" t="b">
        <v>0</v>
      </c>
      <c r="P3164" t="s">
        <v>8266</v>
      </c>
      <c r="Q3164" s="15" t="s">
        <v>8317</v>
      </c>
      <c r="R3164" s="12" t="s">
        <v>8346</v>
      </c>
      <c r="S3164">
        <f t="shared" si="149"/>
        <v>125</v>
      </c>
    </row>
    <row r="3165" spans="1:19" ht="75" x14ac:dyDescent="0.25">
      <c r="A3165" s="10">
        <v>568</v>
      </c>
      <c r="B3165" s="3" t="s">
        <v>569</v>
      </c>
      <c r="C3165" s="3" t="s">
        <v>4678</v>
      </c>
      <c r="D3165" s="6">
        <v>24500</v>
      </c>
      <c r="E3165" s="8">
        <v>245</v>
      </c>
      <c r="F3165" t="s">
        <v>8220</v>
      </c>
      <c r="G3165" t="s">
        <v>8227</v>
      </c>
      <c r="H3165" t="s">
        <v>8249</v>
      </c>
      <c r="I3165" s="19">
        <f t="shared" si="147"/>
        <v>42385.458333333328</v>
      </c>
      <c r="J3165">
        <v>1452942000</v>
      </c>
      <c r="K3165" s="19">
        <f t="shared" si="148"/>
        <v>42348.9215625</v>
      </c>
      <c r="L3165">
        <v>1449785223</v>
      </c>
      <c r="M3165" t="b">
        <v>0</v>
      </c>
      <c r="N3165">
        <v>5</v>
      </c>
      <c r="O3165" t="b">
        <v>0</v>
      </c>
      <c r="P3165" t="s">
        <v>8270</v>
      </c>
      <c r="Q3165" s="15" t="s">
        <v>8307</v>
      </c>
      <c r="R3165" s="12" t="s">
        <v>8354</v>
      </c>
      <c r="S3165">
        <f t="shared" si="149"/>
        <v>49</v>
      </c>
    </row>
    <row r="3166" spans="1:19" ht="45" x14ac:dyDescent="0.25">
      <c r="A3166" s="10">
        <v>1999</v>
      </c>
      <c r="B3166" s="3" t="s">
        <v>2000</v>
      </c>
      <c r="C3166" s="3" t="s">
        <v>6109</v>
      </c>
      <c r="D3166" s="6">
        <v>31000</v>
      </c>
      <c r="E3166" s="8">
        <v>236</v>
      </c>
      <c r="F3166" t="s">
        <v>8220</v>
      </c>
      <c r="G3166" t="s">
        <v>8224</v>
      </c>
      <c r="H3166" t="s">
        <v>8246</v>
      </c>
      <c r="I3166" s="19">
        <f t="shared" si="147"/>
        <v>41956.524398148147</v>
      </c>
      <c r="J3166">
        <v>1415882108</v>
      </c>
      <c r="K3166" s="19">
        <f t="shared" si="148"/>
        <v>41926.482731481483</v>
      </c>
      <c r="L3166">
        <v>1413286508</v>
      </c>
      <c r="M3166" t="b">
        <v>0</v>
      </c>
      <c r="N3166">
        <v>7</v>
      </c>
      <c r="O3166" t="b">
        <v>0</v>
      </c>
      <c r="P3166" t="s">
        <v>8294</v>
      </c>
      <c r="Q3166" s="15" t="s">
        <v>8322</v>
      </c>
      <c r="R3166" s="12" t="s">
        <v>8351</v>
      </c>
      <c r="S3166">
        <f t="shared" si="149"/>
        <v>33.71</v>
      </c>
    </row>
    <row r="3167" spans="1:19" ht="60" x14ac:dyDescent="0.25">
      <c r="A3167" s="10">
        <v>502</v>
      </c>
      <c r="B3167" s="3" t="s">
        <v>503</v>
      </c>
      <c r="C3167" s="3" t="s">
        <v>4612</v>
      </c>
      <c r="D3167" s="6">
        <v>20000</v>
      </c>
      <c r="E3167" s="8">
        <v>230</v>
      </c>
      <c r="F3167" t="s">
        <v>8220</v>
      </c>
      <c r="G3167" t="s">
        <v>8223</v>
      </c>
      <c r="H3167" t="s">
        <v>8245</v>
      </c>
      <c r="I3167" s="19">
        <f t="shared" si="147"/>
        <v>40986.511863425927</v>
      </c>
      <c r="J3167">
        <v>1332073025</v>
      </c>
      <c r="K3167" s="19">
        <f t="shared" si="148"/>
        <v>40956.553530092591</v>
      </c>
      <c r="L3167">
        <v>1329484625</v>
      </c>
      <c r="M3167" t="b">
        <v>0</v>
      </c>
      <c r="N3167">
        <v>4</v>
      </c>
      <c r="O3167" t="b">
        <v>0</v>
      </c>
      <c r="P3167" t="s">
        <v>8268</v>
      </c>
      <c r="Q3167" s="15" t="s">
        <v>8317</v>
      </c>
      <c r="R3167" s="12" t="s">
        <v>8344</v>
      </c>
      <c r="S3167">
        <f t="shared" si="149"/>
        <v>57.5</v>
      </c>
    </row>
    <row r="3168" spans="1:19" ht="60" x14ac:dyDescent="0.25">
      <c r="A3168" s="10">
        <v>1048</v>
      </c>
      <c r="B3168" s="3" t="s">
        <v>1049</v>
      </c>
      <c r="C3168" s="3" t="s">
        <v>5158</v>
      </c>
      <c r="D3168" s="6">
        <v>15000</v>
      </c>
      <c r="E3168" s="8">
        <v>212</v>
      </c>
      <c r="F3168" t="s">
        <v>8219</v>
      </c>
      <c r="G3168" t="s">
        <v>8223</v>
      </c>
      <c r="H3168" t="s">
        <v>8245</v>
      </c>
      <c r="I3168" s="19">
        <f t="shared" si="147"/>
        <v>42638.053113425922</v>
      </c>
      <c r="J3168">
        <v>1474766189</v>
      </c>
      <c r="K3168" s="19">
        <f t="shared" si="148"/>
        <v>42598.053113425922</v>
      </c>
      <c r="L3168">
        <v>1471310189</v>
      </c>
      <c r="M3168" t="b">
        <v>0</v>
      </c>
      <c r="N3168">
        <v>4</v>
      </c>
      <c r="O3168" t="b">
        <v>0</v>
      </c>
      <c r="P3168" t="s">
        <v>8279</v>
      </c>
      <c r="Q3168" s="15" t="s">
        <v>8338</v>
      </c>
      <c r="R3168" s="12" t="s">
        <v>8339</v>
      </c>
      <c r="S3168">
        <f t="shared" si="149"/>
        <v>53</v>
      </c>
    </row>
    <row r="3169" spans="1:19" ht="60" x14ac:dyDescent="0.25">
      <c r="A3169" s="10">
        <v>1872</v>
      </c>
      <c r="B3169" s="3" t="s">
        <v>1873</v>
      </c>
      <c r="C3169" s="3" t="s">
        <v>5982</v>
      </c>
      <c r="D3169" s="6">
        <v>20000</v>
      </c>
      <c r="E3169" s="8">
        <v>212</v>
      </c>
      <c r="F3169" t="s">
        <v>8220</v>
      </c>
      <c r="G3169" t="s">
        <v>8223</v>
      </c>
      <c r="H3169" t="s">
        <v>8245</v>
      </c>
      <c r="I3169" s="19">
        <f t="shared" si="147"/>
        <v>42185.129652777774</v>
      </c>
      <c r="J3169">
        <v>1435633602</v>
      </c>
      <c r="K3169" s="19">
        <f t="shared" si="148"/>
        <v>42155.129652777774</v>
      </c>
      <c r="L3169">
        <v>1433041602</v>
      </c>
      <c r="M3169" t="b">
        <v>0</v>
      </c>
      <c r="N3169">
        <v>13</v>
      </c>
      <c r="O3169" t="b">
        <v>0</v>
      </c>
      <c r="P3169" t="s">
        <v>8281</v>
      </c>
      <c r="Q3169" s="15" t="s">
        <v>8309</v>
      </c>
      <c r="R3169" s="12" t="s">
        <v>8341</v>
      </c>
      <c r="S3169">
        <f t="shared" si="149"/>
        <v>16.309999999999999</v>
      </c>
    </row>
    <row r="3170" spans="1:19" ht="60" x14ac:dyDescent="0.25">
      <c r="A3170" s="10">
        <v>517</v>
      </c>
      <c r="B3170" s="3" t="s">
        <v>518</v>
      </c>
      <c r="C3170" s="3" t="s">
        <v>4627</v>
      </c>
      <c r="D3170" s="6">
        <v>15000</v>
      </c>
      <c r="E3170" s="8">
        <v>205</v>
      </c>
      <c r="F3170" t="s">
        <v>8220</v>
      </c>
      <c r="G3170" t="s">
        <v>8223</v>
      </c>
      <c r="H3170" t="s">
        <v>8245</v>
      </c>
      <c r="I3170" s="19">
        <f t="shared" si="147"/>
        <v>42768.615289351852</v>
      </c>
      <c r="J3170">
        <v>1486046761</v>
      </c>
      <c r="K3170" s="19">
        <f t="shared" si="148"/>
        <v>42738.615289351852</v>
      </c>
      <c r="L3170">
        <v>1483454761</v>
      </c>
      <c r="M3170" t="b">
        <v>0</v>
      </c>
      <c r="N3170">
        <v>3</v>
      </c>
      <c r="O3170" t="b">
        <v>0</v>
      </c>
      <c r="P3170" t="s">
        <v>8268</v>
      </c>
      <c r="Q3170" s="15" t="s">
        <v>8317</v>
      </c>
      <c r="R3170" s="12" t="s">
        <v>8344</v>
      </c>
      <c r="S3170">
        <f t="shared" si="149"/>
        <v>68.33</v>
      </c>
    </row>
    <row r="3171" spans="1:19" ht="60" x14ac:dyDescent="0.25">
      <c r="A3171" s="10">
        <v>2401</v>
      </c>
      <c r="B3171" s="3" t="s">
        <v>2402</v>
      </c>
      <c r="C3171" s="3" t="s">
        <v>6511</v>
      </c>
      <c r="D3171" s="6">
        <v>28000</v>
      </c>
      <c r="E3171" s="8">
        <v>201</v>
      </c>
      <c r="F3171" t="s">
        <v>8220</v>
      </c>
      <c r="G3171" t="s">
        <v>8223</v>
      </c>
      <c r="H3171" t="s">
        <v>8245</v>
      </c>
      <c r="I3171" s="19">
        <f t="shared" si="147"/>
        <v>42434.822870370372</v>
      </c>
      <c r="J3171">
        <v>1457207096</v>
      </c>
      <c r="K3171" s="19">
        <f t="shared" si="148"/>
        <v>42374.822870370372</v>
      </c>
      <c r="L3171">
        <v>1452023096</v>
      </c>
      <c r="M3171" t="b">
        <v>0</v>
      </c>
      <c r="N3171">
        <v>9</v>
      </c>
      <c r="O3171" t="b">
        <v>0</v>
      </c>
      <c r="P3171" t="s">
        <v>8282</v>
      </c>
      <c r="Q3171" s="15" t="s">
        <v>8325</v>
      </c>
      <c r="R3171" s="12" t="s">
        <v>8353</v>
      </c>
      <c r="S3171">
        <f t="shared" si="149"/>
        <v>22.33</v>
      </c>
    </row>
    <row r="3172" spans="1:19" ht="60" x14ac:dyDescent="0.25">
      <c r="A3172" s="10">
        <v>4034</v>
      </c>
      <c r="B3172" s="3" t="s">
        <v>4030</v>
      </c>
      <c r="C3172" s="3" t="s">
        <v>8139</v>
      </c>
      <c r="D3172" s="6">
        <v>13500</v>
      </c>
      <c r="E3172" s="8">
        <v>200</v>
      </c>
      <c r="F3172" t="s">
        <v>8220</v>
      </c>
      <c r="G3172" t="s">
        <v>8223</v>
      </c>
      <c r="H3172" t="s">
        <v>8245</v>
      </c>
      <c r="I3172" s="19">
        <f t="shared" si="147"/>
        <v>42097.905671296292</v>
      </c>
      <c r="J3172">
        <v>1428097450</v>
      </c>
      <c r="K3172" s="19">
        <f t="shared" si="148"/>
        <v>42067.947337962964</v>
      </c>
      <c r="L3172">
        <v>1425509050</v>
      </c>
      <c r="M3172" t="b">
        <v>0</v>
      </c>
      <c r="N3172">
        <v>2</v>
      </c>
      <c r="O3172" t="b">
        <v>0</v>
      </c>
      <c r="P3172" t="s">
        <v>8269</v>
      </c>
      <c r="Q3172" s="15" t="s">
        <v>8314</v>
      </c>
      <c r="R3172" s="12" t="s">
        <v>8315</v>
      </c>
      <c r="S3172">
        <f t="shared" si="149"/>
        <v>100</v>
      </c>
    </row>
    <row r="3173" spans="1:19" ht="60" x14ac:dyDescent="0.25">
      <c r="A3173" s="10">
        <v>713</v>
      </c>
      <c r="B3173" s="3" t="s">
        <v>714</v>
      </c>
      <c r="C3173" s="3" t="s">
        <v>4823</v>
      </c>
      <c r="D3173" s="6">
        <v>25000</v>
      </c>
      <c r="E3173" s="8">
        <v>199</v>
      </c>
      <c r="F3173" t="s">
        <v>8220</v>
      </c>
      <c r="G3173" t="s">
        <v>8236</v>
      </c>
      <c r="H3173" t="s">
        <v>8248</v>
      </c>
      <c r="I3173" s="19">
        <f t="shared" si="147"/>
        <v>42526.529305555552</v>
      </c>
      <c r="J3173">
        <v>1465130532</v>
      </c>
      <c r="K3173" s="19">
        <f t="shared" si="148"/>
        <v>42496.529305555552</v>
      </c>
      <c r="L3173">
        <v>1462538532</v>
      </c>
      <c r="M3173" t="b">
        <v>0</v>
      </c>
      <c r="N3173">
        <v>1</v>
      </c>
      <c r="O3173" t="b">
        <v>0</v>
      </c>
      <c r="P3173" t="s">
        <v>8271</v>
      </c>
      <c r="Q3173" s="15" t="s">
        <v>8307</v>
      </c>
      <c r="R3173" s="12" t="s">
        <v>8313</v>
      </c>
      <c r="S3173">
        <f t="shared" si="149"/>
        <v>199</v>
      </c>
    </row>
    <row r="3174" spans="1:19" ht="60" x14ac:dyDescent="0.25">
      <c r="A3174" s="10">
        <v>719</v>
      </c>
      <c r="B3174" s="3" t="s">
        <v>720</v>
      </c>
      <c r="C3174" s="3" t="s">
        <v>4829</v>
      </c>
      <c r="D3174" s="6">
        <v>15000</v>
      </c>
      <c r="E3174" s="8">
        <v>194</v>
      </c>
      <c r="F3174" t="s">
        <v>8220</v>
      </c>
      <c r="G3174" t="s">
        <v>8223</v>
      </c>
      <c r="H3174" t="s">
        <v>8245</v>
      </c>
      <c r="I3174" s="19">
        <f t="shared" si="147"/>
        <v>42423.040231481486</v>
      </c>
      <c r="J3174">
        <v>1456189076</v>
      </c>
      <c r="K3174" s="19">
        <f t="shared" si="148"/>
        <v>42409.040231481486</v>
      </c>
      <c r="L3174">
        <v>1454979476</v>
      </c>
      <c r="M3174" t="b">
        <v>0</v>
      </c>
      <c r="N3174">
        <v>10</v>
      </c>
      <c r="O3174" t="b">
        <v>0</v>
      </c>
      <c r="P3174" t="s">
        <v>8271</v>
      </c>
      <c r="Q3174" s="15" t="s">
        <v>8307</v>
      </c>
      <c r="R3174" s="12" t="s">
        <v>8313</v>
      </c>
      <c r="S3174">
        <f t="shared" si="149"/>
        <v>19.399999999999999</v>
      </c>
    </row>
    <row r="3175" spans="1:19" ht="60" x14ac:dyDescent="0.25">
      <c r="A3175" s="10">
        <v>1155</v>
      </c>
      <c r="B3175" s="3" t="s">
        <v>1156</v>
      </c>
      <c r="C3175" s="3" t="s">
        <v>5265</v>
      </c>
      <c r="D3175" s="6">
        <v>25000</v>
      </c>
      <c r="E3175" s="8">
        <v>188</v>
      </c>
      <c r="F3175" t="s">
        <v>8220</v>
      </c>
      <c r="G3175" t="s">
        <v>8223</v>
      </c>
      <c r="H3175" t="s">
        <v>8245</v>
      </c>
      <c r="I3175" s="19">
        <f t="shared" si="147"/>
        <v>41865.763981481483</v>
      </c>
      <c r="J3175">
        <v>1408040408</v>
      </c>
      <c r="K3175" s="19">
        <f t="shared" si="148"/>
        <v>41835.763981481483</v>
      </c>
      <c r="L3175">
        <v>1405448408</v>
      </c>
      <c r="M3175" t="b">
        <v>0</v>
      </c>
      <c r="N3175">
        <v>8</v>
      </c>
      <c r="O3175" t="b">
        <v>0</v>
      </c>
      <c r="P3175" t="s">
        <v>8282</v>
      </c>
      <c r="Q3175" s="15" t="s">
        <v>8325</v>
      </c>
      <c r="R3175" s="12" t="s">
        <v>8353</v>
      </c>
      <c r="S3175">
        <f t="shared" si="149"/>
        <v>23.5</v>
      </c>
    </row>
    <row r="3176" spans="1:19" ht="60" x14ac:dyDescent="0.25">
      <c r="A3176" s="10">
        <v>2869</v>
      </c>
      <c r="B3176" s="3" t="s">
        <v>2869</v>
      </c>
      <c r="C3176" s="3" t="s">
        <v>6979</v>
      </c>
      <c r="D3176" s="6">
        <v>20000</v>
      </c>
      <c r="E3176" s="8">
        <v>177</v>
      </c>
      <c r="F3176" t="s">
        <v>8220</v>
      </c>
      <c r="G3176" t="s">
        <v>8223</v>
      </c>
      <c r="H3176" t="s">
        <v>8245</v>
      </c>
      <c r="I3176" s="19">
        <f t="shared" si="147"/>
        <v>42570.593530092592</v>
      </c>
      <c r="J3176">
        <v>1468937681</v>
      </c>
      <c r="K3176" s="19">
        <f t="shared" si="148"/>
        <v>42540.593530092592</v>
      </c>
      <c r="L3176">
        <v>1466345681</v>
      </c>
      <c r="M3176" t="b">
        <v>0</v>
      </c>
      <c r="N3176">
        <v>5</v>
      </c>
      <c r="O3176" t="b">
        <v>0</v>
      </c>
      <c r="P3176" t="s">
        <v>8269</v>
      </c>
      <c r="Q3176" s="15" t="s">
        <v>8314</v>
      </c>
      <c r="R3176" s="12" t="s">
        <v>8315</v>
      </c>
      <c r="S3176">
        <f t="shared" si="149"/>
        <v>35.4</v>
      </c>
    </row>
    <row r="3177" spans="1:19" ht="45" x14ac:dyDescent="0.25">
      <c r="A3177" s="10">
        <v>579</v>
      </c>
      <c r="B3177" s="3" t="s">
        <v>580</v>
      </c>
      <c r="C3177" s="3" t="s">
        <v>4689</v>
      </c>
      <c r="D3177" s="6">
        <v>12000</v>
      </c>
      <c r="E3177" s="8">
        <v>175</v>
      </c>
      <c r="F3177" t="s">
        <v>8220</v>
      </c>
      <c r="G3177" t="s">
        <v>8223</v>
      </c>
      <c r="H3177" t="s">
        <v>8245</v>
      </c>
      <c r="I3177" s="19">
        <f t="shared" si="147"/>
        <v>41998.852118055554</v>
      </c>
      <c r="J3177">
        <v>1419539223</v>
      </c>
      <c r="K3177" s="19">
        <f t="shared" si="148"/>
        <v>41968.852118055554</v>
      </c>
      <c r="L3177">
        <v>1416947223</v>
      </c>
      <c r="M3177" t="b">
        <v>0</v>
      </c>
      <c r="N3177">
        <v>5</v>
      </c>
      <c r="O3177" t="b">
        <v>0</v>
      </c>
      <c r="P3177" t="s">
        <v>8270</v>
      </c>
      <c r="Q3177" s="15" t="s">
        <v>8307</v>
      </c>
      <c r="R3177" s="12" t="s">
        <v>8354</v>
      </c>
      <c r="S3177">
        <f t="shared" si="149"/>
        <v>35</v>
      </c>
    </row>
    <row r="3178" spans="1:19" ht="45" x14ac:dyDescent="0.25">
      <c r="A3178" s="10">
        <v>423</v>
      </c>
      <c r="B3178" s="3" t="s">
        <v>424</v>
      </c>
      <c r="C3178" s="3" t="s">
        <v>4533</v>
      </c>
      <c r="D3178" s="6">
        <v>20000</v>
      </c>
      <c r="E3178" s="8">
        <v>153</v>
      </c>
      <c r="F3178" t="s">
        <v>8220</v>
      </c>
      <c r="G3178" t="s">
        <v>8223</v>
      </c>
      <c r="H3178" t="s">
        <v>8245</v>
      </c>
      <c r="I3178" s="19">
        <f t="shared" si="147"/>
        <v>41430.92627314815</v>
      </c>
      <c r="J3178">
        <v>1370470430</v>
      </c>
      <c r="K3178" s="19">
        <f t="shared" si="148"/>
        <v>41400.92627314815</v>
      </c>
      <c r="L3178">
        <v>1367878430</v>
      </c>
      <c r="M3178" t="b">
        <v>0</v>
      </c>
      <c r="N3178">
        <v>13</v>
      </c>
      <c r="O3178" t="b">
        <v>0</v>
      </c>
      <c r="P3178" t="s">
        <v>8268</v>
      </c>
      <c r="Q3178" s="15" t="s">
        <v>8317</v>
      </c>
      <c r="R3178" s="12" t="s">
        <v>8344</v>
      </c>
      <c r="S3178">
        <f t="shared" si="149"/>
        <v>11.77</v>
      </c>
    </row>
    <row r="3179" spans="1:19" ht="60" x14ac:dyDescent="0.25">
      <c r="A3179" s="10">
        <v>2411</v>
      </c>
      <c r="B3179" s="3" t="s">
        <v>2412</v>
      </c>
      <c r="C3179" s="3" t="s">
        <v>6521</v>
      </c>
      <c r="D3179" s="6">
        <v>25000</v>
      </c>
      <c r="E3179" s="8">
        <v>151</v>
      </c>
      <c r="F3179" t="s">
        <v>8220</v>
      </c>
      <c r="G3179" t="s">
        <v>8223</v>
      </c>
      <c r="H3179" t="s">
        <v>8245</v>
      </c>
      <c r="I3179" s="19">
        <f t="shared" si="147"/>
        <v>42241.732430555552</v>
      </c>
      <c r="J3179">
        <v>1440524082</v>
      </c>
      <c r="K3179" s="19">
        <f t="shared" si="148"/>
        <v>42211.732430555552</v>
      </c>
      <c r="L3179">
        <v>1437932082</v>
      </c>
      <c r="M3179" t="b">
        <v>0</v>
      </c>
      <c r="N3179">
        <v>3</v>
      </c>
      <c r="O3179" t="b">
        <v>0</v>
      </c>
      <c r="P3179" t="s">
        <v>8282</v>
      </c>
      <c r="Q3179" s="15" t="s">
        <v>8325</v>
      </c>
      <c r="R3179" s="12" t="s">
        <v>8353</v>
      </c>
      <c r="S3179">
        <f t="shared" si="149"/>
        <v>50.33</v>
      </c>
    </row>
    <row r="3180" spans="1:19" ht="60" x14ac:dyDescent="0.25">
      <c r="A3180" s="10">
        <v>601</v>
      </c>
      <c r="B3180" s="3" t="s">
        <v>602</v>
      </c>
      <c r="C3180" s="3" t="s">
        <v>4711</v>
      </c>
      <c r="D3180" s="6">
        <v>10000</v>
      </c>
      <c r="E3180" s="8">
        <v>140</v>
      </c>
      <c r="F3180" t="s">
        <v>8219</v>
      </c>
      <c r="G3180" t="s">
        <v>8228</v>
      </c>
      <c r="H3180" t="s">
        <v>8250</v>
      </c>
      <c r="I3180" s="19">
        <f t="shared" si="147"/>
        <v>41999.858090277776</v>
      </c>
      <c r="J3180">
        <v>1419626139</v>
      </c>
      <c r="K3180" s="19">
        <f t="shared" si="148"/>
        <v>41969.858090277776</v>
      </c>
      <c r="L3180">
        <v>1417034139</v>
      </c>
      <c r="M3180" t="b">
        <v>0</v>
      </c>
      <c r="N3180">
        <v>6</v>
      </c>
      <c r="O3180" t="b">
        <v>0</v>
      </c>
      <c r="P3180" t="s">
        <v>8270</v>
      </c>
      <c r="Q3180" s="15" t="s">
        <v>8307</v>
      </c>
      <c r="R3180" s="12" t="s">
        <v>8354</v>
      </c>
      <c r="S3180">
        <f t="shared" si="149"/>
        <v>23.33</v>
      </c>
    </row>
    <row r="3181" spans="1:19" ht="60" x14ac:dyDescent="0.25">
      <c r="A3181" s="10">
        <v>3971</v>
      </c>
      <c r="B3181" s="3" t="s">
        <v>3968</v>
      </c>
      <c r="C3181" s="3" t="s">
        <v>8078</v>
      </c>
      <c r="D3181" s="6">
        <v>14000</v>
      </c>
      <c r="E3181" s="8">
        <v>136</v>
      </c>
      <c r="F3181" t="s">
        <v>8220</v>
      </c>
      <c r="G3181" t="s">
        <v>8223</v>
      </c>
      <c r="H3181" t="s">
        <v>8245</v>
      </c>
      <c r="I3181" s="19">
        <f t="shared" si="147"/>
        <v>41841.536180555559</v>
      </c>
      <c r="J3181">
        <v>1405947126</v>
      </c>
      <c r="K3181" s="19">
        <f t="shared" si="148"/>
        <v>41811.536180555559</v>
      </c>
      <c r="L3181">
        <v>1403355126</v>
      </c>
      <c r="M3181" t="b">
        <v>0</v>
      </c>
      <c r="N3181">
        <v>6</v>
      </c>
      <c r="O3181" t="b">
        <v>0</v>
      </c>
      <c r="P3181" t="s">
        <v>8269</v>
      </c>
      <c r="Q3181" s="15" t="s">
        <v>8314</v>
      </c>
      <c r="R3181" s="12" t="s">
        <v>8315</v>
      </c>
      <c r="S3181">
        <f t="shared" si="149"/>
        <v>22.67</v>
      </c>
    </row>
    <row r="3182" spans="1:19" ht="60" x14ac:dyDescent="0.25">
      <c r="A3182" s="10">
        <v>4063</v>
      </c>
      <c r="B3182" s="3" t="s">
        <v>4059</v>
      </c>
      <c r="C3182" s="3" t="s">
        <v>8167</v>
      </c>
      <c r="D3182" s="6">
        <v>9500</v>
      </c>
      <c r="E3182" s="8">
        <v>135</v>
      </c>
      <c r="F3182" t="s">
        <v>8220</v>
      </c>
      <c r="G3182" t="s">
        <v>8224</v>
      </c>
      <c r="H3182" t="s">
        <v>8246</v>
      </c>
      <c r="I3182" s="19">
        <f t="shared" si="147"/>
        <v>41817.681527777779</v>
      </c>
      <c r="J3182">
        <v>1403886084</v>
      </c>
      <c r="K3182" s="19">
        <f t="shared" si="148"/>
        <v>41787.681527777779</v>
      </c>
      <c r="L3182">
        <v>1401294084</v>
      </c>
      <c r="M3182" t="b">
        <v>0</v>
      </c>
      <c r="N3182">
        <v>9</v>
      </c>
      <c r="O3182" t="b">
        <v>0</v>
      </c>
      <c r="P3182" t="s">
        <v>8269</v>
      </c>
      <c r="Q3182" s="15" t="s">
        <v>8314</v>
      </c>
      <c r="R3182" s="12" t="s">
        <v>8315</v>
      </c>
      <c r="S3182">
        <f t="shared" si="149"/>
        <v>15</v>
      </c>
    </row>
    <row r="3183" spans="1:19" ht="60" x14ac:dyDescent="0.25">
      <c r="A3183" s="10">
        <v>426</v>
      </c>
      <c r="B3183" s="3" t="s">
        <v>427</v>
      </c>
      <c r="C3183" s="3" t="s">
        <v>4536</v>
      </c>
      <c r="D3183" s="6">
        <v>10000</v>
      </c>
      <c r="E3183" s="8">
        <v>133</v>
      </c>
      <c r="F3183" t="s">
        <v>8220</v>
      </c>
      <c r="G3183" t="s">
        <v>8223</v>
      </c>
      <c r="H3183" t="s">
        <v>8245</v>
      </c>
      <c r="I3183" s="19">
        <f t="shared" si="147"/>
        <v>42430.711967592593</v>
      </c>
      <c r="J3183">
        <v>1456851914</v>
      </c>
      <c r="K3183" s="19">
        <f t="shared" si="148"/>
        <v>42400.711967592593</v>
      </c>
      <c r="L3183">
        <v>1454259914</v>
      </c>
      <c r="M3183" t="b">
        <v>0</v>
      </c>
      <c r="N3183">
        <v>8</v>
      </c>
      <c r="O3183" t="b">
        <v>0</v>
      </c>
      <c r="P3183" t="s">
        <v>8268</v>
      </c>
      <c r="Q3183" s="15" t="s">
        <v>8317</v>
      </c>
      <c r="R3183" s="12" t="s">
        <v>8344</v>
      </c>
      <c r="S3183">
        <f t="shared" si="149"/>
        <v>16.63</v>
      </c>
    </row>
    <row r="3184" spans="1:19" ht="45" x14ac:dyDescent="0.25">
      <c r="A3184" s="10">
        <v>953</v>
      </c>
      <c r="B3184" s="3" t="s">
        <v>954</v>
      </c>
      <c r="C3184" s="3" t="s">
        <v>5063</v>
      </c>
      <c r="D3184" s="6">
        <v>15000</v>
      </c>
      <c r="E3184" s="8">
        <v>126</v>
      </c>
      <c r="F3184" t="s">
        <v>8220</v>
      </c>
      <c r="G3184" t="s">
        <v>8223</v>
      </c>
      <c r="H3184" t="s">
        <v>8245</v>
      </c>
      <c r="I3184" s="19">
        <f t="shared" si="147"/>
        <v>42029.164340277777</v>
      </c>
      <c r="J3184">
        <v>1422158199</v>
      </c>
      <c r="K3184" s="19">
        <f t="shared" si="148"/>
        <v>41999.164340277777</v>
      </c>
      <c r="L3184">
        <v>1419566199</v>
      </c>
      <c r="M3184" t="b">
        <v>0</v>
      </c>
      <c r="N3184">
        <v>5</v>
      </c>
      <c r="O3184" t="b">
        <v>0</v>
      </c>
      <c r="P3184" t="s">
        <v>8271</v>
      </c>
      <c r="Q3184" s="15" t="s">
        <v>8307</v>
      </c>
      <c r="R3184" s="12" t="s">
        <v>8313</v>
      </c>
      <c r="S3184">
        <f t="shared" si="149"/>
        <v>25.2</v>
      </c>
    </row>
    <row r="3185" spans="1:19" ht="60" x14ac:dyDescent="0.25">
      <c r="A3185" s="10">
        <v>1866</v>
      </c>
      <c r="B3185" s="3" t="s">
        <v>1867</v>
      </c>
      <c r="C3185" s="3" t="s">
        <v>5976</v>
      </c>
      <c r="D3185" s="6">
        <v>25000</v>
      </c>
      <c r="E3185" s="8">
        <v>125</v>
      </c>
      <c r="F3185" t="s">
        <v>8220</v>
      </c>
      <c r="G3185" t="s">
        <v>8223</v>
      </c>
      <c r="H3185" t="s">
        <v>8245</v>
      </c>
      <c r="I3185" s="19">
        <f t="shared" si="147"/>
        <v>42795.166666666672</v>
      </c>
      <c r="J3185">
        <v>1488340800</v>
      </c>
      <c r="K3185" s="19">
        <f t="shared" si="148"/>
        <v>42742.246493055558</v>
      </c>
      <c r="L3185">
        <v>1483768497</v>
      </c>
      <c r="M3185" t="b">
        <v>0</v>
      </c>
      <c r="N3185">
        <v>2</v>
      </c>
      <c r="O3185" t="b">
        <v>0</v>
      </c>
      <c r="P3185" t="s">
        <v>8281</v>
      </c>
      <c r="Q3185" s="15" t="s">
        <v>8309</v>
      </c>
      <c r="R3185" s="12" t="s">
        <v>8341</v>
      </c>
      <c r="S3185">
        <f t="shared" si="149"/>
        <v>62.5</v>
      </c>
    </row>
    <row r="3186" spans="1:19" ht="60" x14ac:dyDescent="0.25">
      <c r="A3186" s="10">
        <v>3087</v>
      </c>
      <c r="B3186" s="3" t="s">
        <v>3087</v>
      </c>
      <c r="C3186" s="3" t="s">
        <v>7197</v>
      </c>
      <c r="D3186" s="6">
        <v>20000</v>
      </c>
      <c r="E3186" s="8">
        <v>125</v>
      </c>
      <c r="F3186" t="s">
        <v>8220</v>
      </c>
      <c r="G3186" t="s">
        <v>8223</v>
      </c>
      <c r="H3186" t="s">
        <v>8245</v>
      </c>
      <c r="I3186" s="19">
        <f t="shared" si="147"/>
        <v>42725.192013888889</v>
      </c>
      <c r="J3186">
        <v>1482294990</v>
      </c>
      <c r="K3186" s="19">
        <f t="shared" si="148"/>
        <v>42665.150347222225</v>
      </c>
      <c r="L3186">
        <v>1477107390</v>
      </c>
      <c r="M3186" t="b">
        <v>0</v>
      </c>
      <c r="N3186">
        <v>2</v>
      </c>
      <c r="O3186" t="b">
        <v>0</v>
      </c>
      <c r="P3186" t="s">
        <v>8301</v>
      </c>
      <c r="Q3186" s="15" t="s">
        <v>8314</v>
      </c>
      <c r="R3186" s="12" t="s">
        <v>8327</v>
      </c>
      <c r="S3186">
        <f t="shared" si="149"/>
        <v>62.5</v>
      </c>
    </row>
    <row r="3187" spans="1:19" ht="45" x14ac:dyDescent="0.25">
      <c r="A3187" s="10">
        <v>3899</v>
      </c>
      <c r="B3187" s="3" t="s">
        <v>3896</v>
      </c>
      <c r="C3187" s="3" t="s">
        <v>8007</v>
      </c>
      <c r="D3187" s="6">
        <v>10000</v>
      </c>
      <c r="E3187" s="8">
        <v>125</v>
      </c>
      <c r="F3187" t="s">
        <v>8220</v>
      </c>
      <c r="G3187" t="s">
        <v>8223</v>
      </c>
      <c r="H3187" t="s">
        <v>8245</v>
      </c>
      <c r="I3187" s="19">
        <f t="shared" si="147"/>
        <v>41863.775011574071</v>
      </c>
      <c r="J3187">
        <v>1407868561</v>
      </c>
      <c r="K3187" s="19">
        <f t="shared" si="148"/>
        <v>41843.775011574071</v>
      </c>
      <c r="L3187">
        <v>1406140561</v>
      </c>
      <c r="M3187" t="b">
        <v>0</v>
      </c>
      <c r="N3187">
        <v>2</v>
      </c>
      <c r="O3187" t="b">
        <v>0</v>
      </c>
      <c r="P3187" t="s">
        <v>8269</v>
      </c>
      <c r="Q3187" s="15" t="s">
        <v>8314</v>
      </c>
      <c r="R3187" s="12" t="s">
        <v>8315</v>
      </c>
      <c r="S3187">
        <f t="shared" si="149"/>
        <v>62.5</v>
      </c>
    </row>
    <row r="3188" spans="1:19" ht="45" x14ac:dyDescent="0.25">
      <c r="A3188" s="10">
        <v>4021</v>
      </c>
      <c r="B3188" s="3" t="s">
        <v>4017</v>
      </c>
      <c r="C3188" s="3" t="s">
        <v>8126</v>
      </c>
      <c r="D3188" s="6">
        <v>15000</v>
      </c>
      <c r="E3188" s="8">
        <v>125</v>
      </c>
      <c r="F3188" t="s">
        <v>8220</v>
      </c>
      <c r="G3188" t="s">
        <v>8223</v>
      </c>
      <c r="H3188" t="s">
        <v>8245</v>
      </c>
      <c r="I3188" s="19">
        <f t="shared" si="147"/>
        <v>41938.911550925928</v>
      </c>
      <c r="J3188">
        <v>1414360358</v>
      </c>
      <c r="K3188" s="19">
        <f t="shared" si="148"/>
        <v>41878.911550925928</v>
      </c>
      <c r="L3188">
        <v>1409176358</v>
      </c>
      <c r="M3188" t="b">
        <v>0</v>
      </c>
      <c r="N3188">
        <v>2</v>
      </c>
      <c r="O3188" t="b">
        <v>0</v>
      </c>
      <c r="P3188" t="s">
        <v>8269</v>
      </c>
      <c r="Q3188" s="15" t="s">
        <v>8314</v>
      </c>
      <c r="R3188" s="12" t="s">
        <v>8315</v>
      </c>
      <c r="S3188">
        <f t="shared" si="149"/>
        <v>62.5</v>
      </c>
    </row>
    <row r="3189" spans="1:19" ht="45" x14ac:dyDescent="0.25">
      <c r="A3189" s="10">
        <v>3889</v>
      </c>
      <c r="B3189" s="3" t="s">
        <v>3886</v>
      </c>
      <c r="C3189" s="3" t="s">
        <v>7997</v>
      </c>
      <c r="D3189" s="6">
        <v>8000</v>
      </c>
      <c r="E3189" s="8">
        <v>118</v>
      </c>
      <c r="F3189" t="s">
        <v>8220</v>
      </c>
      <c r="G3189" t="s">
        <v>8223</v>
      </c>
      <c r="H3189" t="s">
        <v>8245</v>
      </c>
      <c r="I3189" s="19">
        <f t="shared" si="147"/>
        <v>42008.976388888885</v>
      </c>
      <c r="J3189">
        <v>1420413960</v>
      </c>
      <c r="K3189" s="19">
        <f t="shared" si="148"/>
        <v>41977.004976851851</v>
      </c>
      <c r="L3189">
        <v>1417651630</v>
      </c>
      <c r="M3189" t="b">
        <v>0</v>
      </c>
      <c r="N3189">
        <v>9</v>
      </c>
      <c r="O3189" t="b">
        <v>0</v>
      </c>
      <c r="P3189" t="s">
        <v>8269</v>
      </c>
      <c r="Q3189" s="15" t="s">
        <v>8314</v>
      </c>
      <c r="R3189" s="12" t="s">
        <v>8315</v>
      </c>
      <c r="S3189">
        <f t="shared" si="149"/>
        <v>13.11</v>
      </c>
    </row>
    <row r="3190" spans="1:19" ht="60" x14ac:dyDescent="0.25">
      <c r="A3190" s="10">
        <v>146</v>
      </c>
      <c r="B3190" s="3" t="s">
        <v>148</v>
      </c>
      <c r="C3190" s="3" t="s">
        <v>4256</v>
      </c>
      <c r="D3190" s="6">
        <v>20000</v>
      </c>
      <c r="E3190" s="8">
        <v>115</v>
      </c>
      <c r="F3190" t="s">
        <v>8219</v>
      </c>
      <c r="G3190" t="s">
        <v>8223</v>
      </c>
      <c r="H3190" t="s">
        <v>8245</v>
      </c>
      <c r="I3190" s="19">
        <f t="shared" si="147"/>
        <v>42753.016180555554</v>
      </c>
      <c r="J3190">
        <v>1484698998</v>
      </c>
      <c r="K3190" s="19">
        <f t="shared" si="148"/>
        <v>42693.016180555554</v>
      </c>
      <c r="L3190">
        <v>1479514998</v>
      </c>
      <c r="M3190" t="b">
        <v>0</v>
      </c>
      <c r="N3190">
        <v>3</v>
      </c>
      <c r="O3190" t="b">
        <v>0</v>
      </c>
      <c r="P3190" t="s">
        <v>8265</v>
      </c>
      <c r="Q3190" s="15" t="s">
        <v>8317</v>
      </c>
      <c r="R3190" s="12" t="s">
        <v>8337</v>
      </c>
      <c r="S3190">
        <f t="shared" si="149"/>
        <v>38.33</v>
      </c>
    </row>
    <row r="3191" spans="1:19" ht="30" x14ac:dyDescent="0.25">
      <c r="A3191" s="10">
        <v>2749</v>
      </c>
      <c r="B3191" s="3" t="s">
        <v>2749</v>
      </c>
      <c r="C3191" s="3" t="s">
        <v>6859</v>
      </c>
      <c r="D3191" s="6">
        <v>10000</v>
      </c>
      <c r="E3191" s="8">
        <v>110</v>
      </c>
      <c r="F3191" t="s">
        <v>8220</v>
      </c>
      <c r="G3191" t="s">
        <v>8223</v>
      </c>
      <c r="H3191" t="s">
        <v>8245</v>
      </c>
      <c r="I3191" s="19">
        <f t="shared" si="147"/>
        <v>42098.757372685184</v>
      </c>
      <c r="J3191">
        <v>1428171037</v>
      </c>
      <c r="K3191" s="19">
        <f t="shared" si="148"/>
        <v>42068.799039351856</v>
      </c>
      <c r="L3191">
        <v>1425582637</v>
      </c>
      <c r="M3191" t="b">
        <v>0</v>
      </c>
      <c r="N3191">
        <v>2</v>
      </c>
      <c r="O3191" t="b">
        <v>0</v>
      </c>
      <c r="P3191" t="s">
        <v>8302</v>
      </c>
      <c r="Q3191" s="15" t="s">
        <v>8320</v>
      </c>
      <c r="R3191" s="12" t="s">
        <v>8348</v>
      </c>
      <c r="S3191">
        <f t="shared" si="149"/>
        <v>55</v>
      </c>
    </row>
    <row r="3192" spans="1:19" ht="60" x14ac:dyDescent="0.25">
      <c r="A3192" s="10">
        <v>2326</v>
      </c>
      <c r="B3192" s="3" t="s">
        <v>2327</v>
      </c>
      <c r="C3192" s="3" t="s">
        <v>6436</v>
      </c>
      <c r="D3192" s="6">
        <v>15000</v>
      </c>
      <c r="E3192" s="8">
        <v>108</v>
      </c>
      <c r="F3192" t="s">
        <v>8221</v>
      </c>
      <c r="G3192" t="s">
        <v>8223</v>
      </c>
      <c r="H3192" t="s">
        <v>8245</v>
      </c>
      <c r="I3192" s="19">
        <f t="shared" si="147"/>
        <v>42855.708333333328</v>
      </c>
      <c r="J3192">
        <v>1493571600</v>
      </c>
      <c r="K3192" s="19">
        <f t="shared" si="148"/>
        <v>42804.034120370372</v>
      </c>
      <c r="L3192">
        <v>1489106948</v>
      </c>
      <c r="M3192" t="b">
        <v>0</v>
      </c>
      <c r="N3192">
        <v>1</v>
      </c>
      <c r="O3192" t="b">
        <v>0</v>
      </c>
      <c r="P3192" t="s">
        <v>8296</v>
      </c>
      <c r="Q3192" s="15" t="s">
        <v>8325</v>
      </c>
      <c r="R3192" s="12" t="s">
        <v>8326</v>
      </c>
      <c r="S3192">
        <f t="shared" si="149"/>
        <v>108</v>
      </c>
    </row>
    <row r="3193" spans="1:19" ht="30" x14ac:dyDescent="0.25">
      <c r="A3193" s="10">
        <v>2351</v>
      </c>
      <c r="B3193" s="3" t="s">
        <v>2352</v>
      </c>
      <c r="C3193" s="3" t="s">
        <v>6461</v>
      </c>
      <c r="D3193" s="6">
        <v>18900</v>
      </c>
      <c r="E3193" s="8">
        <v>108</v>
      </c>
      <c r="F3193" t="s">
        <v>8219</v>
      </c>
      <c r="G3193" t="s">
        <v>8227</v>
      </c>
      <c r="H3193" t="s">
        <v>8249</v>
      </c>
      <c r="I3193" s="19">
        <f t="shared" si="147"/>
        <v>42124.101145833338</v>
      </c>
      <c r="J3193">
        <v>1430360739</v>
      </c>
      <c r="K3193" s="19">
        <f t="shared" si="148"/>
        <v>42094.101145833338</v>
      </c>
      <c r="L3193">
        <v>1427768739</v>
      </c>
      <c r="M3193" t="b">
        <v>0</v>
      </c>
      <c r="N3193">
        <v>7</v>
      </c>
      <c r="O3193" t="b">
        <v>0</v>
      </c>
      <c r="P3193" t="s">
        <v>8270</v>
      </c>
      <c r="Q3193" s="15" t="s">
        <v>8307</v>
      </c>
      <c r="R3193" s="12" t="s">
        <v>8354</v>
      </c>
      <c r="S3193">
        <f t="shared" si="149"/>
        <v>15.43</v>
      </c>
    </row>
    <row r="3194" spans="1:19" ht="60" x14ac:dyDescent="0.25">
      <c r="A3194" s="10">
        <v>968</v>
      </c>
      <c r="B3194" s="3" t="s">
        <v>969</v>
      </c>
      <c r="C3194" s="3" t="s">
        <v>5078</v>
      </c>
      <c r="D3194" s="6">
        <v>8000</v>
      </c>
      <c r="E3194" s="8">
        <v>106</v>
      </c>
      <c r="F3194" t="s">
        <v>8220</v>
      </c>
      <c r="G3194" t="s">
        <v>8223</v>
      </c>
      <c r="H3194" t="s">
        <v>8245</v>
      </c>
      <c r="I3194" s="19">
        <f t="shared" si="147"/>
        <v>41866.847615740742</v>
      </c>
      <c r="J3194">
        <v>1408134034</v>
      </c>
      <c r="K3194" s="19">
        <f t="shared" si="148"/>
        <v>41836.847615740742</v>
      </c>
      <c r="L3194">
        <v>1405542034</v>
      </c>
      <c r="M3194" t="b">
        <v>0</v>
      </c>
      <c r="N3194">
        <v>4</v>
      </c>
      <c r="O3194" t="b">
        <v>0</v>
      </c>
      <c r="P3194" t="s">
        <v>8271</v>
      </c>
      <c r="Q3194" s="15" t="s">
        <v>8307</v>
      </c>
      <c r="R3194" s="12" t="s">
        <v>8313</v>
      </c>
      <c r="S3194">
        <f t="shared" si="149"/>
        <v>26.5</v>
      </c>
    </row>
    <row r="3195" spans="1:19" ht="90" x14ac:dyDescent="0.25">
      <c r="A3195" s="10">
        <v>984</v>
      </c>
      <c r="B3195" s="3" t="s">
        <v>985</v>
      </c>
      <c r="C3195" s="3" t="s">
        <v>5094</v>
      </c>
      <c r="D3195" s="6">
        <v>10000</v>
      </c>
      <c r="E3195" s="8">
        <v>106</v>
      </c>
      <c r="F3195" t="s">
        <v>8220</v>
      </c>
      <c r="G3195" t="s">
        <v>8223</v>
      </c>
      <c r="H3195" t="s">
        <v>8245</v>
      </c>
      <c r="I3195" s="19">
        <f t="shared" si="147"/>
        <v>42091.074166666673</v>
      </c>
      <c r="J3195">
        <v>1427507208</v>
      </c>
      <c r="K3195" s="19">
        <f t="shared" si="148"/>
        <v>42061.11583333333</v>
      </c>
      <c r="L3195">
        <v>1424918808</v>
      </c>
      <c r="M3195" t="b">
        <v>0</v>
      </c>
      <c r="N3195">
        <v>3</v>
      </c>
      <c r="O3195" t="b">
        <v>0</v>
      </c>
      <c r="P3195" t="s">
        <v>8271</v>
      </c>
      <c r="Q3195" s="15" t="s">
        <v>8307</v>
      </c>
      <c r="R3195" s="12" t="s">
        <v>8313</v>
      </c>
      <c r="S3195">
        <f t="shared" si="149"/>
        <v>35.33</v>
      </c>
    </row>
    <row r="3196" spans="1:19" ht="60" x14ac:dyDescent="0.25">
      <c r="A3196" s="10">
        <v>2648</v>
      </c>
      <c r="B3196" s="3" t="s">
        <v>2648</v>
      </c>
      <c r="C3196" s="3" t="s">
        <v>6758</v>
      </c>
      <c r="D3196" s="6">
        <v>12000</v>
      </c>
      <c r="E3196" s="8">
        <v>106</v>
      </c>
      <c r="F3196" t="s">
        <v>8219</v>
      </c>
      <c r="G3196" t="s">
        <v>8223</v>
      </c>
      <c r="H3196" t="s">
        <v>8245</v>
      </c>
      <c r="I3196" s="19">
        <f t="shared" si="147"/>
        <v>42438.714814814812</v>
      </c>
      <c r="J3196">
        <v>1457543360</v>
      </c>
      <c r="K3196" s="19">
        <f t="shared" si="148"/>
        <v>42408.714814814812</v>
      </c>
      <c r="L3196">
        <v>1454951360</v>
      </c>
      <c r="M3196" t="b">
        <v>0</v>
      </c>
      <c r="N3196">
        <v>6</v>
      </c>
      <c r="O3196" t="b">
        <v>0</v>
      </c>
      <c r="P3196" t="s">
        <v>8299</v>
      </c>
      <c r="Q3196" s="15" t="s">
        <v>8307</v>
      </c>
      <c r="R3196" s="12" t="s">
        <v>8316</v>
      </c>
      <c r="S3196">
        <f t="shared" si="149"/>
        <v>17.670000000000002</v>
      </c>
    </row>
    <row r="3197" spans="1:19" ht="60" x14ac:dyDescent="0.25">
      <c r="A3197" s="10">
        <v>4017</v>
      </c>
      <c r="B3197" s="3" t="s">
        <v>4013</v>
      </c>
      <c r="C3197" s="3" t="s">
        <v>8122</v>
      </c>
      <c r="D3197" s="6">
        <v>10000</v>
      </c>
      <c r="E3197" s="8">
        <v>105</v>
      </c>
      <c r="F3197" t="s">
        <v>8220</v>
      </c>
      <c r="G3197" t="s">
        <v>8223</v>
      </c>
      <c r="H3197" t="s">
        <v>8245</v>
      </c>
      <c r="I3197" s="19">
        <f t="shared" si="147"/>
        <v>41886.672152777777</v>
      </c>
      <c r="J3197">
        <v>1409846874</v>
      </c>
      <c r="K3197" s="19">
        <f t="shared" si="148"/>
        <v>41856.672152777777</v>
      </c>
      <c r="L3197">
        <v>1407254874</v>
      </c>
      <c r="M3197" t="b">
        <v>0</v>
      </c>
      <c r="N3197">
        <v>2</v>
      </c>
      <c r="O3197" t="b">
        <v>0</v>
      </c>
      <c r="P3197" t="s">
        <v>8269</v>
      </c>
      <c r="Q3197" s="15" t="s">
        <v>8314</v>
      </c>
      <c r="R3197" s="12" t="s">
        <v>8315</v>
      </c>
      <c r="S3197">
        <f t="shared" si="149"/>
        <v>52.5</v>
      </c>
    </row>
    <row r="3198" spans="1:19" ht="30" x14ac:dyDescent="0.25">
      <c r="A3198" s="10">
        <v>1916</v>
      </c>
      <c r="B3198" s="3" t="s">
        <v>1917</v>
      </c>
      <c r="C3198" s="3" t="s">
        <v>6026</v>
      </c>
      <c r="D3198" s="6">
        <v>20000</v>
      </c>
      <c r="E3198" s="8">
        <v>102</v>
      </c>
      <c r="F3198" t="s">
        <v>8220</v>
      </c>
      <c r="G3198" t="s">
        <v>8223</v>
      </c>
      <c r="H3198" t="s">
        <v>8245</v>
      </c>
      <c r="I3198" s="19">
        <f t="shared" si="147"/>
        <v>42681.758969907409</v>
      </c>
      <c r="J3198">
        <v>1478542375</v>
      </c>
      <c r="K3198" s="19">
        <f t="shared" si="148"/>
        <v>42656.717303240745</v>
      </c>
      <c r="L3198">
        <v>1476378775</v>
      </c>
      <c r="M3198" t="b">
        <v>0</v>
      </c>
      <c r="N3198">
        <v>6</v>
      </c>
      <c r="O3198" t="b">
        <v>0</v>
      </c>
      <c r="P3198" t="s">
        <v>8292</v>
      </c>
      <c r="Q3198" s="15" t="s">
        <v>8307</v>
      </c>
      <c r="R3198" s="12" t="s">
        <v>8347</v>
      </c>
      <c r="S3198">
        <f t="shared" si="149"/>
        <v>17</v>
      </c>
    </row>
    <row r="3199" spans="1:19" ht="60" x14ac:dyDescent="0.25">
      <c r="A3199" s="10">
        <v>3192</v>
      </c>
      <c r="B3199" s="3" t="s">
        <v>3192</v>
      </c>
      <c r="C3199" s="3" t="s">
        <v>7302</v>
      </c>
      <c r="D3199" s="6">
        <v>10000</v>
      </c>
      <c r="E3199" s="8">
        <v>102</v>
      </c>
      <c r="F3199" t="s">
        <v>8220</v>
      </c>
      <c r="G3199" t="s">
        <v>8224</v>
      </c>
      <c r="H3199" t="s">
        <v>8246</v>
      </c>
      <c r="I3199" s="19">
        <f t="shared" si="147"/>
        <v>42063.916666666672</v>
      </c>
      <c r="J3199">
        <v>1425160800</v>
      </c>
      <c r="K3199" s="19">
        <f t="shared" si="148"/>
        <v>42018.94049768518</v>
      </c>
      <c r="L3199">
        <v>1421274859</v>
      </c>
      <c r="M3199" t="b">
        <v>0</v>
      </c>
      <c r="N3199">
        <v>8</v>
      </c>
      <c r="O3199" t="b">
        <v>0</v>
      </c>
      <c r="P3199" t="s">
        <v>8303</v>
      </c>
      <c r="Q3199" s="15" t="s">
        <v>8314</v>
      </c>
      <c r="R3199" s="12" t="s">
        <v>8335</v>
      </c>
      <c r="S3199">
        <f t="shared" si="149"/>
        <v>12.75</v>
      </c>
    </row>
    <row r="3200" spans="1:19" x14ac:dyDescent="0.25">
      <c r="A3200" s="10">
        <v>919</v>
      </c>
      <c r="B3200" s="3" t="s">
        <v>920</v>
      </c>
      <c r="C3200" s="3" t="s">
        <v>5029</v>
      </c>
      <c r="D3200" s="6">
        <v>20000</v>
      </c>
      <c r="E3200" s="8">
        <v>100</v>
      </c>
      <c r="F3200" t="s">
        <v>8220</v>
      </c>
      <c r="G3200" t="s">
        <v>8223</v>
      </c>
      <c r="H3200" t="s">
        <v>8245</v>
      </c>
      <c r="I3200" s="19">
        <f t="shared" si="147"/>
        <v>41262.641724537039</v>
      </c>
      <c r="J3200">
        <v>1355930645</v>
      </c>
      <c r="K3200" s="19">
        <f t="shared" si="148"/>
        <v>41227.641724537039</v>
      </c>
      <c r="L3200">
        <v>1352906645</v>
      </c>
      <c r="M3200" t="b">
        <v>0</v>
      </c>
      <c r="N3200">
        <v>1</v>
      </c>
      <c r="O3200" t="b">
        <v>0</v>
      </c>
      <c r="P3200" t="s">
        <v>8276</v>
      </c>
      <c r="Q3200" s="15" t="s">
        <v>8311</v>
      </c>
      <c r="R3200" s="12" t="s">
        <v>8343</v>
      </c>
      <c r="S3200">
        <f t="shared" si="149"/>
        <v>100</v>
      </c>
    </row>
    <row r="3201" spans="1:19" ht="45" x14ac:dyDescent="0.25">
      <c r="A3201" s="10">
        <v>2565</v>
      </c>
      <c r="B3201" s="3" t="s">
        <v>2565</v>
      </c>
      <c r="C3201" s="3" t="s">
        <v>6675</v>
      </c>
      <c r="D3201" s="6">
        <v>10000</v>
      </c>
      <c r="E3201" s="8">
        <v>100</v>
      </c>
      <c r="F3201" t="s">
        <v>8219</v>
      </c>
      <c r="G3201" t="s">
        <v>8223</v>
      </c>
      <c r="H3201" t="s">
        <v>8245</v>
      </c>
      <c r="I3201" s="19">
        <f t="shared" si="147"/>
        <v>42499.868055555555</v>
      </c>
      <c r="J3201">
        <v>1462827000</v>
      </c>
      <c r="K3201" s="19">
        <f t="shared" si="148"/>
        <v>42440.650335648148</v>
      </c>
      <c r="L3201">
        <v>1457710589</v>
      </c>
      <c r="M3201" t="b">
        <v>0</v>
      </c>
      <c r="N3201">
        <v>1</v>
      </c>
      <c r="O3201" t="b">
        <v>0</v>
      </c>
      <c r="P3201" t="s">
        <v>8282</v>
      </c>
      <c r="Q3201" s="15" t="s">
        <v>8325</v>
      </c>
      <c r="R3201" s="12" t="s">
        <v>8353</v>
      </c>
      <c r="S3201">
        <f t="shared" si="149"/>
        <v>100</v>
      </c>
    </row>
    <row r="3202" spans="1:19" ht="45" x14ac:dyDescent="0.25">
      <c r="A3202" s="10">
        <v>2944</v>
      </c>
      <c r="B3202" s="3" t="s">
        <v>2944</v>
      </c>
      <c r="C3202" s="3" t="s">
        <v>7054</v>
      </c>
      <c r="D3202" s="6">
        <v>10000</v>
      </c>
      <c r="E3202" s="8">
        <v>100</v>
      </c>
      <c r="F3202" t="s">
        <v>8220</v>
      </c>
      <c r="G3202" t="s">
        <v>8223</v>
      </c>
      <c r="H3202" t="s">
        <v>8245</v>
      </c>
      <c r="I3202" s="19">
        <f t="shared" si="147"/>
        <v>42162.9143287037</v>
      </c>
      <c r="J3202">
        <v>1433714198</v>
      </c>
      <c r="K3202" s="19">
        <f t="shared" si="148"/>
        <v>42132.9143287037</v>
      </c>
      <c r="L3202">
        <v>1431122198</v>
      </c>
      <c r="M3202" t="b">
        <v>0</v>
      </c>
      <c r="N3202">
        <v>1</v>
      </c>
      <c r="O3202" t="b">
        <v>0</v>
      </c>
      <c r="P3202" t="s">
        <v>8301</v>
      </c>
      <c r="Q3202" s="15" t="s">
        <v>8314</v>
      </c>
      <c r="R3202" s="12" t="s">
        <v>8327</v>
      </c>
      <c r="S3202">
        <f t="shared" si="149"/>
        <v>100</v>
      </c>
    </row>
    <row r="3203" spans="1:19" ht="60" x14ac:dyDescent="0.25">
      <c r="A3203" s="10">
        <v>3140</v>
      </c>
      <c r="B3203" s="3" t="s">
        <v>3140</v>
      </c>
      <c r="C3203" s="3" t="s">
        <v>7250</v>
      </c>
      <c r="D3203" s="6">
        <v>10000</v>
      </c>
      <c r="E3203" s="8">
        <v>96</v>
      </c>
      <c r="F3203" t="s">
        <v>8221</v>
      </c>
      <c r="G3203" t="s">
        <v>8229</v>
      </c>
      <c r="H3203" t="s">
        <v>8248</v>
      </c>
      <c r="I3203" s="19">
        <f t="shared" ref="I3203:I3266" si="150">(((J3203/60)/60)/24)+DATE(1970,1,1)</f>
        <v>42832.677118055552</v>
      </c>
      <c r="J3203">
        <v>1491581703</v>
      </c>
      <c r="K3203" s="19">
        <f t="shared" ref="K3203:K3266" si="151">(((L3203/60)/60)/24)+DATE(1970,1,1)</f>
        <v>42802.718784722223</v>
      </c>
      <c r="L3203">
        <v>1488993303</v>
      </c>
      <c r="M3203" t="b">
        <v>0</v>
      </c>
      <c r="N3203">
        <v>4</v>
      </c>
      <c r="O3203" t="b">
        <v>0</v>
      </c>
      <c r="P3203" t="s">
        <v>8269</v>
      </c>
      <c r="Q3203" s="15" t="s">
        <v>8314</v>
      </c>
      <c r="R3203" s="12" t="s">
        <v>8315</v>
      </c>
      <c r="S3203">
        <f t="shared" ref="S3203:S3266" si="152">IFERROR(ROUND(E3203/N3203,2),0)</f>
        <v>24</v>
      </c>
    </row>
    <row r="3204" spans="1:19" ht="45" x14ac:dyDescent="0.25">
      <c r="A3204" s="10">
        <v>661</v>
      </c>
      <c r="B3204" s="3" t="s">
        <v>662</v>
      </c>
      <c r="C3204" s="3" t="s">
        <v>4771</v>
      </c>
      <c r="D3204" s="6">
        <v>10000</v>
      </c>
      <c r="E3204" s="8">
        <v>95</v>
      </c>
      <c r="F3204" t="s">
        <v>8220</v>
      </c>
      <c r="G3204" t="s">
        <v>8223</v>
      </c>
      <c r="H3204" t="s">
        <v>8245</v>
      </c>
      <c r="I3204" s="19">
        <f t="shared" si="150"/>
        <v>42666.645358796297</v>
      </c>
      <c r="J3204">
        <v>1477236559</v>
      </c>
      <c r="K3204" s="19">
        <f t="shared" si="151"/>
        <v>42636.645358796297</v>
      </c>
      <c r="L3204">
        <v>1474644559</v>
      </c>
      <c r="M3204" t="b">
        <v>0</v>
      </c>
      <c r="N3204">
        <v>9</v>
      </c>
      <c r="O3204" t="b">
        <v>0</v>
      </c>
      <c r="P3204" t="s">
        <v>8271</v>
      </c>
      <c r="Q3204" s="15" t="s">
        <v>8307</v>
      </c>
      <c r="R3204" s="12" t="s">
        <v>8313</v>
      </c>
      <c r="S3204">
        <f t="shared" si="152"/>
        <v>10.56</v>
      </c>
    </row>
    <row r="3205" spans="1:19" ht="60" x14ac:dyDescent="0.25">
      <c r="A3205" s="10">
        <v>149</v>
      </c>
      <c r="B3205" s="3" t="s">
        <v>151</v>
      </c>
      <c r="C3205" s="3" t="s">
        <v>4259</v>
      </c>
      <c r="D3205" s="6">
        <v>10000</v>
      </c>
      <c r="E3205" s="8">
        <v>92</v>
      </c>
      <c r="F3205" t="s">
        <v>8219</v>
      </c>
      <c r="G3205" t="s">
        <v>8223</v>
      </c>
      <c r="H3205" t="s">
        <v>8245</v>
      </c>
      <c r="I3205" s="19">
        <f t="shared" si="150"/>
        <v>41998.333333333328</v>
      </c>
      <c r="J3205">
        <v>1419494400</v>
      </c>
      <c r="K3205" s="19">
        <f t="shared" si="151"/>
        <v>41968.172106481477</v>
      </c>
      <c r="L3205">
        <v>1416888470</v>
      </c>
      <c r="M3205" t="b">
        <v>0</v>
      </c>
      <c r="N3205">
        <v>6</v>
      </c>
      <c r="O3205" t="b">
        <v>0</v>
      </c>
      <c r="P3205" t="s">
        <v>8265</v>
      </c>
      <c r="Q3205" s="15" t="s">
        <v>8317</v>
      </c>
      <c r="R3205" s="12" t="s">
        <v>8337</v>
      </c>
      <c r="S3205">
        <f t="shared" si="152"/>
        <v>15.33</v>
      </c>
    </row>
    <row r="3206" spans="1:19" ht="60" x14ac:dyDescent="0.25">
      <c r="A3206" s="10">
        <v>718</v>
      </c>
      <c r="B3206" s="3" t="s">
        <v>719</v>
      </c>
      <c r="C3206" s="3" t="s">
        <v>4828</v>
      </c>
      <c r="D3206" s="6">
        <v>12000</v>
      </c>
      <c r="E3206" s="8">
        <v>90</v>
      </c>
      <c r="F3206" t="s">
        <v>8220</v>
      </c>
      <c r="G3206" t="s">
        <v>8223</v>
      </c>
      <c r="H3206" t="s">
        <v>8245</v>
      </c>
      <c r="I3206" s="19">
        <f t="shared" si="150"/>
        <v>42784.249305555553</v>
      </c>
      <c r="J3206">
        <v>1487397540</v>
      </c>
      <c r="K3206" s="19">
        <f t="shared" si="151"/>
        <v>42752.845451388886</v>
      </c>
      <c r="L3206">
        <v>1484684247</v>
      </c>
      <c r="M3206" t="b">
        <v>0</v>
      </c>
      <c r="N3206">
        <v>4</v>
      </c>
      <c r="O3206" t="b">
        <v>0</v>
      </c>
      <c r="P3206" t="s">
        <v>8271</v>
      </c>
      <c r="Q3206" s="15" t="s">
        <v>8307</v>
      </c>
      <c r="R3206" s="12" t="s">
        <v>8313</v>
      </c>
      <c r="S3206">
        <f t="shared" si="152"/>
        <v>22.5</v>
      </c>
    </row>
    <row r="3207" spans="1:19" ht="45" x14ac:dyDescent="0.25">
      <c r="A3207" s="10">
        <v>2599</v>
      </c>
      <c r="B3207" s="3" t="s">
        <v>2599</v>
      </c>
      <c r="C3207" s="3" t="s">
        <v>6709</v>
      </c>
      <c r="D3207" s="6">
        <v>9041</v>
      </c>
      <c r="E3207" s="8">
        <v>90</v>
      </c>
      <c r="F3207" t="s">
        <v>8220</v>
      </c>
      <c r="G3207" t="s">
        <v>8223</v>
      </c>
      <c r="H3207" t="s">
        <v>8245</v>
      </c>
      <c r="I3207" s="19">
        <f t="shared" si="150"/>
        <v>41854.754016203704</v>
      </c>
      <c r="J3207">
        <v>1407089147</v>
      </c>
      <c r="K3207" s="19">
        <f t="shared" si="151"/>
        <v>41809.754016203704</v>
      </c>
      <c r="L3207">
        <v>1403201147</v>
      </c>
      <c r="M3207" t="b">
        <v>0</v>
      </c>
      <c r="N3207">
        <v>5</v>
      </c>
      <c r="O3207" t="b">
        <v>0</v>
      </c>
      <c r="P3207" t="s">
        <v>8282</v>
      </c>
      <c r="Q3207" s="15" t="s">
        <v>8325</v>
      </c>
      <c r="R3207" s="12" t="s">
        <v>8353</v>
      </c>
      <c r="S3207">
        <f t="shared" si="152"/>
        <v>18</v>
      </c>
    </row>
    <row r="3208" spans="1:19" ht="45" x14ac:dyDescent="0.25">
      <c r="A3208" s="10">
        <v>1563</v>
      </c>
      <c r="B3208" s="3" t="s">
        <v>1564</v>
      </c>
      <c r="C3208" s="3" t="s">
        <v>5673</v>
      </c>
      <c r="D3208" s="6">
        <v>6000</v>
      </c>
      <c r="E3208" s="8">
        <v>85</v>
      </c>
      <c r="F3208" t="s">
        <v>8219</v>
      </c>
      <c r="G3208" t="s">
        <v>8224</v>
      </c>
      <c r="H3208" t="s">
        <v>8246</v>
      </c>
      <c r="I3208" s="19">
        <f t="shared" si="150"/>
        <v>41712.700821759259</v>
      </c>
      <c r="J3208">
        <v>1394815751</v>
      </c>
      <c r="K3208" s="19">
        <f t="shared" si="151"/>
        <v>41652.742488425924</v>
      </c>
      <c r="L3208">
        <v>1389635351</v>
      </c>
      <c r="M3208" t="b">
        <v>0</v>
      </c>
      <c r="N3208">
        <v>2</v>
      </c>
      <c r="O3208" t="b">
        <v>0</v>
      </c>
      <c r="P3208" t="s">
        <v>8288</v>
      </c>
      <c r="Q3208" s="15" t="s">
        <v>8320</v>
      </c>
      <c r="R3208" s="12" t="s">
        <v>8352</v>
      </c>
      <c r="S3208">
        <f t="shared" si="152"/>
        <v>42.5</v>
      </c>
    </row>
    <row r="3209" spans="1:19" ht="45" x14ac:dyDescent="0.25">
      <c r="A3209" s="10">
        <v>2160</v>
      </c>
      <c r="B3209" s="3" t="s">
        <v>2161</v>
      </c>
      <c r="C3209" s="3" t="s">
        <v>6270</v>
      </c>
      <c r="D3209" s="6">
        <v>10000</v>
      </c>
      <c r="E3209" s="8">
        <v>85</v>
      </c>
      <c r="F3209" t="s">
        <v>8220</v>
      </c>
      <c r="G3209" t="s">
        <v>8223</v>
      </c>
      <c r="H3209" t="s">
        <v>8245</v>
      </c>
      <c r="I3209" s="19">
        <f t="shared" si="150"/>
        <v>41048.711863425924</v>
      </c>
      <c r="J3209">
        <v>1337447105</v>
      </c>
      <c r="K3209" s="19">
        <f t="shared" si="151"/>
        <v>41018.711863425924</v>
      </c>
      <c r="L3209">
        <v>1334855105</v>
      </c>
      <c r="M3209" t="b">
        <v>0</v>
      </c>
      <c r="N3209">
        <v>16</v>
      </c>
      <c r="O3209" t="b">
        <v>0</v>
      </c>
      <c r="P3209" t="s">
        <v>8280</v>
      </c>
      <c r="Q3209" s="15" t="s">
        <v>8309</v>
      </c>
      <c r="R3209" s="12" t="s">
        <v>8345</v>
      </c>
      <c r="S3209">
        <f t="shared" si="152"/>
        <v>5.31</v>
      </c>
    </row>
    <row r="3210" spans="1:19" ht="45" x14ac:dyDescent="0.25">
      <c r="A3210" s="10">
        <v>454</v>
      </c>
      <c r="B3210" s="3" t="s">
        <v>455</v>
      </c>
      <c r="C3210" s="3" t="s">
        <v>4564</v>
      </c>
      <c r="D3210" s="6">
        <v>10000</v>
      </c>
      <c r="E3210" s="8">
        <v>82</v>
      </c>
      <c r="F3210" t="s">
        <v>8220</v>
      </c>
      <c r="G3210" t="s">
        <v>8223</v>
      </c>
      <c r="H3210" t="s">
        <v>8245</v>
      </c>
      <c r="I3210" s="19">
        <f t="shared" si="150"/>
        <v>41969.551388888889</v>
      </c>
      <c r="J3210">
        <v>1417007640</v>
      </c>
      <c r="K3210" s="19">
        <f t="shared" si="151"/>
        <v>41938.717256944445</v>
      </c>
      <c r="L3210">
        <v>1414343571</v>
      </c>
      <c r="M3210" t="b">
        <v>0</v>
      </c>
      <c r="N3210">
        <v>5</v>
      </c>
      <c r="O3210" t="b">
        <v>0</v>
      </c>
      <c r="P3210" t="s">
        <v>8268</v>
      </c>
      <c r="Q3210" s="15" t="s">
        <v>8317</v>
      </c>
      <c r="R3210" s="12" t="s">
        <v>8344</v>
      </c>
      <c r="S3210">
        <f t="shared" si="152"/>
        <v>16.399999999999999</v>
      </c>
    </row>
    <row r="3211" spans="1:19" ht="60" x14ac:dyDescent="0.25">
      <c r="A3211" s="10">
        <v>574</v>
      </c>
      <c r="B3211" s="3" t="s">
        <v>575</v>
      </c>
      <c r="C3211" s="3" t="s">
        <v>4684</v>
      </c>
      <c r="D3211" s="6">
        <v>11180</v>
      </c>
      <c r="E3211" s="8">
        <v>80</v>
      </c>
      <c r="F3211" t="s">
        <v>8220</v>
      </c>
      <c r="G3211" t="s">
        <v>8224</v>
      </c>
      <c r="H3211" t="s">
        <v>8246</v>
      </c>
      <c r="I3211" s="19">
        <f t="shared" si="150"/>
        <v>42662.443368055552</v>
      </c>
      <c r="J3211">
        <v>1476873507</v>
      </c>
      <c r="K3211" s="19">
        <f t="shared" si="151"/>
        <v>42632.443368055552</v>
      </c>
      <c r="L3211">
        <v>1474281507</v>
      </c>
      <c r="M3211" t="b">
        <v>0</v>
      </c>
      <c r="N3211">
        <v>4</v>
      </c>
      <c r="O3211" t="b">
        <v>0</v>
      </c>
      <c r="P3211" t="s">
        <v>8270</v>
      </c>
      <c r="Q3211" s="15" t="s">
        <v>8307</v>
      </c>
      <c r="R3211" s="12" t="s">
        <v>8354</v>
      </c>
      <c r="S3211">
        <f t="shared" si="152"/>
        <v>20</v>
      </c>
    </row>
    <row r="3212" spans="1:19" ht="60" x14ac:dyDescent="0.25">
      <c r="A3212" s="10">
        <v>1571</v>
      </c>
      <c r="B3212" s="3" t="s">
        <v>1572</v>
      </c>
      <c r="C3212" s="3" t="s">
        <v>5681</v>
      </c>
      <c r="D3212" s="6">
        <v>12100</v>
      </c>
      <c r="E3212" s="8">
        <v>80</v>
      </c>
      <c r="F3212" t="s">
        <v>8219</v>
      </c>
      <c r="G3212" t="s">
        <v>8224</v>
      </c>
      <c r="H3212" t="s">
        <v>8246</v>
      </c>
      <c r="I3212" s="19">
        <f t="shared" si="150"/>
        <v>42174.769479166673</v>
      </c>
      <c r="J3212">
        <v>1434738483</v>
      </c>
      <c r="K3212" s="19">
        <f t="shared" si="151"/>
        <v>42144.769479166673</v>
      </c>
      <c r="L3212">
        <v>1432146483</v>
      </c>
      <c r="M3212" t="b">
        <v>0</v>
      </c>
      <c r="N3212">
        <v>4</v>
      </c>
      <c r="O3212" t="b">
        <v>0</v>
      </c>
      <c r="P3212" t="s">
        <v>8288</v>
      </c>
      <c r="Q3212" s="15" t="s">
        <v>8320</v>
      </c>
      <c r="R3212" s="12" t="s">
        <v>8352</v>
      </c>
      <c r="S3212">
        <f t="shared" si="152"/>
        <v>20</v>
      </c>
    </row>
    <row r="3213" spans="1:19" ht="60" x14ac:dyDescent="0.25">
      <c r="A3213" s="10">
        <v>1436</v>
      </c>
      <c r="B3213" s="3" t="s">
        <v>1437</v>
      </c>
      <c r="C3213" s="3" t="s">
        <v>5546</v>
      </c>
      <c r="D3213" s="6">
        <v>10000</v>
      </c>
      <c r="E3213" s="8">
        <v>77</v>
      </c>
      <c r="F3213" t="s">
        <v>8220</v>
      </c>
      <c r="G3213" t="s">
        <v>8235</v>
      </c>
      <c r="H3213" t="s">
        <v>8248</v>
      </c>
      <c r="I3213" s="19">
        <f t="shared" si="150"/>
        <v>42421.35019675926</v>
      </c>
      <c r="J3213">
        <v>1456043057</v>
      </c>
      <c r="K3213" s="19">
        <f t="shared" si="151"/>
        <v>42391.35019675926</v>
      </c>
      <c r="L3213">
        <v>1453451057</v>
      </c>
      <c r="M3213" t="b">
        <v>0</v>
      </c>
      <c r="N3213">
        <v>2</v>
      </c>
      <c r="O3213" t="b">
        <v>0</v>
      </c>
      <c r="P3213" t="s">
        <v>8285</v>
      </c>
      <c r="Q3213" s="15" t="s">
        <v>8320</v>
      </c>
      <c r="R3213" s="12" t="s">
        <v>8355</v>
      </c>
      <c r="S3213">
        <f t="shared" si="152"/>
        <v>38.5</v>
      </c>
    </row>
    <row r="3214" spans="1:19" ht="45" x14ac:dyDescent="0.25">
      <c r="A3214" s="10">
        <v>466</v>
      </c>
      <c r="B3214" s="3" t="s">
        <v>467</v>
      </c>
      <c r="C3214" s="3" t="s">
        <v>4576</v>
      </c>
      <c r="D3214" s="6">
        <v>10000</v>
      </c>
      <c r="E3214" s="8">
        <v>76</v>
      </c>
      <c r="F3214" t="s">
        <v>8220</v>
      </c>
      <c r="G3214" t="s">
        <v>8223</v>
      </c>
      <c r="H3214" t="s">
        <v>8245</v>
      </c>
      <c r="I3214" s="19">
        <f t="shared" si="150"/>
        <v>41159.942870370374</v>
      </c>
      <c r="J3214">
        <v>1347057464</v>
      </c>
      <c r="K3214" s="19">
        <f t="shared" si="151"/>
        <v>41129.942870370374</v>
      </c>
      <c r="L3214">
        <v>1344465464</v>
      </c>
      <c r="M3214" t="b">
        <v>0</v>
      </c>
      <c r="N3214">
        <v>5</v>
      </c>
      <c r="O3214" t="b">
        <v>0</v>
      </c>
      <c r="P3214" t="s">
        <v>8268</v>
      </c>
      <c r="Q3214" s="15" t="s">
        <v>8317</v>
      </c>
      <c r="R3214" s="12" t="s">
        <v>8344</v>
      </c>
      <c r="S3214">
        <f t="shared" si="152"/>
        <v>15.2</v>
      </c>
    </row>
    <row r="3215" spans="1:19" ht="45" x14ac:dyDescent="0.25">
      <c r="A3215" s="10">
        <v>1788</v>
      </c>
      <c r="B3215" s="3" t="s">
        <v>1789</v>
      </c>
      <c r="C3215" s="3" t="s">
        <v>5898</v>
      </c>
      <c r="D3215" s="6">
        <v>5500</v>
      </c>
      <c r="E3215" s="8">
        <v>76</v>
      </c>
      <c r="F3215" t="s">
        <v>8220</v>
      </c>
      <c r="G3215" t="s">
        <v>8224</v>
      </c>
      <c r="H3215" t="s">
        <v>8246</v>
      </c>
      <c r="I3215" s="19">
        <f t="shared" si="150"/>
        <v>41943.94840277778</v>
      </c>
      <c r="J3215">
        <v>1414795542</v>
      </c>
      <c r="K3215" s="19">
        <f t="shared" si="151"/>
        <v>41913.94840277778</v>
      </c>
      <c r="L3215">
        <v>1412203542</v>
      </c>
      <c r="M3215" t="b">
        <v>1</v>
      </c>
      <c r="N3215">
        <v>4</v>
      </c>
      <c r="O3215" t="b">
        <v>0</v>
      </c>
      <c r="P3215" t="s">
        <v>8283</v>
      </c>
      <c r="Q3215" s="15" t="s">
        <v>8322</v>
      </c>
      <c r="R3215" s="12" t="s">
        <v>8323</v>
      </c>
      <c r="S3215">
        <f t="shared" si="152"/>
        <v>19</v>
      </c>
    </row>
    <row r="3216" spans="1:19" ht="60" x14ac:dyDescent="0.25">
      <c r="A3216" s="10">
        <v>2562</v>
      </c>
      <c r="B3216" s="3" t="s">
        <v>2562</v>
      </c>
      <c r="C3216" s="3" t="s">
        <v>6672</v>
      </c>
      <c r="D3216" s="6">
        <v>10000</v>
      </c>
      <c r="E3216" s="8">
        <v>75</v>
      </c>
      <c r="F3216" t="s">
        <v>8219</v>
      </c>
      <c r="G3216" t="s">
        <v>8235</v>
      </c>
      <c r="H3216" t="s">
        <v>8248</v>
      </c>
      <c r="I3216" s="19">
        <f t="shared" si="150"/>
        <v>42654.524756944447</v>
      </c>
      <c r="J3216">
        <v>1476189339</v>
      </c>
      <c r="K3216" s="19">
        <f t="shared" si="151"/>
        <v>42594.524756944447</v>
      </c>
      <c r="L3216">
        <v>1471005339</v>
      </c>
      <c r="M3216" t="b">
        <v>0</v>
      </c>
      <c r="N3216">
        <v>3</v>
      </c>
      <c r="O3216" t="b">
        <v>0</v>
      </c>
      <c r="P3216" t="s">
        <v>8282</v>
      </c>
      <c r="Q3216" s="15" t="s">
        <v>8325</v>
      </c>
      <c r="R3216" s="12" t="s">
        <v>8353</v>
      </c>
      <c r="S3216">
        <f t="shared" si="152"/>
        <v>25</v>
      </c>
    </row>
    <row r="3217" spans="1:19" ht="45" x14ac:dyDescent="0.25">
      <c r="A3217" s="10">
        <v>1070</v>
      </c>
      <c r="B3217" s="3" t="s">
        <v>1071</v>
      </c>
      <c r="C3217" s="3" t="s">
        <v>5180</v>
      </c>
      <c r="D3217" s="6">
        <v>10000</v>
      </c>
      <c r="E3217" s="8">
        <v>70</v>
      </c>
      <c r="F3217" t="s">
        <v>8220</v>
      </c>
      <c r="G3217" t="s">
        <v>8223</v>
      </c>
      <c r="H3217" t="s">
        <v>8245</v>
      </c>
      <c r="I3217" s="19">
        <f t="shared" si="150"/>
        <v>41183.011828703704</v>
      </c>
      <c r="J3217">
        <v>1349050622</v>
      </c>
      <c r="K3217" s="19">
        <f t="shared" si="151"/>
        <v>41163.011828703704</v>
      </c>
      <c r="L3217">
        <v>1347322622</v>
      </c>
      <c r="M3217" t="b">
        <v>0</v>
      </c>
      <c r="N3217">
        <v>2</v>
      </c>
      <c r="O3217" t="b">
        <v>0</v>
      </c>
      <c r="P3217" t="s">
        <v>8280</v>
      </c>
      <c r="Q3217" s="15" t="s">
        <v>8309</v>
      </c>
      <c r="R3217" s="12" t="s">
        <v>8345</v>
      </c>
      <c r="S3217">
        <f t="shared" si="152"/>
        <v>35</v>
      </c>
    </row>
    <row r="3218" spans="1:19" ht="45" x14ac:dyDescent="0.25">
      <c r="A3218" s="10">
        <v>2700</v>
      </c>
      <c r="B3218" s="3" t="s">
        <v>2700</v>
      </c>
      <c r="C3218" s="3" t="s">
        <v>6810</v>
      </c>
      <c r="D3218" s="6">
        <v>9999</v>
      </c>
      <c r="E3218" s="8">
        <v>70</v>
      </c>
      <c r="F3218" t="s">
        <v>8220</v>
      </c>
      <c r="G3218" t="s">
        <v>8223</v>
      </c>
      <c r="H3218" t="s">
        <v>8245</v>
      </c>
      <c r="I3218" s="19">
        <f t="shared" si="150"/>
        <v>41900.87467592593</v>
      </c>
      <c r="J3218">
        <v>1411073972</v>
      </c>
      <c r="K3218" s="19">
        <f t="shared" si="151"/>
        <v>41870.87467592593</v>
      </c>
      <c r="L3218">
        <v>1408481972</v>
      </c>
      <c r="M3218" t="b">
        <v>0</v>
      </c>
      <c r="N3218">
        <v>4</v>
      </c>
      <c r="O3218" t="b">
        <v>0</v>
      </c>
      <c r="P3218" t="s">
        <v>8282</v>
      </c>
      <c r="Q3218" s="15" t="s">
        <v>8325</v>
      </c>
      <c r="R3218" s="12" t="s">
        <v>8353</v>
      </c>
      <c r="S3218">
        <f t="shared" si="152"/>
        <v>17.5</v>
      </c>
    </row>
    <row r="3219" spans="1:19" ht="60" x14ac:dyDescent="0.25">
      <c r="A3219" s="10">
        <v>1561</v>
      </c>
      <c r="B3219" s="3" t="s">
        <v>1562</v>
      </c>
      <c r="C3219" s="3" t="s">
        <v>5671</v>
      </c>
      <c r="D3219" s="6">
        <v>10000</v>
      </c>
      <c r="E3219" s="8">
        <v>67</v>
      </c>
      <c r="F3219" t="s">
        <v>8219</v>
      </c>
      <c r="G3219" t="s">
        <v>8223</v>
      </c>
      <c r="H3219" t="s">
        <v>8245</v>
      </c>
      <c r="I3219" s="19">
        <f t="shared" si="150"/>
        <v>41585.083368055559</v>
      </c>
      <c r="J3219">
        <v>1383789603</v>
      </c>
      <c r="K3219" s="19">
        <f t="shared" si="151"/>
        <v>41555.041701388887</v>
      </c>
      <c r="L3219">
        <v>1381194003</v>
      </c>
      <c r="M3219" t="b">
        <v>0</v>
      </c>
      <c r="N3219">
        <v>1</v>
      </c>
      <c r="O3219" t="b">
        <v>0</v>
      </c>
      <c r="P3219" t="s">
        <v>8288</v>
      </c>
      <c r="Q3219" s="15" t="s">
        <v>8320</v>
      </c>
      <c r="R3219" s="12" t="s">
        <v>8352</v>
      </c>
      <c r="S3219">
        <f t="shared" si="152"/>
        <v>67</v>
      </c>
    </row>
    <row r="3220" spans="1:19" ht="45" x14ac:dyDescent="0.25">
      <c r="A3220" s="10">
        <v>872</v>
      </c>
      <c r="B3220" s="3" t="s">
        <v>873</v>
      </c>
      <c r="C3220" s="3" t="s">
        <v>4982</v>
      </c>
      <c r="D3220" s="6">
        <v>8000</v>
      </c>
      <c r="E3220" s="8">
        <v>65</v>
      </c>
      <c r="F3220" t="s">
        <v>8220</v>
      </c>
      <c r="G3220" t="s">
        <v>8223</v>
      </c>
      <c r="H3220" t="s">
        <v>8245</v>
      </c>
      <c r="I3220" s="19">
        <f t="shared" si="150"/>
        <v>40612.825543981482</v>
      </c>
      <c r="J3220">
        <v>1299786527</v>
      </c>
      <c r="K3220" s="19">
        <f t="shared" si="151"/>
        <v>40567.825543981482</v>
      </c>
      <c r="L3220">
        <v>1295898527</v>
      </c>
      <c r="M3220" t="b">
        <v>0</v>
      </c>
      <c r="N3220">
        <v>2</v>
      </c>
      <c r="O3220" t="b">
        <v>0</v>
      </c>
      <c r="P3220" t="s">
        <v>8276</v>
      </c>
      <c r="Q3220" s="15" t="s">
        <v>8311</v>
      </c>
      <c r="R3220" s="12" t="s">
        <v>8343</v>
      </c>
      <c r="S3220">
        <f t="shared" si="152"/>
        <v>32.5</v>
      </c>
    </row>
    <row r="3221" spans="1:19" ht="60" x14ac:dyDescent="0.25">
      <c r="A3221" s="10">
        <v>878</v>
      </c>
      <c r="B3221" s="3" t="s">
        <v>879</v>
      </c>
      <c r="C3221" s="3" t="s">
        <v>4988</v>
      </c>
      <c r="D3221" s="6">
        <v>5000</v>
      </c>
      <c r="E3221" s="8">
        <v>65</v>
      </c>
      <c r="F3221" t="s">
        <v>8220</v>
      </c>
      <c r="G3221" t="s">
        <v>8223</v>
      </c>
      <c r="H3221" t="s">
        <v>8245</v>
      </c>
      <c r="I3221" s="19">
        <f t="shared" si="150"/>
        <v>40535.232916666668</v>
      </c>
      <c r="J3221">
        <v>1293082524</v>
      </c>
      <c r="K3221" s="19">
        <f t="shared" si="151"/>
        <v>40505.232916666668</v>
      </c>
      <c r="L3221">
        <v>1290490524</v>
      </c>
      <c r="M3221" t="b">
        <v>0</v>
      </c>
      <c r="N3221">
        <v>2</v>
      </c>
      <c r="O3221" t="b">
        <v>0</v>
      </c>
      <c r="P3221" t="s">
        <v>8276</v>
      </c>
      <c r="Q3221" s="15" t="s">
        <v>8311</v>
      </c>
      <c r="R3221" s="12" t="s">
        <v>8343</v>
      </c>
      <c r="S3221">
        <f t="shared" si="152"/>
        <v>32.5</v>
      </c>
    </row>
    <row r="3222" spans="1:19" ht="30" x14ac:dyDescent="0.25">
      <c r="A3222" s="10">
        <v>997</v>
      </c>
      <c r="B3222" s="3" t="s">
        <v>998</v>
      </c>
      <c r="C3222" s="3" t="s">
        <v>5107</v>
      </c>
      <c r="D3222" s="6">
        <v>5000</v>
      </c>
      <c r="E3222" s="8">
        <v>65</v>
      </c>
      <c r="F3222" t="s">
        <v>8220</v>
      </c>
      <c r="G3222" t="s">
        <v>8223</v>
      </c>
      <c r="H3222" t="s">
        <v>8245</v>
      </c>
      <c r="I3222" s="19">
        <f t="shared" si="150"/>
        <v>41971.144641203704</v>
      </c>
      <c r="J3222">
        <v>1417145297</v>
      </c>
      <c r="K3222" s="19">
        <f t="shared" si="151"/>
        <v>41941.10297453704</v>
      </c>
      <c r="L3222">
        <v>1414549697</v>
      </c>
      <c r="M3222" t="b">
        <v>0</v>
      </c>
      <c r="N3222">
        <v>8</v>
      </c>
      <c r="O3222" t="b">
        <v>0</v>
      </c>
      <c r="P3222" t="s">
        <v>8271</v>
      </c>
      <c r="Q3222" s="15" t="s">
        <v>8307</v>
      </c>
      <c r="R3222" s="12" t="s">
        <v>8313</v>
      </c>
      <c r="S3222">
        <f t="shared" si="152"/>
        <v>8.1300000000000008</v>
      </c>
    </row>
    <row r="3223" spans="1:19" ht="60" x14ac:dyDescent="0.25">
      <c r="A3223" s="10">
        <v>456</v>
      </c>
      <c r="B3223" s="3" t="s">
        <v>457</v>
      </c>
      <c r="C3223" s="3" t="s">
        <v>4566</v>
      </c>
      <c r="D3223" s="6">
        <v>8888</v>
      </c>
      <c r="E3223" s="8">
        <v>61</v>
      </c>
      <c r="F3223" t="s">
        <v>8220</v>
      </c>
      <c r="G3223" t="s">
        <v>8223</v>
      </c>
      <c r="H3223" t="s">
        <v>8245</v>
      </c>
      <c r="I3223" s="19">
        <f t="shared" si="150"/>
        <v>41569.165972222225</v>
      </c>
      <c r="J3223">
        <v>1382414340</v>
      </c>
      <c r="K3223" s="19">
        <f t="shared" si="151"/>
        <v>41547.694456018515</v>
      </c>
      <c r="L3223">
        <v>1380559201</v>
      </c>
      <c r="M3223" t="b">
        <v>0</v>
      </c>
      <c r="N3223">
        <v>3</v>
      </c>
      <c r="O3223" t="b">
        <v>0</v>
      </c>
      <c r="P3223" t="s">
        <v>8268</v>
      </c>
      <c r="Q3223" s="15" t="s">
        <v>8317</v>
      </c>
      <c r="R3223" s="12" t="s">
        <v>8344</v>
      </c>
      <c r="S3223">
        <f t="shared" si="152"/>
        <v>20.329999999999998</v>
      </c>
    </row>
    <row r="3224" spans="1:19" ht="60" x14ac:dyDescent="0.25">
      <c r="A3224" s="10">
        <v>3864</v>
      </c>
      <c r="B3224" s="3" t="s">
        <v>3861</v>
      </c>
      <c r="C3224" s="3" t="s">
        <v>7973</v>
      </c>
      <c r="D3224" s="6">
        <v>5000</v>
      </c>
      <c r="E3224" s="8">
        <v>60</v>
      </c>
      <c r="F3224" t="s">
        <v>8220</v>
      </c>
      <c r="G3224" t="s">
        <v>8223</v>
      </c>
      <c r="H3224" t="s">
        <v>8245</v>
      </c>
      <c r="I3224" s="19">
        <f t="shared" si="150"/>
        <v>42325.933495370366</v>
      </c>
      <c r="J3224">
        <v>1447799054</v>
      </c>
      <c r="K3224" s="19">
        <f t="shared" si="151"/>
        <v>42295.891828703709</v>
      </c>
      <c r="L3224">
        <v>1445203454</v>
      </c>
      <c r="M3224" t="b">
        <v>0</v>
      </c>
      <c r="N3224">
        <v>3</v>
      </c>
      <c r="O3224" t="b">
        <v>0</v>
      </c>
      <c r="P3224" t="s">
        <v>8269</v>
      </c>
      <c r="Q3224" s="15" t="s">
        <v>8314</v>
      </c>
      <c r="R3224" s="12" t="s">
        <v>8315</v>
      </c>
      <c r="S3224">
        <f t="shared" si="152"/>
        <v>20</v>
      </c>
    </row>
    <row r="3225" spans="1:19" ht="45" x14ac:dyDescent="0.25">
      <c r="A3225" s="10">
        <v>2570</v>
      </c>
      <c r="B3225" s="3" t="s">
        <v>2570</v>
      </c>
      <c r="C3225" s="3" t="s">
        <v>6680</v>
      </c>
      <c r="D3225" s="6">
        <v>7000</v>
      </c>
      <c r="E3225" s="8">
        <v>59</v>
      </c>
      <c r="F3225" t="s">
        <v>8219</v>
      </c>
      <c r="G3225" t="s">
        <v>8223</v>
      </c>
      <c r="H3225" t="s">
        <v>8245</v>
      </c>
      <c r="I3225" s="19">
        <f t="shared" si="150"/>
        <v>42774.903182870374</v>
      </c>
      <c r="J3225">
        <v>1486590035</v>
      </c>
      <c r="K3225" s="19">
        <f t="shared" si="151"/>
        <v>42744.903182870374</v>
      </c>
      <c r="L3225">
        <v>1483998035</v>
      </c>
      <c r="M3225" t="b">
        <v>0</v>
      </c>
      <c r="N3225">
        <v>2</v>
      </c>
      <c r="O3225" t="b">
        <v>0</v>
      </c>
      <c r="P3225" t="s">
        <v>8282</v>
      </c>
      <c r="Q3225" s="15" t="s">
        <v>8325</v>
      </c>
      <c r="R3225" s="12" t="s">
        <v>8353</v>
      </c>
      <c r="S3225">
        <f t="shared" si="152"/>
        <v>29.5</v>
      </c>
    </row>
    <row r="3226" spans="1:19" ht="45" x14ac:dyDescent="0.25">
      <c r="A3226" s="10">
        <v>586</v>
      </c>
      <c r="B3226" s="3" t="s">
        <v>587</v>
      </c>
      <c r="C3226" s="3" t="s">
        <v>4696</v>
      </c>
      <c r="D3226" s="6">
        <v>10000</v>
      </c>
      <c r="E3226" s="8">
        <v>56</v>
      </c>
      <c r="F3226" t="s">
        <v>8220</v>
      </c>
      <c r="G3226" t="s">
        <v>8223</v>
      </c>
      <c r="H3226" t="s">
        <v>8245</v>
      </c>
      <c r="I3226" s="19">
        <f t="shared" si="150"/>
        <v>42050.854247685187</v>
      </c>
      <c r="J3226">
        <v>1424032207</v>
      </c>
      <c r="K3226" s="19">
        <f t="shared" si="151"/>
        <v>42020.854247685187</v>
      </c>
      <c r="L3226">
        <v>1421440207</v>
      </c>
      <c r="M3226" t="b">
        <v>0</v>
      </c>
      <c r="N3226">
        <v>4</v>
      </c>
      <c r="O3226" t="b">
        <v>0</v>
      </c>
      <c r="P3226" t="s">
        <v>8270</v>
      </c>
      <c r="Q3226" s="15" t="s">
        <v>8307</v>
      </c>
      <c r="R3226" s="12" t="s">
        <v>8354</v>
      </c>
      <c r="S3226">
        <f t="shared" si="152"/>
        <v>14</v>
      </c>
    </row>
    <row r="3227" spans="1:19" ht="45" x14ac:dyDescent="0.25">
      <c r="A3227" s="10">
        <v>1082</v>
      </c>
      <c r="B3227" s="3" t="s">
        <v>1083</v>
      </c>
      <c r="C3227" s="3" t="s">
        <v>5192</v>
      </c>
      <c r="D3227" s="6">
        <v>10000</v>
      </c>
      <c r="E3227" s="8">
        <v>56</v>
      </c>
      <c r="F3227" t="s">
        <v>8220</v>
      </c>
      <c r="G3227" t="s">
        <v>8223</v>
      </c>
      <c r="H3227" t="s">
        <v>8245</v>
      </c>
      <c r="I3227" s="19">
        <f t="shared" si="150"/>
        <v>41131.906111111115</v>
      </c>
      <c r="J3227">
        <v>1344635088</v>
      </c>
      <c r="K3227" s="19">
        <f t="shared" si="151"/>
        <v>41101.906111111115</v>
      </c>
      <c r="L3227">
        <v>1342043088</v>
      </c>
      <c r="M3227" t="b">
        <v>0</v>
      </c>
      <c r="N3227">
        <v>3</v>
      </c>
      <c r="O3227" t="b">
        <v>0</v>
      </c>
      <c r="P3227" t="s">
        <v>8280</v>
      </c>
      <c r="Q3227" s="15" t="s">
        <v>8309</v>
      </c>
      <c r="R3227" s="12" t="s">
        <v>8345</v>
      </c>
      <c r="S3227">
        <f t="shared" si="152"/>
        <v>18.670000000000002</v>
      </c>
    </row>
    <row r="3228" spans="1:19" ht="45" x14ac:dyDescent="0.25">
      <c r="A3228" s="10">
        <v>1417</v>
      </c>
      <c r="B3228" s="3" t="s">
        <v>1418</v>
      </c>
      <c r="C3228" s="3" t="s">
        <v>5527</v>
      </c>
      <c r="D3228" s="6">
        <v>4500</v>
      </c>
      <c r="E3228" s="8">
        <v>55</v>
      </c>
      <c r="F3228" t="s">
        <v>8220</v>
      </c>
      <c r="G3228" t="s">
        <v>8223</v>
      </c>
      <c r="H3228" t="s">
        <v>8245</v>
      </c>
      <c r="I3228" s="19">
        <f t="shared" si="150"/>
        <v>42262.465972222228</v>
      </c>
      <c r="J3228">
        <v>1442315460</v>
      </c>
      <c r="K3228" s="19">
        <f t="shared" si="151"/>
        <v>42232.15016203704</v>
      </c>
      <c r="L3228">
        <v>1439696174</v>
      </c>
      <c r="M3228" t="b">
        <v>0</v>
      </c>
      <c r="N3228">
        <v>2</v>
      </c>
      <c r="O3228" t="b">
        <v>0</v>
      </c>
      <c r="P3228" t="s">
        <v>8285</v>
      </c>
      <c r="Q3228" s="15" t="s">
        <v>8320</v>
      </c>
      <c r="R3228" s="12" t="s">
        <v>8355</v>
      </c>
      <c r="S3228">
        <f t="shared" si="152"/>
        <v>27.5</v>
      </c>
    </row>
    <row r="3229" spans="1:19" ht="60" x14ac:dyDescent="0.25">
      <c r="A3229" s="10">
        <v>1577</v>
      </c>
      <c r="B3229" s="3" t="s">
        <v>1578</v>
      </c>
      <c r="C3229" s="3" t="s">
        <v>5687</v>
      </c>
      <c r="D3229" s="6">
        <v>10000</v>
      </c>
      <c r="E3229" s="8">
        <v>55</v>
      </c>
      <c r="F3229" t="s">
        <v>8219</v>
      </c>
      <c r="G3229" t="s">
        <v>8223</v>
      </c>
      <c r="H3229" t="s">
        <v>8245</v>
      </c>
      <c r="I3229" s="19">
        <f t="shared" si="150"/>
        <v>41114.847777777781</v>
      </c>
      <c r="J3229">
        <v>1343161248</v>
      </c>
      <c r="K3229" s="19">
        <f t="shared" si="151"/>
        <v>41054.847777777781</v>
      </c>
      <c r="L3229">
        <v>1337977248</v>
      </c>
      <c r="M3229" t="b">
        <v>0</v>
      </c>
      <c r="N3229">
        <v>2</v>
      </c>
      <c r="O3229" t="b">
        <v>0</v>
      </c>
      <c r="P3229" t="s">
        <v>8288</v>
      </c>
      <c r="Q3229" s="15" t="s">
        <v>8320</v>
      </c>
      <c r="R3229" s="12" t="s">
        <v>8352</v>
      </c>
      <c r="S3229">
        <f t="shared" si="152"/>
        <v>27.5</v>
      </c>
    </row>
    <row r="3230" spans="1:19" ht="45" x14ac:dyDescent="0.25">
      <c r="A3230" s="10">
        <v>2355</v>
      </c>
      <c r="B3230" s="3" t="s">
        <v>2356</v>
      </c>
      <c r="C3230" s="3" t="s">
        <v>6465</v>
      </c>
      <c r="D3230" s="6">
        <v>8000</v>
      </c>
      <c r="E3230" s="8">
        <v>55</v>
      </c>
      <c r="F3230" t="s">
        <v>8219</v>
      </c>
      <c r="G3230" t="s">
        <v>8225</v>
      </c>
      <c r="H3230" t="s">
        <v>8247</v>
      </c>
      <c r="I3230" s="19">
        <f t="shared" si="150"/>
        <v>42126.918240740735</v>
      </c>
      <c r="J3230">
        <v>1430604136</v>
      </c>
      <c r="K3230" s="19">
        <f t="shared" si="151"/>
        <v>42096.918240740735</v>
      </c>
      <c r="L3230">
        <v>1428012136</v>
      </c>
      <c r="M3230" t="b">
        <v>0</v>
      </c>
      <c r="N3230">
        <v>2</v>
      </c>
      <c r="O3230" t="b">
        <v>0</v>
      </c>
      <c r="P3230" t="s">
        <v>8270</v>
      </c>
      <c r="Q3230" s="15" t="s">
        <v>8307</v>
      </c>
      <c r="R3230" s="12" t="s">
        <v>8354</v>
      </c>
      <c r="S3230">
        <f t="shared" si="152"/>
        <v>27.5</v>
      </c>
    </row>
    <row r="3231" spans="1:19" ht="45" x14ac:dyDescent="0.25">
      <c r="A3231" s="10">
        <v>2681</v>
      </c>
      <c r="B3231" s="3" t="s">
        <v>2681</v>
      </c>
      <c r="C3231" s="3" t="s">
        <v>6791</v>
      </c>
      <c r="D3231" s="6">
        <v>8000</v>
      </c>
      <c r="E3231" s="8">
        <v>55</v>
      </c>
      <c r="F3231" t="s">
        <v>8220</v>
      </c>
      <c r="G3231" t="s">
        <v>8223</v>
      </c>
      <c r="H3231" t="s">
        <v>8245</v>
      </c>
      <c r="I3231" s="19">
        <f t="shared" si="150"/>
        <v>41830.895254629628</v>
      </c>
      <c r="J3231">
        <v>1405027750</v>
      </c>
      <c r="K3231" s="19">
        <f t="shared" si="151"/>
        <v>41805.895254629628</v>
      </c>
      <c r="L3231">
        <v>1402867750</v>
      </c>
      <c r="M3231" t="b">
        <v>0</v>
      </c>
      <c r="N3231">
        <v>2</v>
      </c>
      <c r="O3231" t="b">
        <v>0</v>
      </c>
      <c r="P3231" t="s">
        <v>8282</v>
      </c>
      <c r="Q3231" s="15" t="s">
        <v>8325</v>
      </c>
      <c r="R3231" s="12" t="s">
        <v>8353</v>
      </c>
      <c r="S3231">
        <f t="shared" si="152"/>
        <v>27.5</v>
      </c>
    </row>
    <row r="3232" spans="1:19" ht="45" x14ac:dyDescent="0.25">
      <c r="A3232" s="10">
        <v>2748</v>
      </c>
      <c r="B3232" s="3" t="s">
        <v>2748</v>
      </c>
      <c r="C3232" s="3" t="s">
        <v>6858</v>
      </c>
      <c r="D3232" s="6">
        <v>5000</v>
      </c>
      <c r="E3232" s="8">
        <v>53</v>
      </c>
      <c r="F3232" t="s">
        <v>8220</v>
      </c>
      <c r="G3232" t="s">
        <v>8223</v>
      </c>
      <c r="H3232" t="s">
        <v>8245</v>
      </c>
      <c r="I3232" s="19">
        <f t="shared" si="150"/>
        <v>42615.7106712963</v>
      </c>
      <c r="J3232">
        <v>1472835802</v>
      </c>
      <c r="K3232" s="19">
        <f t="shared" si="151"/>
        <v>42585.7106712963</v>
      </c>
      <c r="L3232">
        <v>1470243802</v>
      </c>
      <c r="M3232" t="b">
        <v>0</v>
      </c>
      <c r="N3232">
        <v>4</v>
      </c>
      <c r="O3232" t="b">
        <v>0</v>
      </c>
      <c r="P3232" t="s">
        <v>8302</v>
      </c>
      <c r="Q3232" s="15" t="s">
        <v>8320</v>
      </c>
      <c r="R3232" s="12" t="s">
        <v>8348</v>
      </c>
      <c r="S3232">
        <f t="shared" si="152"/>
        <v>13.25</v>
      </c>
    </row>
    <row r="3233" spans="1:19" ht="60" x14ac:dyDescent="0.25">
      <c r="A3233" s="10">
        <v>470</v>
      </c>
      <c r="B3233" s="3" t="s">
        <v>471</v>
      </c>
      <c r="C3233" s="3" t="s">
        <v>4580</v>
      </c>
      <c r="D3233" s="6">
        <v>5000</v>
      </c>
      <c r="E3233" s="8">
        <v>51</v>
      </c>
      <c r="F3233" t="s">
        <v>8220</v>
      </c>
      <c r="G3233" t="s">
        <v>8223</v>
      </c>
      <c r="H3233" t="s">
        <v>8245</v>
      </c>
      <c r="I3233" s="19">
        <f t="shared" si="150"/>
        <v>41655.166666666664</v>
      </c>
      <c r="J3233">
        <v>1389844800</v>
      </c>
      <c r="K3233" s="19">
        <f t="shared" si="151"/>
        <v>41605.167696759258</v>
      </c>
      <c r="L3233">
        <v>1385524889</v>
      </c>
      <c r="M3233" t="b">
        <v>0</v>
      </c>
      <c r="N3233">
        <v>2</v>
      </c>
      <c r="O3233" t="b">
        <v>0</v>
      </c>
      <c r="P3233" t="s">
        <v>8268</v>
      </c>
      <c r="Q3233" s="15" t="s">
        <v>8317</v>
      </c>
      <c r="R3233" s="12" t="s">
        <v>8344</v>
      </c>
      <c r="S3233">
        <f t="shared" si="152"/>
        <v>25.5</v>
      </c>
    </row>
    <row r="3234" spans="1:19" ht="60" x14ac:dyDescent="0.25">
      <c r="A3234" s="10">
        <v>1703</v>
      </c>
      <c r="B3234" s="3" t="s">
        <v>1704</v>
      </c>
      <c r="C3234" s="3" t="s">
        <v>5813</v>
      </c>
      <c r="D3234" s="6">
        <v>5000</v>
      </c>
      <c r="E3234" s="8">
        <v>51</v>
      </c>
      <c r="F3234" t="s">
        <v>8220</v>
      </c>
      <c r="G3234" t="s">
        <v>8223</v>
      </c>
      <c r="H3234" t="s">
        <v>8245</v>
      </c>
      <c r="I3234" s="19">
        <f t="shared" si="150"/>
        <v>42247.281678240746</v>
      </c>
      <c r="J3234">
        <v>1441003537</v>
      </c>
      <c r="K3234" s="19">
        <f t="shared" si="151"/>
        <v>42187.281678240746</v>
      </c>
      <c r="L3234">
        <v>1435819537</v>
      </c>
      <c r="M3234" t="b">
        <v>0</v>
      </c>
      <c r="N3234">
        <v>2</v>
      </c>
      <c r="O3234" t="b">
        <v>0</v>
      </c>
      <c r="P3234" t="s">
        <v>8291</v>
      </c>
      <c r="Q3234" s="15" t="s">
        <v>8311</v>
      </c>
      <c r="R3234" s="12" t="s">
        <v>8336</v>
      </c>
      <c r="S3234">
        <f t="shared" si="152"/>
        <v>25.5</v>
      </c>
    </row>
    <row r="3235" spans="1:19" ht="45" x14ac:dyDescent="0.25">
      <c r="A3235" s="10">
        <v>1875</v>
      </c>
      <c r="B3235" s="3" t="s">
        <v>1876</v>
      </c>
      <c r="C3235" s="3" t="s">
        <v>5985</v>
      </c>
      <c r="D3235" s="6">
        <v>10000</v>
      </c>
      <c r="E3235" s="8">
        <v>51</v>
      </c>
      <c r="F3235" t="s">
        <v>8220</v>
      </c>
      <c r="G3235" t="s">
        <v>8223</v>
      </c>
      <c r="H3235" t="s">
        <v>8245</v>
      </c>
      <c r="I3235" s="19">
        <f t="shared" si="150"/>
        <v>42588.899398148147</v>
      </c>
      <c r="J3235">
        <v>1470519308</v>
      </c>
      <c r="K3235" s="19">
        <f t="shared" si="151"/>
        <v>42528.899398148147</v>
      </c>
      <c r="L3235">
        <v>1465335308</v>
      </c>
      <c r="M3235" t="b">
        <v>0</v>
      </c>
      <c r="N3235">
        <v>3</v>
      </c>
      <c r="O3235" t="b">
        <v>0</v>
      </c>
      <c r="P3235" t="s">
        <v>8281</v>
      </c>
      <c r="Q3235" s="15" t="s">
        <v>8309</v>
      </c>
      <c r="R3235" s="12" t="s">
        <v>8341</v>
      </c>
      <c r="S3235">
        <f t="shared" si="152"/>
        <v>17</v>
      </c>
    </row>
    <row r="3236" spans="1:19" ht="45" x14ac:dyDescent="0.25">
      <c r="A3236" s="10">
        <v>2580</v>
      </c>
      <c r="B3236" s="3" t="s">
        <v>2580</v>
      </c>
      <c r="C3236" s="3" t="s">
        <v>6690</v>
      </c>
      <c r="D3236" s="6">
        <v>8500</v>
      </c>
      <c r="E3236" s="8">
        <v>51</v>
      </c>
      <c r="F3236" t="s">
        <v>8219</v>
      </c>
      <c r="G3236" t="s">
        <v>8223</v>
      </c>
      <c r="H3236" t="s">
        <v>8245</v>
      </c>
      <c r="I3236" s="19">
        <f t="shared" si="150"/>
        <v>42140.125</v>
      </c>
      <c r="J3236">
        <v>1431745200</v>
      </c>
      <c r="K3236" s="19">
        <f t="shared" si="151"/>
        <v>42110.326423611114</v>
      </c>
      <c r="L3236">
        <v>1429170603</v>
      </c>
      <c r="M3236" t="b">
        <v>0</v>
      </c>
      <c r="N3236">
        <v>2</v>
      </c>
      <c r="O3236" t="b">
        <v>0</v>
      </c>
      <c r="P3236" t="s">
        <v>8282</v>
      </c>
      <c r="Q3236" s="15" t="s">
        <v>8325</v>
      </c>
      <c r="R3236" s="12" t="s">
        <v>8353</v>
      </c>
      <c r="S3236">
        <f t="shared" si="152"/>
        <v>25.5</v>
      </c>
    </row>
    <row r="3237" spans="1:19" ht="60" x14ac:dyDescent="0.25">
      <c r="A3237" s="10">
        <v>935</v>
      </c>
      <c r="B3237" s="3" t="s">
        <v>936</v>
      </c>
      <c r="C3237" s="3" t="s">
        <v>5045</v>
      </c>
      <c r="D3237" s="6">
        <v>3500</v>
      </c>
      <c r="E3237" s="8">
        <v>50</v>
      </c>
      <c r="F3237" t="s">
        <v>8220</v>
      </c>
      <c r="G3237" t="s">
        <v>8223</v>
      </c>
      <c r="H3237" t="s">
        <v>8245</v>
      </c>
      <c r="I3237" s="19">
        <f t="shared" si="150"/>
        <v>42398.333668981482</v>
      </c>
      <c r="J3237">
        <v>1454054429</v>
      </c>
      <c r="K3237" s="19">
        <f t="shared" si="151"/>
        <v>42368.333668981482</v>
      </c>
      <c r="L3237">
        <v>1451462429</v>
      </c>
      <c r="M3237" t="b">
        <v>0</v>
      </c>
      <c r="N3237">
        <v>2</v>
      </c>
      <c r="O3237" t="b">
        <v>0</v>
      </c>
      <c r="P3237" t="s">
        <v>8276</v>
      </c>
      <c r="Q3237" s="15" t="s">
        <v>8311</v>
      </c>
      <c r="R3237" s="12" t="s">
        <v>8343</v>
      </c>
      <c r="S3237">
        <f t="shared" si="152"/>
        <v>25</v>
      </c>
    </row>
    <row r="3238" spans="1:19" ht="60" x14ac:dyDescent="0.25">
      <c r="A3238" s="10">
        <v>1060</v>
      </c>
      <c r="B3238" s="3" t="s">
        <v>1061</v>
      </c>
      <c r="C3238" s="3" t="s">
        <v>5170</v>
      </c>
      <c r="D3238" s="6">
        <v>5000</v>
      </c>
      <c r="E3238" s="8">
        <v>50</v>
      </c>
      <c r="F3238" t="s">
        <v>8219</v>
      </c>
      <c r="G3238" t="s">
        <v>8223</v>
      </c>
      <c r="H3238" t="s">
        <v>8245</v>
      </c>
      <c r="I3238" s="19">
        <f t="shared" si="150"/>
        <v>42109.913113425922</v>
      </c>
      <c r="J3238">
        <v>1429134893</v>
      </c>
      <c r="K3238" s="19">
        <f t="shared" si="151"/>
        <v>42079.913113425922</v>
      </c>
      <c r="L3238">
        <v>1426542893</v>
      </c>
      <c r="M3238" t="b">
        <v>0</v>
      </c>
      <c r="N3238">
        <v>1</v>
      </c>
      <c r="O3238" t="b">
        <v>0</v>
      </c>
      <c r="P3238" t="s">
        <v>8279</v>
      </c>
      <c r="Q3238" s="15" t="s">
        <v>8338</v>
      </c>
      <c r="R3238" s="12" t="s">
        <v>8339</v>
      </c>
      <c r="S3238">
        <f t="shared" si="152"/>
        <v>50</v>
      </c>
    </row>
    <row r="3239" spans="1:19" ht="30" x14ac:dyDescent="0.25">
      <c r="A3239" s="10">
        <v>1153</v>
      </c>
      <c r="B3239" s="3" t="s">
        <v>1154</v>
      </c>
      <c r="C3239" s="3" t="s">
        <v>5263</v>
      </c>
      <c r="D3239" s="6">
        <v>8000</v>
      </c>
      <c r="E3239" s="8">
        <v>50</v>
      </c>
      <c r="F3239" t="s">
        <v>8220</v>
      </c>
      <c r="G3239" t="s">
        <v>8223</v>
      </c>
      <c r="H3239" t="s">
        <v>8245</v>
      </c>
      <c r="I3239" s="19">
        <f t="shared" si="150"/>
        <v>42173.714178240742</v>
      </c>
      <c r="J3239">
        <v>1434647305</v>
      </c>
      <c r="K3239" s="19">
        <f t="shared" si="151"/>
        <v>42143.714178240742</v>
      </c>
      <c r="L3239">
        <v>1432055305</v>
      </c>
      <c r="M3239" t="b">
        <v>0</v>
      </c>
      <c r="N3239">
        <v>1</v>
      </c>
      <c r="O3239" t="b">
        <v>0</v>
      </c>
      <c r="P3239" t="s">
        <v>8282</v>
      </c>
      <c r="Q3239" s="15" t="s">
        <v>8325</v>
      </c>
      <c r="R3239" s="12" t="s">
        <v>8353</v>
      </c>
      <c r="S3239">
        <f t="shared" si="152"/>
        <v>50</v>
      </c>
    </row>
    <row r="3240" spans="1:19" ht="60" x14ac:dyDescent="0.25">
      <c r="A3240" s="10">
        <v>1483</v>
      </c>
      <c r="B3240" s="3" t="s">
        <v>1484</v>
      </c>
      <c r="C3240" s="3" t="s">
        <v>5593</v>
      </c>
      <c r="D3240" s="6">
        <v>7000</v>
      </c>
      <c r="E3240" s="8">
        <v>50</v>
      </c>
      <c r="F3240" t="s">
        <v>8220</v>
      </c>
      <c r="G3240" t="s">
        <v>8223</v>
      </c>
      <c r="H3240" t="s">
        <v>8245</v>
      </c>
      <c r="I3240" s="19">
        <f t="shared" si="150"/>
        <v>42573.192997685182</v>
      </c>
      <c r="J3240">
        <v>1469162275</v>
      </c>
      <c r="K3240" s="19">
        <f t="shared" si="151"/>
        <v>42548.192997685182</v>
      </c>
      <c r="L3240">
        <v>1467002275</v>
      </c>
      <c r="M3240" t="b">
        <v>0</v>
      </c>
      <c r="N3240">
        <v>2</v>
      </c>
      <c r="O3240" t="b">
        <v>0</v>
      </c>
      <c r="P3240" t="s">
        <v>8273</v>
      </c>
      <c r="Q3240" s="15" t="s">
        <v>8320</v>
      </c>
      <c r="R3240" s="12" t="s">
        <v>8342</v>
      </c>
      <c r="S3240">
        <f t="shared" si="152"/>
        <v>25</v>
      </c>
    </row>
    <row r="3241" spans="1:19" ht="45" x14ac:dyDescent="0.25">
      <c r="A3241" s="10">
        <v>1989</v>
      </c>
      <c r="B3241" s="3" t="s">
        <v>1990</v>
      </c>
      <c r="C3241" s="3" t="s">
        <v>6099</v>
      </c>
      <c r="D3241" s="6">
        <v>5000</v>
      </c>
      <c r="E3241" s="8">
        <v>50</v>
      </c>
      <c r="F3241" t="s">
        <v>8220</v>
      </c>
      <c r="G3241" t="s">
        <v>8223</v>
      </c>
      <c r="H3241" t="s">
        <v>8245</v>
      </c>
      <c r="I3241" s="19">
        <f t="shared" si="150"/>
        <v>42715.680648148147</v>
      </c>
      <c r="J3241">
        <v>1481473208</v>
      </c>
      <c r="K3241" s="19">
        <f t="shared" si="151"/>
        <v>42685.680648148147</v>
      </c>
      <c r="L3241">
        <v>1478881208</v>
      </c>
      <c r="M3241" t="b">
        <v>0</v>
      </c>
      <c r="N3241">
        <v>1</v>
      </c>
      <c r="O3241" t="b">
        <v>0</v>
      </c>
      <c r="P3241" t="s">
        <v>8294</v>
      </c>
      <c r="Q3241" s="15" t="s">
        <v>8322</v>
      </c>
      <c r="R3241" s="12" t="s">
        <v>8351</v>
      </c>
      <c r="S3241">
        <f t="shared" si="152"/>
        <v>50</v>
      </c>
    </row>
    <row r="3242" spans="1:19" ht="60" x14ac:dyDescent="0.25">
      <c r="A3242" s="10">
        <v>2568</v>
      </c>
      <c r="B3242" s="3" t="s">
        <v>2568</v>
      </c>
      <c r="C3242" s="3" t="s">
        <v>6678</v>
      </c>
      <c r="D3242" s="6">
        <v>10000</v>
      </c>
      <c r="E3242" s="8">
        <v>50</v>
      </c>
      <c r="F3242" t="s">
        <v>8219</v>
      </c>
      <c r="G3242" t="s">
        <v>8224</v>
      </c>
      <c r="H3242" t="s">
        <v>8246</v>
      </c>
      <c r="I3242" s="19">
        <f t="shared" si="150"/>
        <v>42614.666597222225</v>
      </c>
      <c r="J3242">
        <v>1472745594</v>
      </c>
      <c r="K3242" s="19">
        <f t="shared" si="151"/>
        <v>42584.666597222225</v>
      </c>
      <c r="L3242">
        <v>1470153594</v>
      </c>
      <c r="M3242" t="b">
        <v>0</v>
      </c>
      <c r="N3242">
        <v>1</v>
      </c>
      <c r="O3242" t="b">
        <v>0</v>
      </c>
      <c r="P3242" t="s">
        <v>8282</v>
      </c>
      <c r="Q3242" s="15" t="s">
        <v>8325</v>
      </c>
      <c r="R3242" s="12" t="s">
        <v>8353</v>
      </c>
      <c r="S3242">
        <f t="shared" si="152"/>
        <v>50</v>
      </c>
    </row>
    <row r="3243" spans="1:19" ht="60" x14ac:dyDescent="0.25">
      <c r="A3243" s="10">
        <v>3794</v>
      </c>
      <c r="B3243" s="3" t="s">
        <v>3791</v>
      </c>
      <c r="C3243" s="3" t="s">
        <v>7904</v>
      </c>
      <c r="D3243" s="6">
        <v>5000</v>
      </c>
      <c r="E3243" s="8">
        <v>50</v>
      </c>
      <c r="F3243" t="s">
        <v>8220</v>
      </c>
      <c r="G3243" t="s">
        <v>8224</v>
      </c>
      <c r="H3243" t="s">
        <v>8246</v>
      </c>
      <c r="I3243" s="19">
        <f t="shared" si="150"/>
        <v>42162.58048611111</v>
      </c>
      <c r="J3243">
        <v>1433685354</v>
      </c>
      <c r="K3243" s="19">
        <f t="shared" si="151"/>
        <v>42132.58048611111</v>
      </c>
      <c r="L3243">
        <v>1431093354</v>
      </c>
      <c r="M3243" t="b">
        <v>0</v>
      </c>
      <c r="N3243">
        <v>1</v>
      </c>
      <c r="O3243" t="b">
        <v>0</v>
      </c>
      <c r="P3243" t="s">
        <v>8303</v>
      </c>
      <c r="Q3243" s="15" t="s">
        <v>8314</v>
      </c>
      <c r="R3243" s="12" t="s">
        <v>8335</v>
      </c>
      <c r="S3243">
        <f t="shared" si="152"/>
        <v>50</v>
      </c>
    </row>
    <row r="3244" spans="1:19" ht="75" x14ac:dyDescent="0.25">
      <c r="A3244" s="10">
        <v>3941</v>
      </c>
      <c r="B3244" s="3" t="s">
        <v>3938</v>
      </c>
      <c r="C3244" s="3" t="s">
        <v>8049</v>
      </c>
      <c r="D3244" s="6">
        <v>5500</v>
      </c>
      <c r="E3244" s="8">
        <v>50</v>
      </c>
      <c r="F3244" t="s">
        <v>8220</v>
      </c>
      <c r="G3244" t="s">
        <v>8223</v>
      </c>
      <c r="H3244" t="s">
        <v>8245</v>
      </c>
      <c r="I3244" s="19">
        <f t="shared" si="150"/>
        <v>41968.041666666672</v>
      </c>
      <c r="J3244">
        <v>1416877200</v>
      </c>
      <c r="K3244" s="19">
        <f t="shared" si="151"/>
        <v>41940.587233796294</v>
      </c>
      <c r="L3244">
        <v>1414505137</v>
      </c>
      <c r="M3244" t="b">
        <v>0</v>
      </c>
      <c r="N3244">
        <v>2</v>
      </c>
      <c r="O3244" t="b">
        <v>0</v>
      </c>
      <c r="P3244" t="s">
        <v>8269</v>
      </c>
      <c r="Q3244" s="15" t="s">
        <v>8314</v>
      </c>
      <c r="R3244" s="12" t="s">
        <v>8315</v>
      </c>
      <c r="S3244">
        <f t="shared" si="152"/>
        <v>25</v>
      </c>
    </row>
    <row r="3245" spans="1:19" ht="60" x14ac:dyDescent="0.25">
      <c r="A3245" s="10">
        <v>4099</v>
      </c>
      <c r="B3245" s="3" t="s">
        <v>4095</v>
      </c>
      <c r="C3245" s="3" t="s">
        <v>8202</v>
      </c>
      <c r="D3245" s="6">
        <v>4500</v>
      </c>
      <c r="E3245" s="8">
        <v>50</v>
      </c>
      <c r="F3245" t="s">
        <v>8220</v>
      </c>
      <c r="G3245" t="s">
        <v>8223</v>
      </c>
      <c r="H3245" t="s">
        <v>8245</v>
      </c>
      <c r="I3245" s="19">
        <f t="shared" si="150"/>
        <v>42615.850381944445</v>
      </c>
      <c r="J3245">
        <v>1472847873</v>
      </c>
      <c r="K3245" s="19">
        <f t="shared" si="151"/>
        <v>42570.850381944445</v>
      </c>
      <c r="L3245">
        <v>1468959873</v>
      </c>
      <c r="M3245" t="b">
        <v>0</v>
      </c>
      <c r="N3245">
        <v>1</v>
      </c>
      <c r="O3245" t="b">
        <v>0</v>
      </c>
      <c r="P3245" t="s">
        <v>8269</v>
      </c>
      <c r="Q3245" s="15" t="s">
        <v>8314</v>
      </c>
      <c r="R3245" s="12" t="s">
        <v>8315</v>
      </c>
      <c r="S3245">
        <f t="shared" si="152"/>
        <v>50</v>
      </c>
    </row>
    <row r="3246" spans="1:19" ht="45" x14ac:dyDescent="0.25">
      <c r="A3246" s="10">
        <v>873</v>
      </c>
      <c r="B3246" s="3" t="s">
        <v>874</v>
      </c>
      <c r="C3246" s="3" t="s">
        <v>4983</v>
      </c>
      <c r="D3246" s="6">
        <v>3500</v>
      </c>
      <c r="E3246" s="8">
        <v>45</v>
      </c>
      <c r="F3246" t="s">
        <v>8220</v>
      </c>
      <c r="G3246" t="s">
        <v>8223</v>
      </c>
      <c r="H3246" t="s">
        <v>8245</v>
      </c>
      <c r="I3246" s="19">
        <f t="shared" si="150"/>
        <v>41224.208796296298</v>
      </c>
      <c r="J3246">
        <v>1352610040</v>
      </c>
      <c r="K3246" s="19">
        <f t="shared" si="151"/>
        <v>41184.167129629634</v>
      </c>
      <c r="L3246">
        <v>1349150440</v>
      </c>
      <c r="M3246" t="b">
        <v>0</v>
      </c>
      <c r="N3246">
        <v>5</v>
      </c>
      <c r="O3246" t="b">
        <v>0</v>
      </c>
      <c r="P3246" t="s">
        <v>8276</v>
      </c>
      <c r="Q3246" s="15" t="s">
        <v>8311</v>
      </c>
      <c r="R3246" s="12" t="s">
        <v>8343</v>
      </c>
      <c r="S3246">
        <f t="shared" si="152"/>
        <v>9</v>
      </c>
    </row>
    <row r="3247" spans="1:19" ht="60" x14ac:dyDescent="0.25">
      <c r="A3247" s="10">
        <v>2764</v>
      </c>
      <c r="B3247" s="3" t="s">
        <v>2764</v>
      </c>
      <c r="C3247" s="3" t="s">
        <v>6874</v>
      </c>
      <c r="D3247" s="6">
        <v>4000</v>
      </c>
      <c r="E3247" s="8">
        <v>45</v>
      </c>
      <c r="F3247" t="s">
        <v>8220</v>
      </c>
      <c r="G3247" t="s">
        <v>8223</v>
      </c>
      <c r="H3247" t="s">
        <v>8245</v>
      </c>
      <c r="I3247" s="19">
        <f t="shared" si="150"/>
        <v>41059.791666666664</v>
      </c>
      <c r="J3247">
        <v>1338404400</v>
      </c>
      <c r="K3247" s="19">
        <f t="shared" si="151"/>
        <v>41030.292025462964</v>
      </c>
      <c r="L3247">
        <v>1335855631</v>
      </c>
      <c r="M3247" t="b">
        <v>0</v>
      </c>
      <c r="N3247">
        <v>4</v>
      </c>
      <c r="O3247" t="b">
        <v>0</v>
      </c>
      <c r="P3247" t="s">
        <v>8302</v>
      </c>
      <c r="Q3247" s="15" t="s">
        <v>8320</v>
      </c>
      <c r="R3247" s="12" t="s">
        <v>8348</v>
      </c>
      <c r="S3247">
        <f t="shared" si="152"/>
        <v>11.25</v>
      </c>
    </row>
    <row r="3248" spans="1:19" ht="45" x14ac:dyDescent="0.25">
      <c r="A3248" s="10">
        <v>2866</v>
      </c>
      <c r="B3248" s="3" t="s">
        <v>2866</v>
      </c>
      <c r="C3248" s="3" t="s">
        <v>6976</v>
      </c>
      <c r="D3248" s="6">
        <v>5000</v>
      </c>
      <c r="E3248" s="8">
        <v>45</v>
      </c>
      <c r="F3248" t="s">
        <v>8220</v>
      </c>
      <c r="G3248" t="s">
        <v>8223</v>
      </c>
      <c r="H3248" t="s">
        <v>8245</v>
      </c>
      <c r="I3248" s="19">
        <f t="shared" si="150"/>
        <v>42657.916666666672</v>
      </c>
      <c r="J3248">
        <v>1476482400</v>
      </c>
      <c r="K3248" s="19">
        <f t="shared" si="151"/>
        <v>42627.955104166671</v>
      </c>
      <c r="L3248">
        <v>1473893721</v>
      </c>
      <c r="M3248" t="b">
        <v>0</v>
      </c>
      <c r="N3248">
        <v>2</v>
      </c>
      <c r="O3248" t="b">
        <v>0</v>
      </c>
      <c r="P3248" t="s">
        <v>8269</v>
      </c>
      <c r="Q3248" s="15" t="s">
        <v>8314</v>
      </c>
      <c r="R3248" s="12" t="s">
        <v>8315</v>
      </c>
      <c r="S3248">
        <f t="shared" si="152"/>
        <v>22.5</v>
      </c>
    </row>
    <row r="3249" spans="1:19" ht="60" x14ac:dyDescent="0.25">
      <c r="A3249" s="10">
        <v>3966</v>
      </c>
      <c r="B3249" s="3" t="s">
        <v>3963</v>
      </c>
      <c r="C3249" s="3" t="s">
        <v>8073</v>
      </c>
      <c r="D3249" s="6">
        <v>7500</v>
      </c>
      <c r="E3249" s="8">
        <v>45</v>
      </c>
      <c r="F3249" t="s">
        <v>8220</v>
      </c>
      <c r="G3249" t="s">
        <v>8223</v>
      </c>
      <c r="H3249" t="s">
        <v>8245</v>
      </c>
      <c r="I3249" s="19">
        <f t="shared" si="150"/>
        <v>41844.124305555553</v>
      </c>
      <c r="J3249">
        <v>1406170740</v>
      </c>
      <c r="K3249" s="19">
        <f t="shared" si="151"/>
        <v>41801.711550925924</v>
      </c>
      <c r="L3249">
        <v>1402506278</v>
      </c>
      <c r="M3249" t="b">
        <v>0</v>
      </c>
      <c r="N3249">
        <v>2</v>
      </c>
      <c r="O3249" t="b">
        <v>0</v>
      </c>
      <c r="P3249" t="s">
        <v>8269</v>
      </c>
      <c r="Q3249" s="15" t="s">
        <v>8314</v>
      </c>
      <c r="R3249" s="12" t="s">
        <v>8315</v>
      </c>
      <c r="S3249">
        <f t="shared" si="152"/>
        <v>22.5</v>
      </c>
    </row>
    <row r="3250" spans="1:19" ht="45" x14ac:dyDescent="0.25">
      <c r="A3250" s="10">
        <v>937</v>
      </c>
      <c r="B3250" s="3" t="s">
        <v>938</v>
      </c>
      <c r="C3250" s="3" t="s">
        <v>5047</v>
      </c>
      <c r="D3250" s="6">
        <v>3500</v>
      </c>
      <c r="E3250" s="8">
        <v>40</v>
      </c>
      <c r="F3250" t="s">
        <v>8220</v>
      </c>
      <c r="G3250" t="s">
        <v>8223</v>
      </c>
      <c r="H3250" t="s">
        <v>8245</v>
      </c>
      <c r="I3250" s="19">
        <f t="shared" si="150"/>
        <v>41581.839780092596</v>
      </c>
      <c r="J3250">
        <v>1383509357</v>
      </c>
      <c r="K3250" s="19">
        <f t="shared" si="151"/>
        <v>41551.798113425924</v>
      </c>
      <c r="L3250">
        <v>1380913757</v>
      </c>
      <c r="M3250" t="b">
        <v>0</v>
      </c>
      <c r="N3250">
        <v>2</v>
      </c>
      <c r="O3250" t="b">
        <v>0</v>
      </c>
      <c r="P3250" t="s">
        <v>8276</v>
      </c>
      <c r="Q3250" s="15" t="s">
        <v>8311</v>
      </c>
      <c r="R3250" s="12" t="s">
        <v>8343</v>
      </c>
      <c r="S3250">
        <f t="shared" si="152"/>
        <v>20</v>
      </c>
    </row>
    <row r="3251" spans="1:19" ht="60" x14ac:dyDescent="0.25">
      <c r="A3251" s="10">
        <v>939</v>
      </c>
      <c r="B3251" s="3" t="s">
        <v>940</v>
      </c>
      <c r="C3251" s="3" t="s">
        <v>5049</v>
      </c>
      <c r="D3251" s="6">
        <v>2750</v>
      </c>
      <c r="E3251" s="8">
        <v>40</v>
      </c>
      <c r="F3251" t="s">
        <v>8220</v>
      </c>
      <c r="G3251" t="s">
        <v>8223</v>
      </c>
      <c r="H3251" t="s">
        <v>8245</v>
      </c>
      <c r="I3251" s="19">
        <f t="shared" si="150"/>
        <v>41455.831944444442</v>
      </c>
      <c r="J3251">
        <v>1372622280</v>
      </c>
      <c r="K3251" s="19">
        <f t="shared" si="151"/>
        <v>41416.763171296298</v>
      </c>
      <c r="L3251">
        <v>1369246738</v>
      </c>
      <c r="M3251" t="b">
        <v>0</v>
      </c>
      <c r="N3251">
        <v>2</v>
      </c>
      <c r="O3251" t="b">
        <v>0</v>
      </c>
      <c r="P3251" t="s">
        <v>8276</v>
      </c>
      <c r="Q3251" s="15" t="s">
        <v>8311</v>
      </c>
      <c r="R3251" s="12" t="s">
        <v>8343</v>
      </c>
      <c r="S3251">
        <f t="shared" si="152"/>
        <v>20</v>
      </c>
    </row>
    <row r="3252" spans="1:19" ht="60" x14ac:dyDescent="0.25">
      <c r="A3252" s="10">
        <v>1232</v>
      </c>
      <c r="B3252" s="3" t="s">
        <v>1233</v>
      </c>
      <c r="C3252" s="3" t="s">
        <v>5342</v>
      </c>
      <c r="D3252" s="6">
        <v>5000</v>
      </c>
      <c r="E3252" s="8">
        <v>40</v>
      </c>
      <c r="F3252" t="s">
        <v>8219</v>
      </c>
      <c r="G3252" t="s">
        <v>8223</v>
      </c>
      <c r="H3252" t="s">
        <v>8245</v>
      </c>
      <c r="I3252" s="19">
        <f t="shared" si="150"/>
        <v>41553.848032407412</v>
      </c>
      <c r="J3252">
        <v>1381090870</v>
      </c>
      <c r="K3252" s="19">
        <f t="shared" si="151"/>
        <v>41506.848032407412</v>
      </c>
      <c r="L3252">
        <v>1377030070</v>
      </c>
      <c r="M3252" t="b">
        <v>0</v>
      </c>
      <c r="N3252">
        <v>1</v>
      </c>
      <c r="O3252" t="b">
        <v>0</v>
      </c>
      <c r="P3252" t="s">
        <v>8284</v>
      </c>
      <c r="Q3252" s="15" t="s">
        <v>8311</v>
      </c>
      <c r="R3252" s="12" t="s">
        <v>8349</v>
      </c>
      <c r="S3252">
        <f t="shared" si="152"/>
        <v>40</v>
      </c>
    </row>
    <row r="3253" spans="1:19" ht="45" x14ac:dyDescent="0.25">
      <c r="A3253" s="10">
        <v>1789</v>
      </c>
      <c r="B3253" s="3" t="s">
        <v>1790</v>
      </c>
      <c r="C3253" s="3" t="s">
        <v>5899</v>
      </c>
      <c r="D3253" s="6">
        <v>8000</v>
      </c>
      <c r="E3253" s="8">
        <v>40</v>
      </c>
      <c r="F3253" t="s">
        <v>8220</v>
      </c>
      <c r="G3253" t="s">
        <v>8223</v>
      </c>
      <c r="H3253" t="s">
        <v>8245</v>
      </c>
      <c r="I3253" s="19">
        <f t="shared" si="150"/>
        <v>42016.250034722223</v>
      </c>
      <c r="J3253">
        <v>1421042403</v>
      </c>
      <c r="K3253" s="19">
        <f t="shared" si="151"/>
        <v>41956.250034722223</v>
      </c>
      <c r="L3253">
        <v>1415858403</v>
      </c>
      <c r="M3253" t="b">
        <v>1</v>
      </c>
      <c r="N3253">
        <v>4</v>
      </c>
      <c r="O3253" t="b">
        <v>0</v>
      </c>
      <c r="P3253" t="s">
        <v>8283</v>
      </c>
      <c r="Q3253" s="15" t="s">
        <v>8322</v>
      </c>
      <c r="R3253" s="12" t="s">
        <v>8323</v>
      </c>
      <c r="S3253">
        <f t="shared" si="152"/>
        <v>10</v>
      </c>
    </row>
    <row r="3254" spans="1:19" ht="45" x14ac:dyDescent="0.25">
      <c r="A3254" s="10">
        <v>1793</v>
      </c>
      <c r="B3254" s="3" t="s">
        <v>1794</v>
      </c>
      <c r="C3254" s="3" t="s">
        <v>5903</v>
      </c>
      <c r="D3254" s="6">
        <v>3000</v>
      </c>
      <c r="E3254" s="8">
        <v>40</v>
      </c>
      <c r="F3254" t="s">
        <v>8220</v>
      </c>
      <c r="G3254" t="s">
        <v>8225</v>
      </c>
      <c r="H3254" t="s">
        <v>8247</v>
      </c>
      <c r="I3254" s="19">
        <f t="shared" si="150"/>
        <v>41970.933333333334</v>
      </c>
      <c r="J3254">
        <v>1417127040</v>
      </c>
      <c r="K3254" s="19">
        <f t="shared" si="151"/>
        <v>41940.89166666667</v>
      </c>
      <c r="L3254">
        <v>1414531440</v>
      </c>
      <c r="M3254" t="b">
        <v>1</v>
      </c>
      <c r="N3254">
        <v>2</v>
      </c>
      <c r="O3254" t="b">
        <v>0</v>
      </c>
      <c r="P3254" t="s">
        <v>8283</v>
      </c>
      <c r="Q3254" s="15" t="s">
        <v>8322</v>
      </c>
      <c r="R3254" s="12" t="s">
        <v>8323</v>
      </c>
      <c r="S3254">
        <f t="shared" si="152"/>
        <v>20</v>
      </c>
    </row>
    <row r="3255" spans="1:19" ht="60" x14ac:dyDescent="0.25">
      <c r="A3255" s="10">
        <v>2693</v>
      </c>
      <c r="B3255" s="3" t="s">
        <v>2693</v>
      </c>
      <c r="C3255" s="3" t="s">
        <v>6803</v>
      </c>
      <c r="D3255" s="6">
        <v>5000</v>
      </c>
      <c r="E3255" s="8">
        <v>40</v>
      </c>
      <c r="F3255" t="s">
        <v>8220</v>
      </c>
      <c r="G3255" t="s">
        <v>8223</v>
      </c>
      <c r="H3255" t="s">
        <v>8245</v>
      </c>
      <c r="I3255" s="19">
        <f t="shared" si="150"/>
        <v>41864.138495370367</v>
      </c>
      <c r="J3255">
        <v>1407899966</v>
      </c>
      <c r="K3255" s="19">
        <f t="shared" si="151"/>
        <v>41834.138495370367</v>
      </c>
      <c r="L3255">
        <v>1405307966</v>
      </c>
      <c r="M3255" t="b">
        <v>0</v>
      </c>
      <c r="N3255">
        <v>3</v>
      </c>
      <c r="O3255" t="b">
        <v>0</v>
      </c>
      <c r="P3255" t="s">
        <v>8282</v>
      </c>
      <c r="Q3255" s="15" t="s">
        <v>8325</v>
      </c>
      <c r="R3255" s="12" t="s">
        <v>8353</v>
      </c>
      <c r="S3255">
        <f t="shared" si="152"/>
        <v>13.33</v>
      </c>
    </row>
    <row r="3256" spans="1:19" ht="45" x14ac:dyDescent="0.25">
      <c r="A3256" s="10">
        <v>4005</v>
      </c>
      <c r="B3256" s="3" t="s">
        <v>4001</v>
      </c>
      <c r="C3256" s="3" t="s">
        <v>8110</v>
      </c>
      <c r="D3256" s="6">
        <v>3000</v>
      </c>
      <c r="E3256" s="8">
        <v>40</v>
      </c>
      <c r="F3256" t="s">
        <v>8220</v>
      </c>
      <c r="G3256" t="s">
        <v>8223</v>
      </c>
      <c r="H3256" t="s">
        <v>8245</v>
      </c>
      <c r="I3256" s="19">
        <f t="shared" si="150"/>
        <v>41932.807696759257</v>
      </c>
      <c r="J3256">
        <v>1413832985</v>
      </c>
      <c r="K3256" s="19">
        <f t="shared" si="151"/>
        <v>41872.807696759257</v>
      </c>
      <c r="L3256">
        <v>1408648985</v>
      </c>
      <c r="M3256" t="b">
        <v>0</v>
      </c>
      <c r="N3256">
        <v>2</v>
      </c>
      <c r="O3256" t="b">
        <v>0</v>
      </c>
      <c r="P3256" t="s">
        <v>8269</v>
      </c>
      <c r="Q3256" s="15" t="s">
        <v>8314</v>
      </c>
      <c r="R3256" s="12" t="s">
        <v>8315</v>
      </c>
      <c r="S3256">
        <f t="shared" si="152"/>
        <v>20</v>
      </c>
    </row>
    <row r="3257" spans="1:19" ht="60" x14ac:dyDescent="0.25">
      <c r="A3257" s="10">
        <v>2903</v>
      </c>
      <c r="B3257" s="3" t="s">
        <v>2903</v>
      </c>
      <c r="C3257" s="3" t="s">
        <v>7013</v>
      </c>
      <c r="D3257" s="6">
        <v>5000</v>
      </c>
      <c r="E3257" s="8">
        <v>39</v>
      </c>
      <c r="F3257" t="s">
        <v>8220</v>
      </c>
      <c r="G3257" t="s">
        <v>8223</v>
      </c>
      <c r="H3257" t="s">
        <v>8245</v>
      </c>
      <c r="I3257" s="19">
        <f t="shared" si="150"/>
        <v>42256.166874999995</v>
      </c>
      <c r="J3257">
        <v>1441771218</v>
      </c>
      <c r="K3257" s="19">
        <f t="shared" si="151"/>
        <v>42196.166874999995</v>
      </c>
      <c r="L3257">
        <v>1436587218</v>
      </c>
      <c r="M3257" t="b">
        <v>0</v>
      </c>
      <c r="N3257">
        <v>4</v>
      </c>
      <c r="O3257" t="b">
        <v>0</v>
      </c>
      <c r="P3257" t="s">
        <v>8269</v>
      </c>
      <c r="Q3257" s="15" t="s">
        <v>8314</v>
      </c>
      <c r="R3257" s="12" t="s">
        <v>8315</v>
      </c>
      <c r="S3257">
        <f t="shared" si="152"/>
        <v>9.75</v>
      </c>
    </row>
    <row r="3258" spans="1:19" ht="45" x14ac:dyDescent="0.25">
      <c r="A3258" s="10">
        <v>4073</v>
      </c>
      <c r="B3258" s="3" t="s">
        <v>4069</v>
      </c>
      <c r="C3258" s="3" t="s">
        <v>8176</v>
      </c>
      <c r="D3258" s="6">
        <v>3500</v>
      </c>
      <c r="E3258" s="8">
        <v>37</v>
      </c>
      <c r="F3258" t="s">
        <v>8220</v>
      </c>
      <c r="G3258" t="s">
        <v>8223</v>
      </c>
      <c r="H3258" t="s">
        <v>8245</v>
      </c>
      <c r="I3258" s="19">
        <f t="shared" si="150"/>
        <v>42133.166666666672</v>
      </c>
      <c r="J3258">
        <v>1431144000</v>
      </c>
      <c r="K3258" s="19">
        <f t="shared" si="151"/>
        <v>42078.34520833334</v>
      </c>
      <c r="L3258">
        <v>1426407426</v>
      </c>
      <c r="M3258" t="b">
        <v>0</v>
      </c>
      <c r="N3258">
        <v>2</v>
      </c>
      <c r="O3258" t="b">
        <v>0</v>
      </c>
      <c r="P3258" t="s">
        <v>8269</v>
      </c>
      <c r="Q3258" s="15" t="s">
        <v>8314</v>
      </c>
      <c r="R3258" s="12" t="s">
        <v>8315</v>
      </c>
      <c r="S3258">
        <f t="shared" si="152"/>
        <v>18.5</v>
      </c>
    </row>
    <row r="3259" spans="1:19" ht="60" x14ac:dyDescent="0.25">
      <c r="A3259" s="10">
        <v>2647</v>
      </c>
      <c r="B3259" s="3" t="s">
        <v>2647</v>
      </c>
      <c r="C3259" s="3" t="s">
        <v>6757</v>
      </c>
      <c r="D3259" s="6">
        <v>2500</v>
      </c>
      <c r="E3259" s="8">
        <v>36</v>
      </c>
      <c r="F3259" t="s">
        <v>8219</v>
      </c>
      <c r="G3259" t="s">
        <v>8228</v>
      </c>
      <c r="H3259" t="s">
        <v>8250</v>
      </c>
      <c r="I3259" s="19">
        <f t="shared" si="150"/>
        <v>42230.261793981481</v>
      </c>
      <c r="J3259">
        <v>1439533019</v>
      </c>
      <c r="K3259" s="19">
        <f t="shared" si="151"/>
        <v>42200.261793981481</v>
      </c>
      <c r="L3259">
        <v>1436941019</v>
      </c>
      <c r="M3259" t="b">
        <v>0</v>
      </c>
      <c r="N3259">
        <v>3</v>
      </c>
      <c r="O3259" t="b">
        <v>0</v>
      </c>
      <c r="P3259" t="s">
        <v>8299</v>
      </c>
      <c r="Q3259" s="15" t="s">
        <v>8307</v>
      </c>
      <c r="R3259" s="12" t="s">
        <v>8316</v>
      </c>
      <c r="S3259">
        <f t="shared" si="152"/>
        <v>12</v>
      </c>
    </row>
    <row r="3260" spans="1:19" ht="30" x14ac:dyDescent="0.25">
      <c r="A3260" s="10">
        <v>2761</v>
      </c>
      <c r="B3260" s="3" t="s">
        <v>2761</v>
      </c>
      <c r="C3260" s="3" t="s">
        <v>6871</v>
      </c>
      <c r="D3260" s="6">
        <v>5000</v>
      </c>
      <c r="E3260" s="8">
        <v>36</v>
      </c>
      <c r="F3260" t="s">
        <v>8220</v>
      </c>
      <c r="G3260" t="s">
        <v>8223</v>
      </c>
      <c r="H3260" t="s">
        <v>8245</v>
      </c>
      <c r="I3260" s="19">
        <f t="shared" si="150"/>
        <v>41277.063576388886</v>
      </c>
      <c r="J3260">
        <v>1357176693</v>
      </c>
      <c r="K3260" s="19">
        <f t="shared" si="151"/>
        <v>41247.063576388886</v>
      </c>
      <c r="L3260">
        <v>1354584693</v>
      </c>
      <c r="M3260" t="b">
        <v>0</v>
      </c>
      <c r="N3260">
        <v>4</v>
      </c>
      <c r="O3260" t="b">
        <v>0</v>
      </c>
      <c r="P3260" t="s">
        <v>8302</v>
      </c>
      <c r="Q3260" s="15" t="s">
        <v>8320</v>
      </c>
      <c r="R3260" s="12" t="s">
        <v>8348</v>
      </c>
      <c r="S3260">
        <f t="shared" si="152"/>
        <v>9</v>
      </c>
    </row>
    <row r="3261" spans="1:19" ht="60" x14ac:dyDescent="0.25">
      <c r="A3261" s="10">
        <v>550</v>
      </c>
      <c r="B3261" s="3" t="s">
        <v>551</v>
      </c>
      <c r="C3261" s="3" t="s">
        <v>4660</v>
      </c>
      <c r="D3261" s="6">
        <v>5000</v>
      </c>
      <c r="E3261" s="8">
        <v>35</v>
      </c>
      <c r="F3261" t="s">
        <v>8220</v>
      </c>
      <c r="G3261" t="s">
        <v>8228</v>
      </c>
      <c r="H3261" t="s">
        <v>8250</v>
      </c>
      <c r="I3261" s="19">
        <f t="shared" si="150"/>
        <v>42766.208333333328</v>
      </c>
      <c r="J3261">
        <v>1485838800</v>
      </c>
      <c r="K3261" s="19">
        <f t="shared" si="151"/>
        <v>42753.678761574076</v>
      </c>
      <c r="L3261">
        <v>1484756245</v>
      </c>
      <c r="M3261" t="b">
        <v>0</v>
      </c>
      <c r="N3261">
        <v>4</v>
      </c>
      <c r="O3261" t="b">
        <v>0</v>
      </c>
      <c r="P3261" t="s">
        <v>8270</v>
      </c>
      <c r="Q3261" s="15" t="s">
        <v>8307</v>
      </c>
      <c r="R3261" s="12" t="s">
        <v>8354</v>
      </c>
      <c r="S3261">
        <f t="shared" si="152"/>
        <v>8.75</v>
      </c>
    </row>
    <row r="3262" spans="1:19" ht="60" x14ac:dyDescent="0.25">
      <c r="A3262" s="10">
        <v>1719</v>
      </c>
      <c r="B3262" s="3" t="s">
        <v>1720</v>
      </c>
      <c r="C3262" s="3" t="s">
        <v>5829</v>
      </c>
      <c r="D3262" s="6">
        <v>4000</v>
      </c>
      <c r="E3262" s="8">
        <v>35</v>
      </c>
      <c r="F3262" t="s">
        <v>8220</v>
      </c>
      <c r="G3262" t="s">
        <v>8223</v>
      </c>
      <c r="H3262" t="s">
        <v>8245</v>
      </c>
      <c r="I3262" s="19">
        <f t="shared" si="150"/>
        <v>41899.534618055557</v>
      </c>
      <c r="J3262">
        <v>1410958191</v>
      </c>
      <c r="K3262" s="19">
        <f t="shared" si="151"/>
        <v>41869.534618055557</v>
      </c>
      <c r="L3262">
        <v>1408366191</v>
      </c>
      <c r="M3262" t="b">
        <v>0</v>
      </c>
      <c r="N3262">
        <v>3</v>
      </c>
      <c r="O3262" t="b">
        <v>0</v>
      </c>
      <c r="P3262" t="s">
        <v>8291</v>
      </c>
      <c r="Q3262" s="15" t="s">
        <v>8311</v>
      </c>
      <c r="R3262" s="12" t="s">
        <v>8336</v>
      </c>
      <c r="S3262">
        <f t="shared" si="152"/>
        <v>11.67</v>
      </c>
    </row>
    <row r="3263" spans="1:19" ht="60" x14ac:dyDescent="0.25">
      <c r="A3263" s="10">
        <v>1724</v>
      </c>
      <c r="B3263" s="3" t="s">
        <v>1725</v>
      </c>
      <c r="C3263" s="3" t="s">
        <v>5834</v>
      </c>
      <c r="D3263" s="6">
        <v>6000</v>
      </c>
      <c r="E3263" s="8">
        <v>35</v>
      </c>
      <c r="F3263" t="s">
        <v>8220</v>
      </c>
      <c r="G3263" t="s">
        <v>8223</v>
      </c>
      <c r="H3263" t="s">
        <v>8245</v>
      </c>
      <c r="I3263" s="19">
        <f t="shared" si="150"/>
        <v>41942.932430555556</v>
      </c>
      <c r="J3263">
        <v>1414707762</v>
      </c>
      <c r="K3263" s="19">
        <f t="shared" si="151"/>
        <v>41912.932430555556</v>
      </c>
      <c r="L3263">
        <v>1412115762</v>
      </c>
      <c r="M3263" t="b">
        <v>0</v>
      </c>
      <c r="N3263">
        <v>4</v>
      </c>
      <c r="O3263" t="b">
        <v>0</v>
      </c>
      <c r="P3263" t="s">
        <v>8291</v>
      </c>
      <c r="Q3263" s="15" t="s">
        <v>8311</v>
      </c>
      <c r="R3263" s="12" t="s">
        <v>8336</v>
      </c>
      <c r="S3263">
        <f t="shared" si="152"/>
        <v>8.75</v>
      </c>
    </row>
    <row r="3264" spans="1:19" ht="45" x14ac:dyDescent="0.25">
      <c r="A3264" s="10">
        <v>4068</v>
      </c>
      <c r="B3264" s="3" t="s">
        <v>4064</v>
      </c>
      <c r="C3264" s="3" t="s">
        <v>8171</v>
      </c>
      <c r="D3264" s="6">
        <v>3495</v>
      </c>
      <c r="E3264" s="8">
        <v>34.950000000000003</v>
      </c>
      <c r="F3264" t="s">
        <v>8220</v>
      </c>
      <c r="G3264" t="s">
        <v>8223</v>
      </c>
      <c r="H3264" t="s">
        <v>8245</v>
      </c>
      <c r="I3264" s="19">
        <f t="shared" si="150"/>
        <v>42748.961805555555</v>
      </c>
      <c r="J3264">
        <v>1484348700</v>
      </c>
      <c r="K3264" s="19">
        <f t="shared" si="151"/>
        <v>42718.963599537034</v>
      </c>
      <c r="L3264">
        <v>1481756855</v>
      </c>
      <c r="M3264" t="b">
        <v>0</v>
      </c>
      <c r="N3264">
        <v>1</v>
      </c>
      <c r="O3264" t="b">
        <v>0</v>
      </c>
      <c r="P3264" t="s">
        <v>8269</v>
      </c>
      <c r="Q3264" s="15" t="s">
        <v>8314</v>
      </c>
      <c r="R3264" s="12" t="s">
        <v>8315</v>
      </c>
      <c r="S3264">
        <f t="shared" si="152"/>
        <v>34.950000000000003</v>
      </c>
    </row>
    <row r="3265" spans="1:19" ht="30" x14ac:dyDescent="0.25">
      <c r="A3265" s="10">
        <v>1710</v>
      </c>
      <c r="B3265" s="3" t="s">
        <v>1711</v>
      </c>
      <c r="C3265" s="3" t="s">
        <v>5820</v>
      </c>
      <c r="D3265" s="6">
        <v>5000</v>
      </c>
      <c r="E3265" s="8">
        <v>34</v>
      </c>
      <c r="F3265" t="s">
        <v>8220</v>
      </c>
      <c r="G3265" t="s">
        <v>8235</v>
      </c>
      <c r="H3265" t="s">
        <v>8248</v>
      </c>
      <c r="I3265" s="19">
        <f t="shared" si="150"/>
        <v>42387.541666666672</v>
      </c>
      <c r="J3265">
        <v>1453122000</v>
      </c>
      <c r="K3265" s="19">
        <f t="shared" si="151"/>
        <v>42341.59129629629</v>
      </c>
      <c r="L3265">
        <v>1449151888</v>
      </c>
      <c r="M3265" t="b">
        <v>0</v>
      </c>
      <c r="N3265">
        <v>1</v>
      </c>
      <c r="O3265" t="b">
        <v>0</v>
      </c>
      <c r="P3265" t="s">
        <v>8291</v>
      </c>
      <c r="Q3265" s="15" t="s">
        <v>8311</v>
      </c>
      <c r="R3265" s="12" t="s">
        <v>8336</v>
      </c>
      <c r="S3265">
        <f t="shared" si="152"/>
        <v>34</v>
      </c>
    </row>
    <row r="3266" spans="1:19" ht="45" x14ac:dyDescent="0.25">
      <c r="A3266" s="10">
        <v>2767</v>
      </c>
      <c r="B3266" s="3" t="s">
        <v>2767</v>
      </c>
      <c r="C3266" s="3" t="s">
        <v>6877</v>
      </c>
      <c r="D3266" s="6">
        <v>4000</v>
      </c>
      <c r="E3266" s="8">
        <v>34</v>
      </c>
      <c r="F3266" t="s">
        <v>8220</v>
      </c>
      <c r="G3266" t="s">
        <v>8228</v>
      </c>
      <c r="H3266" t="s">
        <v>8250</v>
      </c>
      <c r="I3266" s="19">
        <f t="shared" si="150"/>
        <v>42232.958912037036</v>
      </c>
      <c r="J3266">
        <v>1439766050</v>
      </c>
      <c r="K3266" s="19">
        <f t="shared" si="151"/>
        <v>42172.958912037036</v>
      </c>
      <c r="L3266">
        <v>1434582050</v>
      </c>
      <c r="M3266" t="b">
        <v>0</v>
      </c>
      <c r="N3266">
        <v>3</v>
      </c>
      <c r="O3266" t="b">
        <v>0</v>
      </c>
      <c r="P3266" t="s">
        <v>8302</v>
      </c>
      <c r="Q3266" s="15" t="s">
        <v>8320</v>
      </c>
      <c r="R3266" s="12" t="s">
        <v>8348</v>
      </c>
      <c r="S3266">
        <f t="shared" si="152"/>
        <v>11.33</v>
      </c>
    </row>
    <row r="3267" spans="1:19" ht="60" x14ac:dyDescent="0.25">
      <c r="A3267" s="10">
        <v>773</v>
      </c>
      <c r="B3267" s="3" t="s">
        <v>774</v>
      </c>
      <c r="C3267" s="3" t="s">
        <v>4883</v>
      </c>
      <c r="D3267" s="6">
        <v>3759</v>
      </c>
      <c r="E3267" s="8">
        <v>32</v>
      </c>
      <c r="F3267" t="s">
        <v>8220</v>
      </c>
      <c r="G3267" t="s">
        <v>8224</v>
      </c>
      <c r="H3267" t="s">
        <v>8246</v>
      </c>
      <c r="I3267" s="19">
        <f t="shared" ref="I3267:I3330" si="153">(((J3267/60)/60)/24)+DATE(1970,1,1)</f>
        <v>42134.959027777775</v>
      </c>
      <c r="J3267">
        <v>1431298860</v>
      </c>
      <c r="K3267" s="19">
        <f t="shared" ref="K3267:K3330" si="154">(((L3267/60)/60)/24)+DATE(1970,1,1)</f>
        <v>42100.735937499994</v>
      </c>
      <c r="L3267">
        <v>1428341985</v>
      </c>
      <c r="M3267" t="b">
        <v>0</v>
      </c>
      <c r="N3267">
        <v>2</v>
      </c>
      <c r="O3267" t="b">
        <v>0</v>
      </c>
      <c r="P3267" t="s">
        <v>8273</v>
      </c>
      <c r="Q3267" s="15" t="s">
        <v>8320</v>
      </c>
      <c r="R3267" s="12" t="s">
        <v>8342</v>
      </c>
      <c r="S3267">
        <f t="shared" ref="S3267:S3330" si="155">IFERROR(ROUND(E3267/N3267,2),0)</f>
        <v>16</v>
      </c>
    </row>
    <row r="3268" spans="1:19" x14ac:dyDescent="0.25">
      <c r="A3268" s="10">
        <v>497</v>
      </c>
      <c r="B3268" s="3" t="s">
        <v>498</v>
      </c>
      <c r="C3268" s="3" t="s">
        <v>4607</v>
      </c>
      <c r="D3268" s="6">
        <v>4480</v>
      </c>
      <c r="E3268" s="8">
        <v>30</v>
      </c>
      <c r="F3268" t="s">
        <v>8220</v>
      </c>
      <c r="G3268" t="s">
        <v>8223</v>
      </c>
      <c r="H3268" t="s">
        <v>8245</v>
      </c>
      <c r="I3268" s="19">
        <f t="shared" si="153"/>
        <v>41998.208333333328</v>
      </c>
      <c r="J3268">
        <v>1419483600</v>
      </c>
      <c r="K3268" s="19">
        <f t="shared" si="154"/>
        <v>41945.037789351853</v>
      </c>
      <c r="L3268">
        <v>1414889665</v>
      </c>
      <c r="M3268" t="b">
        <v>0</v>
      </c>
      <c r="N3268">
        <v>3</v>
      </c>
      <c r="O3268" t="b">
        <v>0</v>
      </c>
      <c r="P3268" t="s">
        <v>8268</v>
      </c>
      <c r="Q3268" s="15" t="s">
        <v>8317</v>
      </c>
      <c r="R3268" s="12" t="s">
        <v>8344</v>
      </c>
      <c r="S3268">
        <f t="shared" si="155"/>
        <v>10</v>
      </c>
    </row>
    <row r="3269" spans="1:19" ht="45" x14ac:dyDescent="0.25">
      <c r="A3269" s="10">
        <v>881</v>
      </c>
      <c r="B3269" s="3" t="s">
        <v>882</v>
      </c>
      <c r="C3269" s="3" t="s">
        <v>4991</v>
      </c>
      <c r="D3269" s="6">
        <v>3750</v>
      </c>
      <c r="E3269" s="8">
        <v>30</v>
      </c>
      <c r="F3269" t="s">
        <v>8220</v>
      </c>
      <c r="G3269" t="s">
        <v>8223</v>
      </c>
      <c r="H3269" t="s">
        <v>8245</v>
      </c>
      <c r="I3269" s="19">
        <f t="shared" si="153"/>
        <v>40922.25099537037</v>
      </c>
      <c r="J3269">
        <v>1326520886</v>
      </c>
      <c r="K3269" s="19">
        <f t="shared" si="154"/>
        <v>40877.25099537037</v>
      </c>
      <c r="L3269">
        <v>1322632886</v>
      </c>
      <c r="M3269" t="b">
        <v>0</v>
      </c>
      <c r="N3269">
        <v>1</v>
      </c>
      <c r="O3269" t="b">
        <v>0</v>
      </c>
      <c r="P3269" t="s">
        <v>8277</v>
      </c>
      <c r="Q3269" s="15" t="s">
        <v>8311</v>
      </c>
      <c r="R3269" s="12" t="s">
        <v>8328</v>
      </c>
      <c r="S3269">
        <f t="shared" si="155"/>
        <v>30</v>
      </c>
    </row>
    <row r="3270" spans="1:19" ht="45" x14ac:dyDescent="0.25">
      <c r="A3270" s="10">
        <v>912</v>
      </c>
      <c r="B3270" s="3" t="s">
        <v>913</v>
      </c>
      <c r="C3270" s="3" t="s">
        <v>5022</v>
      </c>
      <c r="D3270" s="6">
        <v>3500</v>
      </c>
      <c r="E3270" s="8">
        <v>30</v>
      </c>
      <c r="F3270" t="s">
        <v>8220</v>
      </c>
      <c r="G3270" t="s">
        <v>8223</v>
      </c>
      <c r="H3270" t="s">
        <v>8245</v>
      </c>
      <c r="I3270" s="19">
        <f t="shared" si="153"/>
        <v>41254.151006944441</v>
      </c>
      <c r="J3270">
        <v>1355197047</v>
      </c>
      <c r="K3270" s="19">
        <f t="shared" si="154"/>
        <v>41194.109340277777</v>
      </c>
      <c r="L3270">
        <v>1350009447</v>
      </c>
      <c r="M3270" t="b">
        <v>0</v>
      </c>
      <c r="N3270">
        <v>2</v>
      </c>
      <c r="O3270" t="b">
        <v>0</v>
      </c>
      <c r="P3270" t="s">
        <v>8276</v>
      </c>
      <c r="Q3270" s="15" t="s">
        <v>8311</v>
      </c>
      <c r="R3270" s="12" t="s">
        <v>8343</v>
      </c>
      <c r="S3270">
        <f t="shared" si="155"/>
        <v>15</v>
      </c>
    </row>
    <row r="3271" spans="1:19" ht="60" x14ac:dyDescent="0.25">
      <c r="A3271" s="10">
        <v>917</v>
      </c>
      <c r="B3271" s="3" t="s">
        <v>918</v>
      </c>
      <c r="C3271" s="3" t="s">
        <v>5027</v>
      </c>
      <c r="D3271" s="6">
        <v>5000</v>
      </c>
      <c r="E3271" s="8">
        <v>30</v>
      </c>
      <c r="F3271" t="s">
        <v>8220</v>
      </c>
      <c r="G3271" t="s">
        <v>8223</v>
      </c>
      <c r="H3271" t="s">
        <v>8245</v>
      </c>
      <c r="I3271" s="19">
        <f t="shared" si="153"/>
        <v>41834.104166666664</v>
      </c>
      <c r="J3271">
        <v>1405305000</v>
      </c>
      <c r="K3271" s="19">
        <f t="shared" si="154"/>
        <v>41802.94363425926</v>
      </c>
      <c r="L3271">
        <v>1402612730</v>
      </c>
      <c r="M3271" t="b">
        <v>0</v>
      </c>
      <c r="N3271">
        <v>1</v>
      </c>
      <c r="O3271" t="b">
        <v>0</v>
      </c>
      <c r="P3271" t="s">
        <v>8276</v>
      </c>
      <c r="Q3271" s="15" t="s">
        <v>8311</v>
      </c>
      <c r="R3271" s="12" t="s">
        <v>8343</v>
      </c>
      <c r="S3271">
        <f t="shared" si="155"/>
        <v>30</v>
      </c>
    </row>
    <row r="3272" spans="1:19" ht="60" x14ac:dyDescent="0.25">
      <c r="A3272" s="10">
        <v>1492</v>
      </c>
      <c r="B3272" s="3" t="s">
        <v>1493</v>
      </c>
      <c r="C3272" s="3" t="s">
        <v>5602</v>
      </c>
      <c r="D3272" s="6">
        <v>4000</v>
      </c>
      <c r="E3272" s="8">
        <v>30</v>
      </c>
      <c r="F3272" t="s">
        <v>8220</v>
      </c>
      <c r="G3272" t="s">
        <v>8223</v>
      </c>
      <c r="H3272" t="s">
        <v>8245</v>
      </c>
      <c r="I3272" s="19">
        <f t="shared" si="153"/>
        <v>40712.884791666671</v>
      </c>
      <c r="J3272">
        <v>1308431646</v>
      </c>
      <c r="K3272" s="19">
        <f t="shared" si="154"/>
        <v>40682.884791666671</v>
      </c>
      <c r="L3272">
        <v>1305839646</v>
      </c>
      <c r="M3272" t="b">
        <v>0</v>
      </c>
      <c r="N3272">
        <v>2</v>
      </c>
      <c r="O3272" t="b">
        <v>0</v>
      </c>
      <c r="P3272" t="s">
        <v>8273</v>
      </c>
      <c r="Q3272" s="15" t="s">
        <v>8320</v>
      </c>
      <c r="R3272" s="12" t="s">
        <v>8342</v>
      </c>
      <c r="S3272">
        <f t="shared" si="155"/>
        <v>15</v>
      </c>
    </row>
    <row r="3273" spans="1:19" ht="60" x14ac:dyDescent="0.25">
      <c r="A3273" s="10">
        <v>2506</v>
      </c>
      <c r="B3273" s="3" t="s">
        <v>2506</v>
      </c>
      <c r="C3273" s="3" t="s">
        <v>6616</v>
      </c>
      <c r="D3273" s="6">
        <v>5000</v>
      </c>
      <c r="E3273" s="8">
        <v>30</v>
      </c>
      <c r="F3273" t="s">
        <v>8220</v>
      </c>
      <c r="G3273" t="s">
        <v>8224</v>
      </c>
      <c r="H3273" t="s">
        <v>8246</v>
      </c>
      <c r="I3273" s="19">
        <f t="shared" si="153"/>
        <v>42280.875</v>
      </c>
      <c r="J3273">
        <v>1443906000</v>
      </c>
      <c r="K3273" s="19">
        <f t="shared" si="154"/>
        <v>42258.297094907408</v>
      </c>
      <c r="L3273">
        <v>1441955269</v>
      </c>
      <c r="M3273" t="b">
        <v>0</v>
      </c>
      <c r="N3273">
        <v>2</v>
      </c>
      <c r="O3273" t="b">
        <v>0</v>
      </c>
      <c r="P3273" t="s">
        <v>8297</v>
      </c>
      <c r="Q3273" s="15" t="s">
        <v>8325</v>
      </c>
      <c r="R3273" s="12" t="s">
        <v>8356</v>
      </c>
      <c r="S3273">
        <f t="shared" si="155"/>
        <v>15</v>
      </c>
    </row>
    <row r="3274" spans="1:19" ht="60" x14ac:dyDescent="0.25">
      <c r="A3274" s="10">
        <v>4019</v>
      </c>
      <c r="B3274" s="3" t="s">
        <v>4015</v>
      </c>
      <c r="C3274" s="3" t="s">
        <v>8124</v>
      </c>
      <c r="D3274" s="6">
        <v>3500</v>
      </c>
      <c r="E3274" s="8">
        <v>29</v>
      </c>
      <c r="F3274" t="s">
        <v>8220</v>
      </c>
      <c r="G3274" t="s">
        <v>8223</v>
      </c>
      <c r="H3274" t="s">
        <v>8245</v>
      </c>
      <c r="I3274" s="19">
        <f t="shared" si="153"/>
        <v>42475.686111111107</v>
      </c>
      <c r="J3274">
        <v>1460737680</v>
      </c>
      <c r="K3274" s="19">
        <f t="shared" si="154"/>
        <v>42417.675879629634</v>
      </c>
      <c r="L3274">
        <v>1455725596</v>
      </c>
      <c r="M3274" t="b">
        <v>0</v>
      </c>
      <c r="N3274">
        <v>4</v>
      </c>
      <c r="O3274" t="b">
        <v>0</v>
      </c>
      <c r="P3274" t="s">
        <v>8269</v>
      </c>
      <c r="Q3274" s="15" t="s">
        <v>8314</v>
      </c>
      <c r="R3274" s="12" t="s">
        <v>8315</v>
      </c>
      <c r="S3274">
        <f t="shared" si="155"/>
        <v>7.25</v>
      </c>
    </row>
    <row r="3275" spans="1:19" ht="45" x14ac:dyDescent="0.25">
      <c r="A3275" s="10">
        <v>1312</v>
      </c>
      <c r="B3275" s="3" t="s">
        <v>1313</v>
      </c>
      <c r="C3275" s="3" t="s">
        <v>5422</v>
      </c>
      <c r="D3275" s="6">
        <v>4600</v>
      </c>
      <c r="E3275" s="8">
        <v>28</v>
      </c>
      <c r="F3275" t="s">
        <v>8219</v>
      </c>
      <c r="G3275" t="s">
        <v>8223</v>
      </c>
      <c r="H3275" t="s">
        <v>8245</v>
      </c>
      <c r="I3275" s="19">
        <f t="shared" si="153"/>
        <v>42112.702800925923</v>
      </c>
      <c r="J3275">
        <v>1429375922</v>
      </c>
      <c r="K3275" s="19">
        <f t="shared" si="154"/>
        <v>42082.702800925923</v>
      </c>
      <c r="L3275">
        <v>1426783922</v>
      </c>
      <c r="M3275" t="b">
        <v>0</v>
      </c>
      <c r="N3275">
        <v>1</v>
      </c>
      <c r="O3275" t="b">
        <v>0</v>
      </c>
      <c r="P3275" t="s">
        <v>8271</v>
      </c>
      <c r="Q3275" s="15" t="s">
        <v>8307</v>
      </c>
      <c r="R3275" s="12" t="s">
        <v>8313</v>
      </c>
      <c r="S3275">
        <f t="shared" si="155"/>
        <v>28</v>
      </c>
    </row>
    <row r="3276" spans="1:19" ht="45" x14ac:dyDescent="0.25">
      <c r="A3276" s="10">
        <v>1579</v>
      </c>
      <c r="B3276" s="3" t="s">
        <v>1580</v>
      </c>
      <c r="C3276" s="3" t="s">
        <v>5689</v>
      </c>
      <c r="D3276" s="6">
        <v>3333</v>
      </c>
      <c r="E3276" s="8">
        <v>28</v>
      </c>
      <c r="F3276" t="s">
        <v>8219</v>
      </c>
      <c r="G3276" t="s">
        <v>8223</v>
      </c>
      <c r="H3276" t="s">
        <v>8245</v>
      </c>
      <c r="I3276" s="19">
        <f t="shared" si="153"/>
        <v>41514.996423611112</v>
      </c>
      <c r="J3276">
        <v>1377734091</v>
      </c>
      <c r="K3276" s="19">
        <f t="shared" si="154"/>
        <v>41481.996423611112</v>
      </c>
      <c r="L3276">
        <v>1374882891</v>
      </c>
      <c r="M3276" t="b">
        <v>0</v>
      </c>
      <c r="N3276">
        <v>2</v>
      </c>
      <c r="O3276" t="b">
        <v>0</v>
      </c>
      <c r="P3276" t="s">
        <v>8288</v>
      </c>
      <c r="Q3276" s="15" t="s">
        <v>8320</v>
      </c>
      <c r="R3276" s="12" t="s">
        <v>8352</v>
      </c>
      <c r="S3276">
        <f t="shared" si="155"/>
        <v>14</v>
      </c>
    </row>
    <row r="3277" spans="1:19" ht="45" x14ac:dyDescent="0.25">
      <c r="A3277" s="10">
        <v>4065</v>
      </c>
      <c r="B3277" s="3" t="s">
        <v>4061</v>
      </c>
      <c r="C3277" s="3" t="s">
        <v>8169</v>
      </c>
      <c r="D3277" s="6">
        <v>4000</v>
      </c>
      <c r="E3277" s="8">
        <v>27</v>
      </c>
      <c r="F3277" t="s">
        <v>8220</v>
      </c>
      <c r="G3277" t="s">
        <v>8223</v>
      </c>
      <c r="H3277" t="s">
        <v>8245</v>
      </c>
      <c r="I3277" s="19">
        <f t="shared" si="153"/>
        <v>41863.951516203706</v>
      </c>
      <c r="J3277">
        <v>1407883811</v>
      </c>
      <c r="K3277" s="19">
        <f t="shared" si="154"/>
        <v>41833.951516203706</v>
      </c>
      <c r="L3277">
        <v>1405291811</v>
      </c>
      <c r="M3277" t="b">
        <v>0</v>
      </c>
      <c r="N3277">
        <v>4</v>
      </c>
      <c r="O3277" t="b">
        <v>0</v>
      </c>
      <c r="P3277" t="s">
        <v>8269</v>
      </c>
      <c r="Q3277" s="15" t="s">
        <v>8314</v>
      </c>
      <c r="R3277" s="12" t="s">
        <v>8315</v>
      </c>
      <c r="S3277">
        <f t="shared" si="155"/>
        <v>6.75</v>
      </c>
    </row>
    <row r="3278" spans="1:19" ht="75" x14ac:dyDescent="0.25">
      <c r="A3278" s="10">
        <v>2159</v>
      </c>
      <c r="B3278" s="3" t="s">
        <v>2160</v>
      </c>
      <c r="C3278" s="3" t="s">
        <v>6269</v>
      </c>
      <c r="D3278" s="6">
        <v>3600</v>
      </c>
      <c r="E3278" s="8">
        <v>26</v>
      </c>
      <c r="F3278" t="s">
        <v>8220</v>
      </c>
      <c r="G3278" t="s">
        <v>8223</v>
      </c>
      <c r="H3278" t="s">
        <v>8245</v>
      </c>
      <c r="I3278" s="19">
        <f t="shared" si="153"/>
        <v>40740.731180555551</v>
      </c>
      <c r="J3278">
        <v>1310837574</v>
      </c>
      <c r="K3278" s="19">
        <f t="shared" si="154"/>
        <v>40710.731180555551</v>
      </c>
      <c r="L3278">
        <v>1308245574</v>
      </c>
      <c r="M3278" t="b">
        <v>0</v>
      </c>
      <c r="N3278">
        <v>2</v>
      </c>
      <c r="O3278" t="b">
        <v>0</v>
      </c>
      <c r="P3278" t="s">
        <v>8280</v>
      </c>
      <c r="Q3278" s="15" t="s">
        <v>8309</v>
      </c>
      <c r="R3278" s="12" t="s">
        <v>8345</v>
      </c>
      <c r="S3278">
        <f t="shared" si="155"/>
        <v>13</v>
      </c>
    </row>
    <row r="3279" spans="1:19" ht="60" x14ac:dyDescent="0.25">
      <c r="A3279" s="10">
        <v>4013</v>
      </c>
      <c r="B3279" s="3" t="s">
        <v>4009</v>
      </c>
      <c r="C3279" s="3" t="s">
        <v>8118</v>
      </c>
      <c r="D3279" s="6">
        <v>2000</v>
      </c>
      <c r="E3279" s="8">
        <v>26</v>
      </c>
      <c r="F3279" t="s">
        <v>8220</v>
      </c>
      <c r="G3279" t="s">
        <v>8223</v>
      </c>
      <c r="H3279" t="s">
        <v>8245</v>
      </c>
      <c r="I3279" s="19">
        <f t="shared" si="153"/>
        <v>42051.301192129627</v>
      </c>
      <c r="J3279">
        <v>1424070823</v>
      </c>
      <c r="K3279" s="19">
        <f t="shared" si="154"/>
        <v>42021.301192129627</v>
      </c>
      <c r="L3279">
        <v>1421478823</v>
      </c>
      <c r="M3279" t="b">
        <v>0</v>
      </c>
      <c r="N3279">
        <v>2</v>
      </c>
      <c r="O3279" t="b">
        <v>0</v>
      </c>
      <c r="P3279" t="s">
        <v>8269</v>
      </c>
      <c r="Q3279" s="15" t="s">
        <v>8314</v>
      </c>
      <c r="R3279" s="12" t="s">
        <v>8315</v>
      </c>
      <c r="S3279">
        <f t="shared" si="155"/>
        <v>13</v>
      </c>
    </row>
    <row r="3280" spans="1:19" ht="45" x14ac:dyDescent="0.25">
      <c r="A3280" s="10">
        <v>541</v>
      </c>
      <c r="B3280" s="3" t="s">
        <v>542</v>
      </c>
      <c r="C3280" s="3" t="s">
        <v>4651</v>
      </c>
      <c r="D3280" s="6">
        <v>4500</v>
      </c>
      <c r="E3280" s="8">
        <v>25</v>
      </c>
      <c r="F3280" t="s">
        <v>8220</v>
      </c>
      <c r="G3280" t="s">
        <v>8223</v>
      </c>
      <c r="H3280" t="s">
        <v>8245</v>
      </c>
      <c r="I3280" s="19">
        <f t="shared" si="153"/>
        <v>42306.046689814815</v>
      </c>
      <c r="J3280">
        <v>1446080834</v>
      </c>
      <c r="K3280" s="19">
        <f t="shared" si="154"/>
        <v>42276.046689814815</v>
      </c>
      <c r="L3280">
        <v>1443488834</v>
      </c>
      <c r="M3280" t="b">
        <v>0</v>
      </c>
      <c r="N3280">
        <v>1</v>
      </c>
      <c r="O3280" t="b">
        <v>0</v>
      </c>
      <c r="P3280" t="s">
        <v>8270</v>
      </c>
      <c r="Q3280" s="15" t="s">
        <v>8307</v>
      </c>
      <c r="R3280" s="12" t="s">
        <v>8354</v>
      </c>
      <c r="S3280">
        <f t="shared" si="155"/>
        <v>25</v>
      </c>
    </row>
    <row r="3281" spans="1:19" ht="60" x14ac:dyDescent="0.25">
      <c r="A3281" s="10">
        <v>1099</v>
      </c>
      <c r="B3281" s="3" t="s">
        <v>1100</v>
      </c>
      <c r="C3281" s="3" t="s">
        <v>5209</v>
      </c>
      <c r="D3281" s="6">
        <v>5000</v>
      </c>
      <c r="E3281" s="8">
        <v>25</v>
      </c>
      <c r="F3281" t="s">
        <v>8220</v>
      </c>
      <c r="G3281" t="s">
        <v>8224</v>
      </c>
      <c r="H3281" t="s">
        <v>8246</v>
      </c>
      <c r="I3281" s="19">
        <f t="shared" si="153"/>
        <v>42137.836435185185</v>
      </c>
      <c r="J3281">
        <v>1431547468</v>
      </c>
      <c r="K3281" s="19">
        <f t="shared" si="154"/>
        <v>42107.836435185185</v>
      </c>
      <c r="L3281">
        <v>1428955468</v>
      </c>
      <c r="M3281" t="b">
        <v>0</v>
      </c>
      <c r="N3281">
        <v>1</v>
      </c>
      <c r="O3281" t="b">
        <v>0</v>
      </c>
      <c r="P3281" t="s">
        <v>8280</v>
      </c>
      <c r="Q3281" s="15" t="s">
        <v>8309</v>
      </c>
      <c r="R3281" s="12" t="s">
        <v>8345</v>
      </c>
      <c r="S3281">
        <f t="shared" si="155"/>
        <v>25</v>
      </c>
    </row>
    <row r="3282" spans="1:19" ht="60" x14ac:dyDescent="0.25">
      <c r="A3282" s="10">
        <v>1229</v>
      </c>
      <c r="B3282" s="3" t="s">
        <v>1230</v>
      </c>
      <c r="C3282" s="3" t="s">
        <v>5339</v>
      </c>
      <c r="D3282" s="6">
        <v>2750</v>
      </c>
      <c r="E3282" s="8">
        <v>25</v>
      </c>
      <c r="F3282" t="s">
        <v>8219</v>
      </c>
      <c r="G3282" t="s">
        <v>8223</v>
      </c>
      <c r="H3282" t="s">
        <v>8245</v>
      </c>
      <c r="I3282" s="19">
        <f t="shared" si="153"/>
        <v>41015.666666666664</v>
      </c>
      <c r="J3282">
        <v>1334592000</v>
      </c>
      <c r="K3282" s="19">
        <f t="shared" si="154"/>
        <v>40985.459803240738</v>
      </c>
      <c r="L3282">
        <v>1331982127</v>
      </c>
      <c r="M3282" t="b">
        <v>0</v>
      </c>
      <c r="N3282">
        <v>1</v>
      </c>
      <c r="O3282" t="b">
        <v>0</v>
      </c>
      <c r="P3282" t="s">
        <v>8284</v>
      </c>
      <c r="Q3282" s="15" t="s">
        <v>8311</v>
      </c>
      <c r="R3282" s="12" t="s">
        <v>8349</v>
      </c>
      <c r="S3282">
        <f t="shared" si="155"/>
        <v>25</v>
      </c>
    </row>
    <row r="3283" spans="1:19" ht="45" x14ac:dyDescent="0.25">
      <c r="A3283" s="10">
        <v>2413</v>
      </c>
      <c r="B3283" s="3" t="s">
        <v>2414</v>
      </c>
      <c r="C3283" s="3" t="s">
        <v>6523</v>
      </c>
      <c r="D3283" s="6">
        <v>3000</v>
      </c>
      <c r="E3283" s="8">
        <v>25</v>
      </c>
      <c r="F3283" t="s">
        <v>8220</v>
      </c>
      <c r="G3283" t="s">
        <v>8223</v>
      </c>
      <c r="H3283" t="s">
        <v>8245</v>
      </c>
      <c r="I3283" s="19">
        <f t="shared" si="153"/>
        <v>41790.979166666664</v>
      </c>
      <c r="J3283">
        <v>1401579000</v>
      </c>
      <c r="K3283" s="19">
        <f t="shared" si="154"/>
        <v>41760.10974537037</v>
      </c>
      <c r="L3283">
        <v>1398911882</v>
      </c>
      <c r="M3283" t="b">
        <v>0</v>
      </c>
      <c r="N3283">
        <v>3</v>
      </c>
      <c r="O3283" t="b">
        <v>0</v>
      </c>
      <c r="P3283" t="s">
        <v>8282</v>
      </c>
      <c r="Q3283" s="15" t="s">
        <v>8325</v>
      </c>
      <c r="R3283" s="12" t="s">
        <v>8353</v>
      </c>
      <c r="S3283">
        <f t="shared" si="155"/>
        <v>8.33</v>
      </c>
    </row>
    <row r="3284" spans="1:19" ht="45" x14ac:dyDescent="0.25">
      <c r="A3284" s="10">
        <v>2692</v>
      </c>
      <c r="B3284" s="3" t="s">
        <v>2692</v>
      </c>
      <c r="C3284" s="3" t="s">
        <v>6802</v>
      </c>
      <c r="D3284" s="6">
        <v>3500</v>
      </c>
      <c r="E3284" s="8">
        <v>25</v>
      </c>
      <c r="F3284" t="s">
        <v>8220</v>
      </c>
      <c r="G3284" t="s">
        <v>8223</v>
      </c>
      <c r="H3284" t="s">
        <v>8245</v>
      </c>
      <c r="I3284" s="19">
        <f t="shared" si="153"/>
        <v>42088.292361111111</v>
      </c>
      <c r="J3284">
        <v>1427266860</v>
      </c>
      <c r="K3284" s="19">
        <f t="shared" si="154"/>
        <v>42058.334027777775</v>
      </c>
      <c r="L3284">
        <v>1424678460</v>
      </c>
      <c r="M3284" t="b">
        <v>0</v>
      </c>
      <c r="N3284">
        <v>1</v>
      </c>
      <c r="O3284" t="b">
        <v>0</v>
      </c>
      <c r="P3284" t="s">
        <v>8282</v>
      </c>
      <c r="Q3284" s="15" t="s">
        <v>8325</v>
      </c>
      <c r="R3284" s="12" t="s">
        <v>8353</v>
      </c>
      <c r="S3284">
        <f t="shared" si="155"/>
        <v>25</v>
      </c>
    </row>
    <row r="3285" spans="1:19" ht="45" x14ac:dyDescent="0.25">
      <c r="A3285" s="10">
        <v>2762</v>
      </c>
      <c r="B3285" s="3" t="s">
        <v>2762</v>
      </c>
      <c r="C3285" s="3" t="s">
        <v>6872</v>
      </c>
      <c r="D3285" s="6">
        <v>3250</v>
      </c>
      <c r="E3285" s="8">
        <v>25</v>
      </c>
      <c r="F3285" t="s">
        <v>8220</v>
      </c>
      <c r="G3285" t="s">
        <v>8223</v>
      </c>
      <c r="H3285" t="s">
        <v>8245</v>
      </c>
      <c r="I3285" s="19">
        <f t="shared" si="153"/>
        <v>40986.995312500003</v>
      </c>
      <c r="J3285">
        <v>1332114795</v>
      </c>
      <c r="K3285" s="19">
        <f t="shared" si="154"/>
        <v>40927.036979166667</v>
      </c>
      <c r="L3285">
        <v>1326934395</v>
      </c>
      <c r="M3285" t="b">
        <v>0</v>
      </c>
      <c r="N3285">
        <v>1</v>
      </c>
      <c r="O3285" t="b">
        <v>0</v>
      </c>
      <c r="P3285" t="s">
        <v>8302</v>
      </c>
      <c r="Q3285" s="15" t="s">
        <v>8320</v>
      </c>
      <c r="R3285" s="12" t="s">
        <v>8348</v>
      </c>
      <c r="S3285">
        <f t="shared" si="155"/>
        <v>25</v>
      </c>
    </row>
    <row r="3286" spans="1:19" ht="30" x14ac:dyDescent="0.25">
      <c r="A3286" s="10">
        <v>2893</v>
      </c>
      <c r="B3286" s="3" t="s">
        <v>2893</v>
      </c>
      <c r="C3286" s="3" t="s">
        <v>7003</v>
      </c>
      <c r="D3286" s="6">
        <v>5000</v>
      </c>
      <c r="E3286" s="8">
        <v>25</v>
      </c>
      <c r="F3286" t="s">
        <v>8220</v>
      </c>
      <c r="G3286" t="s">
        <v>8223</v>
      </c>
      <c r="H3286" t="s">
        <v>8245</v>
      </c>
      <c r="I3286" s="19">
        <f t="shared" si="153"/>
        <v>42013.083333333328</v>
      </c>
      <c r="J3286">
        <v>1420768800</v>
      </c>
      <c r="K3286" s="19">
        <f t="shared" si="154"/>
        <v>41953.773090277777</v>
      </c>
      <c r="L3286">
        <v>1415644395</v>
      </c>
      <c r="M3286" t="b">
        <v>0</v>
      </c>
      <c r="N3286">
        <v>2</v>
      </c>
      <c r="O3286" t="b">
        <v>0</v>
      </c>
      <c r="P3286" t="s">
        <v>8269</v>
      </c>
      <c r="Q3286" s="15" t="s">
        <v>8314</v>
      </c>
      <c r="R3286" s="12" t="s">
        <v>8315</v>
      </c>
      <c r="S3286">
        <f t="shared" si="155"/>
        <v>12.5</v>
      </c>
    </row>
    <row r="3287" spans="1:19" ht="60" x14ac:dyDescent="0.25">
      <c r="A3287" s="10">
        <v>3201</v>
      </c>
      <c r="B3287" s="3" t="s">
        <v>3201</v>
      </c>
      <c r="C3287" s="3" t="s">
        <v>7311</v>
      </c>
      <c r="D3287" s="6">
        <v>2000</v>
      </c>
      <c r="E3287" s="8">
        <v>25</v>
      </c>
      <c r="F3287" t="s">
        <v>8220</v>
      </c>
      <c r="G3287" t="s">
        <v>8224</v>
      </c>
      <c r="H3287" t="s">
        <v>8246</v>
      </c>
      <c r="I3287" s="19">
        <f t="shared" si="153"/>
        <v>41882.767094907409</v>
      </c>
      <c r="J3287">
        <v>1409509477</v>
      </c>
      <c r="K3287" s="19">
        <f t="shared" si="154"/>
        <v>41861.767094907409</v>
      </c>
      <c r="L3287">
        <v>1407695077</v>
      </c>
      <c r="M3287" t="b">
        <v>0</v>
      </c>
      <c r="N3287">
        <v>2</v>
      </c>
      <c r="O3287" t="b">
        <v>0</v>
      </c>
      <c r="P3287" t="s">
        <v>8303</v>
      </c>
      <c r="Q3287" s="15" t="s">
        <v>8314</v>
      </c>
      <c r="R3287" s="12" t="s">
        <v>8335</v>
      </c>
      <c r="S3287">
        <f t="shared" si="155"/>
        <v>12.5</v>
      </c>
    </row>
    <row r="3288" spans="1:19" ht="30" x14ac:dyDescent="0.25">
      <c r="A3288" s="10">
        <v>3747</v>
      </c>
      <c r="B3288" s="3" t="s">
        <v>3744</v>
      </c>
      <c r="C3288" s="3" t="s">
        <v>7857</v>
      </c>
      <c r="D3288" s="6">
        <v>2500</v>
      </c>
      <c r="E3288" s="8">
        <v>25</v>
      </c>
      <c r="F3288" t="s">
        <v>8220</v>
      </c>
      <c r="G3288" t="s">
        <v>8224</v>
      </c>
      <c r="H3288" t="s">
        <v>8246</v>
      </c>
      <c r="I3288" s="19">
        <f t="shared" si="153"/>
        <v>42190.957638888889</v>
      </c>
      <c r="J3288">
        <v>1436137140</v>
      </c>
      <c r="K3288" s="19">
        <f t="shared" si="154"/>
        <v>42164.299722222218</v>
      </c>
      <c r="L3288">
        <v>1433833896</v>
      </c>
      <c r="M3288" t="b">
        <v>0</v>
      </c>
      <c r="N3288">
        <v>1</v>
      </c>
      <c r="O3288" t="b">
        <v>0</v>
      </c>
      <c r="P3288" t="s">
        <v>8269</v>
      </c>
      <c r="Q3288" s="15" t="s">
        <v>8314</v>
      </c>
      <c r="R3288" s="12" t="s">
        <v>8315</v>
      </c>
      <c r="S3288">
        <f t="shared" si="155"/>
        <v>25</v>
      </c>
    </row>
    <row r="3289" spans="1:19" ht="60" x14ac:dyDescent="0.25">
      <c r="A3289" s="10">
        <v>3901</v>
      </c>
      <c r="B3289" s="3" t="s">
        <v>3898</v>
      </c>
      <c r="C3289" s="3" t="s">
        <v>8009</v>
      </c>
      <c r="D3289" s="6">
        <v>3000</v>
      </c>
      <c r="E3289" s="8">
        <v>25</v>
      </c>
      <c r="F3289" t="s">
        <v>8220</v>
      </c>
      <c r="G3289" t="s">
        <v>8223</v>
      </c>
      <c r="H3289" t="s">
        <v>8245</v>
      </c>
      <c r="I3289" s="19">
        <f t="shared" si="153"/>
        <v>42357.826377314821</v>
      </c>
      <c r="J3289">
        <v>1450554599</v>
      </c>
      <c r="K3289" s="19">
        <f t="shared" si="154"/>
        <v>42317.826377314821</v>
      </c>
      <c r="L3289">
        <v>1447098599</v>
      </c>
      <c r="M3289" t="b">
        <v>0</v>
      </c>
      <c r="N3289">
        <v>1</v>
      </c>
      <c r="O3289" t="b">
        <v>0</v>
      </c>
      <c r="P3289" t="s">
        <v>8269</v>
      </c>
      <c r="Q3289" s="15" t="s">
        <v>8314</v>
      </c>
      <c r="R3289" s="12" t="s">
        <v>8315</v>
      </c>
      <c r="S3289">
        <f t="shared" si="155"/>
        <v>25</v>
      </c>
    </row>
    <row r="3290" spans="1:19" ht="60" x14ac:dyDescent="0.25">
      <c r="A3290" s="10">
        <v>3927</v>
      </c>
      <c r="B3290" s="3" t="s">
        <v>3924</v>
      </c>
      <c r="C3290" s="3" t="s">
        <v>8035</v>
      </c>
      <c r="D3290" s="6">
        <v>2500</v>
      </c>
      <c r="E3290" s="8">
        <v>25</v>
      </c>
      <c r="F3290" t="s">
        <v>8220</v>
      </c>
      <c r="G3290" t="s">
        <v>8224</v>
      </c>
      <c r="H3290" t="s">
        <v>8246</v>
      </c>
      <c r="I3290" s="19">
        <f t="shared" si="153"/>
        <v>41860.267407407409</v>
      </c>
      <c r="J3290">
        <v>1407565504</v>
      </c>
      <c r="K3290" s="19">
        <f t="shared" si="154"/>
        <v>41830.267407407409</v>
      </c>
      <c r="L3290">
        <v>1404973504</v>
      </c>
      <c r="M3290" t="b">
        <v>0</v>
      </c>
      <c r="N3290">
        <v>2</v>
      </c>
      <c r="O3290" t="b">
        <v>0</v>
      </c>
      <c r="P3290" t="s">
        <v>8269</v>
      </c>
      <c r="Q3290" s="15" t="s">
        <v>8314</v>
      </c>
      <c r="R3290" s="12" t="s">
        <v>8315</v>
      </c>
      <c r="S3290">
        <f t="shared" si="155"/>
        <v>12.5</v>
      </c>
    </row>
    <row r="3291" spans="1:19" ht="60" x14ac:dyDescent="0.25">
      <c r="A3291" s="10">
        <v>3950</v>
      </c>
      <c r="B3291" s="3" t="s">
        <v>3947</v>
      </c>
      <c r="C3291" s="3" t="s">
        <v>8058</v>
      </c>
      <c r="D3291" s="6">
        <v>4000</v>
      </c>
      <c r="E3291" s="8">
        <v>25</v>
      </c>
      <c r="F3291" t="s">
        <v>8220</v>
      </c>
      <c r="G3291" t="s">
        <v>8223</v>
      </c>
      <c r="H3291" t="s">
        <v>8245</v>
      </c>
      <c r="I3291" s="19">
        <f t="shared" si="153"/>
        <v>42468.774305555555</v>
      </c>
      <c r="J3291">
        <v>1460140500</v>
      </c>
      <c r="K3291" s="19">
        <f t="shared" si="154"/>
        <v>42439.702314814815</v>
      </c>
      <c r="L3291">
        <v>1457628680</v>
      </c>
      <c r="M3291" t="b">
        <v>0</v>
      </c>
      <c r="N3291">
        <v>1</v>
      </c>
      <c r="O3291" t="b">
        <v>0</v>
      </c>
      <c r="P3291" t="s">
        <v>8269</v>
      </c>
      <c r="Q3291" s="15" t="s">
        <v>8314</v>
      </c>
      <c r="R3291" s="12" t="s">
        <v>8315</v>
      </c>
      <c r="S3291">
        <f t="shared" si="155"/>
        <v>25</v>
      </c>
    </row>
    <row r="3292" spans="1:19" ht="45" x14ac:dyDescent="0.25">
      <c r="A3292" s="10">
        <v>1736</v>
      </c>
      <c r="B3292" s="3" t="s">
        <v>1737</v>
      </c>
      <c r="C3292" s="3" t="s">
        <v>5846</v>
      </c>
      <c r="D3292" s="6">
        <v>3000</v>
      </c>
      <c r="E3292" s="8">
        <v>22</v>
      </c>
      <c r="F3292" t="s">
        <v>8220</v>
      </c>
      <c r="G3292" t="s">
        <v>8223</v>
      </c>
      <c r="H3292" t="s">
        <v>8245</v>
      </c>
      <c r="I3292" s="19">
        <f t="shared" si="153"/>
        <v>42316.90315972222</v>
      </c>
      <c r="J3292">
        <v>1447018833</v>
      </c>
      <c r="K3292" s="19">
        <f t="shared" si="154"/>
        <v>42286.861493055556</v>
      </c>
      <c r="L3292">
        <v>1444423233</v>
      </c>
      <c r="M3292" t="b">
        <v>0</v>
      </c>
      <c r="N3292">
        <v>1</v>
      </c>
      <c r="O3292" t="b">
        <v>0</v>
      </c>
      <c r="P3292" t="s">
        <v>8291</v>
      </c>
      <c r="Q3292" s="15" t="s">
        <v>8311</v>
      </c>
      <c r="R3292" s="12" t="s">
        <v>8336</v>
      </c>
      <c r="S3292">
        <f t="shared" si="155"/>
        <v>22</v>
      </c>
    </row>
    <row r="3293" spans="1:19" ht="60" x14ac:dyDescent="0.25">
      <c r="A3293" s="10">
        <v>777</v>
      </c>
      <c r="B3293" s="3" t="s">
        <v>778</v>
      </c>
      <c r="C3293" s="3" t="s">
        <v>4887</v>
      </c>
      <c r="D3293" s="6">
        <v>3000</v>
      </c>
      <c r="E3293" s="8">
        <v>21</v>
      </c>
      <c r="F3293" t="s">
        <v>8220</v>
      </c>
      <c r="G3293" t="s">
        <v>8223</v>
      </c>
      <c r="H3293" t="s">
        <v>8245</v>
      </c>
      <c r="I3293" s="19">
        <f t="shared" si="153"/>
        <v>41486.981215277774</v>
      </c>
      <c r="J3293">
        <v>1375313577</v>
      </c>
      <c r="K3293" s="19">
        <f t="shared" si="154"/>
        <v>41456.981215277774</v>
      </c>
      <c r="L3293">
        <v>1372721577</v>
      </c>
      <c r="M3293" t="b">
        <v>0</v>
      </c>
      <c r="N3293">
        <v>3</v>
      </c>
      <c r="O3293" t="b">
        <v>0</v>
      </c>
      <c r="P3293" t="s">
        <v>8273</v>
      </c>
      <c r="Q3293" s="15" t="s">
        <v>8320</v>
      </c>
      <c r="R3293" s="12" t="s">
        <v>8342</v>
      </c>
      <c r="S3293">
        <f t="shared" si="155"/>
        <v>7</v>
      </c>
    </row>
    <row r="3294" spans="1:19" ht="60" x14ac:dyDescent="0.25">
      <c r="A3294" s="10">
        <v>1092</v>
      </c>
      <c r="B3294" s="3" t="s">
        <v>1093</v>
      </c>
      <c r="C3294" s="3" t="s">
        <v>5202</v>
      </c>
      <c r="D3294" s="6">
        <v>2000</v>
      </c>
      <c r="E3294" s="8">
        <v>21</v>
      </c>
      <c r="F3294" t="s">
        <v>8220</v>
      </c>
      <c r="G3294" t="s">
        <v>8223</v>
      </c>
      <c r="H3294" t="s">
        <v>8245</v>
      </c>
      <c r="I3294" s="19">
        <f t="shared" si="153"/>
        <v>41280.025902777779</v>
      </c>
      <c r="J3294">
        <v>1357432638</v>
      </c>
      <c r="K3294" s="19">
        <f t="shared" si="154"/>
        <v>41250.025902777779</v>
      </c>
      <c r="L3294">
        <v>1354840638</v>
      </c>
      <c r="M3294" t="b">
        <v>0</v>
      </c>
      <c r="N3294">
        <v>7</v>
      </c>
      <c r="O3294" t="b">
        <v>0</v>
      </c>
      <c r="P3294" t="s">
        <v>8280</v>
      </c>
      <c r="Q3294" s="15" t="s">
        <v>8309</v>
      </c>
      <c r="R3294" s="12" t="s">
        <v>8345</v>
      </c>
      <c r="S3294">
        <f t="shared" si="155"/>
        <v>3</v>
      </c>
    </row>
    <row r="3295" spans="1:19" ht="60" x14ac:dyDescent="0.25">
      <c r="A3295" s="10">
        <v>2430</v>
      </c>
      <c r="B3295" s="3" t="s">
        <v>2431</v>
      </c>
      <c r="C3295" s="3" t="s">
        <v>6540</v>
      </c>
      <c r="D3295" s="6">
        <v>3000</v>
      </c>
      <c r="E3295" s="8">
        <v>21</v>
      </c>
      <c r="F3295" t="s">
        <v>8220</v>
      </c>
      <c r="G3295" t="s">
        <v>8223</v>
      </c>
      <c r="H3295" t="s">
        <v>8245</v>
      </c>
      <c r="I3295" s="19">
        <f t="shared" si="153"/>
        <v>42412.130833333329</v>
      </c>
      <c r="J3295">
        <v>1455246504</v>
      </c>
      <c r="K3295" s="19">
        <f t="shared" si="154"/>
        <v>42382.130833333329</v>
      </c>
      <c r="L3295">
        <v>1452654504</v>
      </c>
      <c r="M3295" t="b">
        <v>0</v>
      </c>
      <c r="N3295">
        <v>2</v>
      </c>
      <c r="O3295" t="b">
        <v>0</v>
      </c>
      <c r="P3295" t="s">
        <v>8282</v>
      </c>
      <c r="Q3295" s="15" t="s">
        <v>8325</v>
      </c>
      <c r="R3295" s="12" t="s">
        <v>8353</v>
      </c>
      <c r="S3295">
        <f t="shared" si="155"/>
        <v>10.5</v>
      </c>
    </row>
    <row r="3296" spans="1:19" ht="60" x14ac:dyDescent="0.25">
      <c r="A3296" s="10">
        <v>2890</v>
      </c>
      <c r="B3296" s="3" t="s">
        <v>2890</v>
      </c>
      <c r="C3296" s="3" t="s">
        <v>7000</v>
      </c>
      <c r="D3296" s="6">
        <v>2000</v>
      </c>
      <c r="E3296" s="8">
        <v>21</v>
      </c>
      <c r="F3296" t="s">
        <v>8220</v>
      </c>
      <c r="G3296" t="s">
        <v>8223</v>
      </c>
      <c r="H3296" t="s">
        <v>8245</v>
      </c>
      <c r="I3296" s="19">
        <f t="shared" si="153"/>
        <v>41860.125</v>
      </c>
      <c r="J3296">
        <v>1407553200</v>
      </c>
      <c r="K3296" s="19">
        <f t="shared" si="154"/>
        <v>41831.742962962962</v>
      </c>
      <c r="L3296">
        <v>1405100992</v>
      </c>
      <c r="M3296" t="b">
        <v>0</v>
      </c>
      <c r="N3296">
        <v>3</v>
      </c>
      <c r="O3296" t="b">
        <v>0</v>
      </c>
      <c r="P3296" t="s">
        <v>8269</v>
      </c>
      <c r="Q3296" s="15" t="s">
        <v>8314</v>
      </c>
      <c r="R3296" s="12" t="s">
        <v>8315</v>
      </c>
      <c r="S3296">
        <f t="shared" si="155"/>
        <v>7</v>
      </c>
    </row>
    <row r="3297" spans="1:19" ht="45" x14ac:dyDescent="0.25">
      <c r="A3297" s="10">
        <v>569</v>
      </c>
      <c r="B3297" s="3" t="s">
        <v>570</v>
      </c>
      <c r="C3297" s="3" t="s">
        <v>4679</v>
      </c>
      <c r="D3297" s="6">
        <v>2500</v>
      </c>
      <c r="E3297" s="8">
        <v>20</v>
      </c>
      <c r="F3297" t="s">
        <v>8220</v>
      </c>
      <c r="G3297" t="s">
        <v>8228</v>
      </c>
      <c r="H3297" t="s">
        <v>8250</v>
      </c>
      <c r="I3297" s="19">
        <f t="shared" si="153"/>
        <v>42370.847361111111</v>
      </c>
      <c r="J3297">
        <v>1451679612</v>
      </c>
      <c r="K3297" s="19">
        <f t="shared" si="154"/>
        <v>42340.847361111111</v>
      </c>
      <c r="L3297">
        <v>1449087612</v>
      </c>
      <c r="M3297" t="b">
        <v>0</v>
      </c>
      <c r="N3297">
        <v>1</v>
      </c>
      <c r="O3297" t="b">
        <v>0</v>
      </c>
      <c r="P3297" t="s">
        <v>8270</v>
      </c>
      <c r="Q3297" s="15" t="s">
        <v>8307</v>
      </c>
      <c r="R3297" s="12" t="s">
        <v>8354</v>
      </c>
      <c r="S3297">
        <f t="shared" si="155"/>
        <v>20</v>
      </c>
    </row>
    <row r="3298" spans="1:19" ht="45" x14ac:dyDescent="0.25">
      <c r="A3298" s="10">
        <v>884</v>
      </c>
      <c r="B3298" s="3" t="s">
        <v>885</v>
      </c>
      <c r="C3298" s="3" t="s">
        <v>4994</v>
      </c>
      <c r="D3298" s="6">
        <v>2000</v>
      </c>
      <c r="E3298" s="8">
        <v>20</v>
      </c>
      <c r="F3298" t="s">
        <v>8220</v>
      </c>
      <c r="G3298" t="s">
        <v>8223</v>
      </c>
      <c r="H3298" t="s">
        <v>8245</v>
      </c>
      <c r="I3298" s="19">
        <f t="shared" si="153"/>
        <v>41041.104861111111</v>
      </c>
      <c r="J3298">
        <v>1336789860</v>
      </c>
      <c r="K3298" s="19">
        <f t="shared" si="154"/>
        <v>40981.802615740737</v>
      </c>
      <c r="L3298">
        <v>1331666146</v>
      </c>
      <c r="M3298" t="b">
        <v>0</v>
      </c>
      <c r="N3298">
        <v>2</v>
      </c>
      <c r="O3298" t="b">
        <v>0</v>
      </c>
      <c r="P3298" t="s">
        <v>8277</v>
      </c>
      <c r="Q3298" s="15" t="s">
        <v>8311</v>
      </c>
      <c r="R3298" s="12" t="s">
        <v>8328</v>
      </c>
      <c r="S3298">
        <f t="shared" si="155"/>
        <v>10</v>
      </c>
    </row>
    <row r="3299" spans="1:19" ht="60" x14ac:dyDescent="0.25">
      <c r="A3299" s="10">
        <v>1133</v>
      </c>
      <c r="B3299" s="3" t="s">
        <v>1134</v>
      </c>
      <c r="C3299" s="3" t="s">
        <v>5243</v>
      </c>
      <c r="D3299" s="6">
        <v>3000</v>
      </c>
      <c r="E3299" s="8">
        <v>20</v>
      </c>
      <c r="F3299" t="s">
        <v>8220</v>
      </c>
      <c r="G3299" t="s">
        <v>8224</v>
      </c>
      <c r="H3299" t="s">
        <v>8246</v>
      </c>
      <c r="I3299" s="19">
        <f t="shared" si="153"/>
        <v>41851.407187500001</v>
      </c>
      <c r="J3299">
        <v>1406799981</v>
      </c>
      <c r="K3299" s="19">
        <f t="shared" si="154"/>
        <v>41821.407187500001</v>
      </c>
      <c r="L3299">
        <v>1404207981</v>
      </c>
      <c r="M3299" t="b">
        <v>0</v>
      </c>
      <c r="N3299">
        <v>1</v>
      </c>
      <c r="O3299" t="b">
        <v>0</v>
      </c>
      <c r="P3299" t="s">
        <v>8281</v>
      </c>
      <c r="Q3299" s="15" t="s">
        <v>8309</v>
      </c>
      <c r="R3299" s="12" t="s">
        <v>8341</v>
      </c>
      <c r="S3299">
        <f t="shared" si="155"/>
        <v>20</v>
      </c>
    </row>
    <row r="3300" spans="1:19" ht="60" x14ac:dyDescent="0.25">
      <c r="A3300" s="10">
        <v>1053</v>
      </c>
      <c r="B3300" s="3" t="s">
        <v>1054</v>
      </c>
      <c r="C3300" s="3" t="s">
        <v>5163</v>
      </c>
      <c r="D3300" s="6">
        <v>1500</v>
      </c>
      <c r="E3300" s="8">
        <v>15</v>
      </c>
      <c r="F3300" t="s">
        <v>8219</v>
      </c>
      <c r="G3300" t="s">
        <v>8223</v>
      </c>
      <c r="H3300" t="s">
        <v>8245</v>
      </c>
      <c r="I3300" s="19">
        <f t="shared" si="153"/>
        <v>42800.172824074078</v>
      </c>
      <c r="J3300">
        <v>1488773332</v>
      </c>
      <c r="K3300" s="19">
        <f t="shared" si="154"/>
        <v>42775.172824074078</v>
      </c>
      <c r="L3300">
        <v>1486613332</v>
      </c>
      <c r="M3300" t="b">
        <v>0</v>
      </c>
      <c r="N3300">
        <v>1</v>
      </c>
      <c r="O3300" t="b">
        <v>0</v>
      </c>
      <c r="P3300" t="s">
        <v>8279</v>
      </c>
      <c r="Q3300" s="15" t="s">
        <v>8338</v>
      </c>
      <c r="R3300" s="12" t="s">
        <v>8339</v>
      </c>
      <c r="S3300">
        <f t="shared" si="155"/>
        <v>15</v>
      </c>
    </row>
    <row r="3301" spans="1:19" ht="45" x14ac:dyDescent="0.25">
      <c r="A3301" s="10">
        <v>1407</v>
      </c>
      <c r="B3301" s="3" t="s">
        <v>1408</v>
      </c>
      <c r="C3301" s="3" t="s">
        <v>5517</v>
      </c>
      <c r="D3301" s="6">
        <v>3000</v>
      </c>
      <c r="E3301" s="8">
        <v>15</v>
      </c>
      <c r="F3301" t="s">
        <v>8220</v>
      </c>
      <c r="G3301" t="s">
        <v>8223</v>
      </c>
      <c r="H3301" t="s">
        <v>8245</v>
      </c>
      <c r="I3301" s="19">
        <f t="shared" si="153"/>
        <v>41863.536782407406</v>
      </c>
      <c r="J3301">
        <v>1407847978</v>
      </c>
      <c r="K3301" s="19">
        <f t="shared" si="154"/>
        <v>41838.536782407406</v>
      </c>
      <c r="L3301">
        <v>1405687978</v>
      </c>
      <c r="M3301" t="b">
        <v>0</v>
      </c>
      <c r="N3301">
        <v>2</v>
      </c>
      <c r="O3301" t="b">
        <v>0</v>
      </c>
      <c r="P3301" t="s">
        <v>8285</v>
      </c>
      <c r="Q3301" s="15" t="s">
        <v>8320</v>
      </c>
      <c r="R3301" s="12" t="s">
        <v>8355</v>
      </c>
      <c r="S3301">
        <f t="shared" si="155"/>
        <v>7.5</v>
      </c>
    </row>
    <row r="3302" spans="1:19" ht="60" x14ac:dyDescent="0.25">
      <c r="A3302" s="10">
        <v>1454</v>
      </c>
      <c r="B3302" s="3" t="s">
        <v>1455</v>
      </c>
      <c r="C3302" s="3" t="s">
        <v>5564</v>
      </c>
      <c r="D3302" s="6">
        <v>1750</v>
      </c>
      <c r="E3302" s="8">
        <v>15</v>
      </c>
      <c r="F3302" t="s">
        <v>8219</v>
      </c>
      <c r="G3302" t="s">
        <v>8226</v>
      </c>
      <c r="H3302" t="s">
        <v>8248</v>
      </c>
      <c r="I3302" s="19">
        <f t="shared" si="153"/>
        <v>42484.915972222225</v>
      </c>
      <c r="J3302">
        <v>1461535140</v>
      </c>
      <c r="K3302" s="19">
        <f t="shared" si="154"/>
        <v>42463.866666666669</v>
      </c>
      <c r="L3302">
        <v>1459716480</v>
      </c>
      <c r="M3302" t="b">
        <v>0</v>
      </c>
      <c r="N3302">
        <v>1</v>
      </c>
      <c r="O3302" t="b">
        <v>0</v>
      </c>
      <c r="P3302" t="s">
        <v>8285</v>
      </c>
      <c r="Q3302" s="15" t="s">
        <v>8320</v>
      </c>
      <c r="R3302" s="12" t="s">
        <v>8355</v>
      </c>
      <c r="S3302">
        <f t="shared" si="155"/>
        <v>15</v>
      </c>
    </row>
    <row r="3303" spans="1:19" ht="30" x14ac:dyDescent="0.25">
      <c r="A3303" s="10">
        <v>2641</v>
      </c>
      <c r="B3303" s="3" t="s">
        <v>2641</v>
      </c>
      <c r="C3303" s="3" t="s">
        <v>6751</v>
      </c>
      <c r="D3303" s="6">
        <v>1500</v>
      </c>
      <c r="E3303" s="8">
        <v>15</v>
      </c>
      <c r="F3303" t="s">
        <v>8220</v>
      </c>
      <c r="G3303" t="s">
        <v>8223</v>
      </c>
      <c r="H3303" t="s">
        <v>8245</v>
      </c>
      <c r="I3303" s="19">
        <f t="shared" si="153"/>
        <v>41897.839583333334</v>
      </c>
      <c r="J3303">
        <v>1410811740</v>
      </c>
      <c r="K3303" s="19">
        <f t="shared" si="154"/>
        <v>41880.827118055553</v>
      </c>
      <c r="L3303">
        <v>1409341863</v>
      </c>
      <c r="M3303" t="b">
        <v>0</v>
      </c>
      <c r="N3303">
        <v>1</v>
      </c>
      <c r="O3303" t="b">
        <v>0</v>
      </c>
      <c r="P3303" t="s">
        <v>8299</v>
      </c>
      <c r="Q3303" s="15" t="s">
        <v>8307</v>
      </c>
      <c r="R3303" s="12" t="s">
        <v>8316</v>
      </c>
      <c r="S3303">
        <f t="shared" si="155"/>
        <v>15</v>
      </c>
    </row>
    <row r="3304" spans="1:19" ht="60" x14ac:dyDescent="0.25">
      <c r="A3304" s="10">
        <v>1902</v>
      </c>
      <c r="B3304" s="3" t="s">
        <v>1903</v>
      </c>
      <c r="C3304" s="3" t="s">
        <v>6012</v>
      </c>
      <c r="D3304" s="6">
        <v>1000</v>
      </c>
      <c r="E3304" s="8">
        <v>12</v>
      </c>
      <c r="F3304" t="s">
        <v>8220</v>
      </c>
      <c r="G3304" t="s">
        <v>8232</v>
      </c>
      <c r="H3304" t="s">
        <v>8248</v>
      </c>
      <c r="I3304" s="19">
        <f t="shared" si="153"/>
        <v>42067.789895833332</v>
      </c>
      <c r="J3304">
        <v>1425495447</v>
      </c>
      <c r="K3304" s="19">
        <f t="shared" si="154"/>
        <v>42037.789895833332</v>
      </c>
      <c r="L3304">
        <v>1422903447</v>
      </c>
      <c r="M3304" t="b">
        <v>0</v>
      </c>
      <c r="N3304">
        <v>3</v>
      </c>
      <c r="O3304" t="b">
        <v>0</v>
      </c>
      <c r="P3304" t="s">
        <v>8292</v>
      </c>
      <c r="Q3304" s="15" t="s">
        <v>8307</v>
      </c>
      <c r="R3304" s="12" t="s">
        <v>8347</v>
      </c>
      <c r="S3304">
        <f t="shared" si="155"/>
        <v>4</v>
      </c>
    </row>
    <row r="3305" spans="1:19" ht="30" x14ac:dyDescent="0.25">
      <c r="A3305" s="10">
        <v>3866</v>
      </c>
      <c r="B3305" s="3" t="s">
        <v>3863</v>
      </c>
      <c r="C3305" s="3" t="s">
        <v>7975</v>
      </c>
      <c r="D3305" s="6">
        <v>2000</v>
      </c>
      <c r="E3305" s="8">
        <v>11</v>
      </c>
      <c r="F3305" t="s">
        <v>8220</v>
      </c>
      <c r="G3305" t="s">
        <v>8223</v>
      </c>
      <c r="H3305" t="s">
        <v>8245</v>
      </c>
      <c r="I3305" s="19">
        <f t="shared" si="153"/>
        <v>42452.145138888889</v>
      </c>
      <c r="J3305">
        <v>1458703740</v>
      </c>
      <c r="K3305" s="19">
        <f t="shared" si="154"/>
        <v>42402.947002314817</v>
      </c>
      <c r="L3305">
        <v>1454453021</v>
      </c>
      <c r="M3305" t="b">
        <v>0</v>
      </c>
      <c r="N3305">
        <v>2</v>
      </c>
      <c r="O3305" t="b">
        <v>0</v>
      </c>
      <c r="P3305" t="s">
        <v>8269</v>
      </c>
      <c r="Q3305" s="15" t="s">
        <v>8314</v>
      </c>
      <c r="R3305" s="12" t="s">
        <v>8315</v>
      </c>
      <c r="S3305">
        <f t="shared" si="155"/>
        <v>5.5</v>
      </c>
    </row>
    <row r="3306" spans="1:19" ht="45" x14ac:dyDescent="0.25">
      <c r="A3306" s="10">
        <v>584</v>
      </c>
      <c r="B3306" s="3" t="s">
        <v>585</v>
      </c>
      <c r="C3306" s="3" t="s">
        <v>4694</v>
      </c>
      <c r="D3306" s="6">
        <v>1000</v>
      </c>
      <c r="E3306" s="8">
        <v>10</v>
      </c>
      <c r="F3306" t="s">
        <v>8220</v>
      </c>
      <c r="G3306" t="s">
        <v>8223</v>
      </c>
      <c r="H3306" t="s">
        <v>8245</v>
      </c>
      <c r="I3306" s="19">
        <f t="shared" si="153"/>
        <v>42079.674953703703</v>
      </c>
      <c r="J3306">
        <v>1426522316</v>
      </c>
      <c r="K3306" s="19">
        <f t="shared" si="154"/>
        <v>42049.716620370367</v>
      </c>
      <c r="L3306">
        <v>1423933916</v>
      </c>
      <c r="M3306" t="b">
        <v>0</v>
      </c>
      <c r="N3306">
        <v>2</v>
      </c>
      <c r="O3306" t="b">
        <v>0</v>
      </c>
      <c r="P3306" t="s">
        <v>8270</v>
      </c>
      <c r="Q3306" s="15" t="s">
        <v>8307</v>
      </c>
      <c r="R3306" s="12" t="s">
        <v>8354</v>
      </c>
      <c r="S3306">
        <f t="shared" si="155"/>
        <v>5</v>
      </c>
    </row>
    <row r="3307" spans="1:19" ht="45" x14ac:dyDescent="0.25">
      <c r="A3307" s="10">
        <v>1073</v>
      </c>
      <c r="B3307" s="3" t="s">
        <v>1074</v>
      </c>
      <c r="C3307" s="3" t="s">
        <v>5183</v>
      </c>
      <c r="D3307" s="6">
        <v>750</v>
      </c>
      <c r="E3307" s="8">
        <v>10</v>
      </c>
      <c r="F3307" t="s">
        <v>8220</v>
      </c>
      <c r="G3307" t="s">
        <v>8223</v>
      </c>
      <c r="H3307" t="s">
        <v>8245</v>
      </c>
      <c r="I3307" s="19">
        <f t="shared" si="153"/>
        <v>40832.964594907404</v>
      </c>
      <c r="J3307">
        <v>1318806541</v>
      </c>
      <c r="K3307" s="19">
        <f t="shared" si="154"/>
        <v>40802.964594907404</v>
      </c>
      <c r="L3307">
        <v>1316214541</v>
      </c>
      <c r="M3307" t="b">
        <v>0</v>
      </c>
      <c r="N3307">
        <v>1</v>
      </c>
      <c r="O3307" t="b">
        <v>0</v>
      </c>
      <c r="P3307" t="s">
        <v>8280</v>
      </c>
      <c r="Q3307" s="15" t="s">
        <v>8309</v>
      </c>
      <c r="R3307" s="12" t="s">
        <v>8345</v>
      </c>
      <c r="S3307">
        <f t="shared" si="155"/>
        <v>10</v>
      </c>
    </row>
    <row r="3308" spans="1:19" ht="45" x14ac:dyDescent="0.25">
      <c r="A3308" s="10">
        <v>1126</v>
      </c>
      <c r="B3308" s="3" t="s">
        <v>1127</v>
      </c>
      <c r="C3308" s="3" t="s">
        <v>5236</v>
      </c>
      <c r="D3308" s="6">
        <v>2000</v>
      </c>
      <c r="E3308" s="8">
        <v>10</v>
      </c>
      <c r="F3308" t="s">
        <v>8220</v>
      </c>
      <c r="G3308" t="s">
        <v>8223</v>
      </c>
      <c r="H3308" t="s">
        <v>8245</v>
      </c>
      <c r="I3308" s="19">
        <f t="shared" si="153"/>
        <v>42565.327476851846</v>
      </c>
      <c r="J3308">
        <v>1468482694</v>
      </c>
      <c r="K3308" s="19">
        <f t="shared" si="154"/>
        <v>42535.327476851846</v>
      </c>
      <c r="L3308">
        <v>1465890694</v>
      </c>
      <c r="M3308" t="b">
        <v>0</v>
      </c>
      <c r="N3308">
        <v>2</v>
      </c>
      <c r="O3308" t="b">
        <v>0</v>
      </c>
      <c r="P3308" t="s">
        <v>8281</v>
      </c>
      <c r="Q3308" s="15" t="s">
        <v>8309</v>
      </c>
      <c r="R3308" s="12" t="s">
        <v>8341</v>
      </c>
      <c r="S3308">
        <f t="shared" si="155"/>
        <v>5</v>
      </c>
    </row>
    <row r="3309" spans="1:19" ht="30" x14ac:dyDescent="0.25">
      <c r="A3309" s="10">
        <v>2757</v>
      </c>
      <c r="B3309" s="3" t="s">
        <v>2757</v>
      </c>
      <c r="C3309" s="3" t="s">
        <v>6867</v>
      </c>
      <c r="D3309" s="6">
        <v>1500</v>
      </c>
      <c r="E3309" s="8">
        <v>10</v>
      </c>
      <c r="F3309" t="s">
        <v>8220</v>
      </c>
      <c r="G3309" t="s">
        <v>8223</v>
      </c>
      <c r="H3309" t="s">
        <v>8245</v>
      </c>
      <c r="I3309" s="19">
        <f t="shared" si="153"/>
        <v>42588.65662037037</v>
      </c>
      <c r="J3309">
        <v>1470498332</v>
      </c>
      <c r="K3309" s="19">
        <f t="shared" si="154"/>
        <v>42573.65662037037</v>
      </c>
      <c r="L3309">
        <v>1469202332</v>
      </c>
      <c r="M3309" t="b">
        <v>0</v>
      </c>
      <c r="N3309">
        <v>2</v>
      </c>
      <c r="O3309" t="b">
        <v>0</v>
      </c>
      <c r="P3309" t="s">
        <v>8302</v>
      </c>
      <c r="Q3309" s="15" t="s">
        <v>8320</v>
      </c>
      <c r="R3309" s="12" t="s">
        <v>8348</v>
      </c>
      <c r="S3309">
        <f t="shared" si="155"/>
        <v>5</v>
      </c>
    </row>
    <row r="3310" spans="1:19" ht="60" x14ac:dyDescent="0.25">
      <c r="A3310" s="10">
        <v>2841</v>
      </c>
      <c r="B3310" s="3" t="s">
        <v>2841</v>
      </c>
      <c r="C3310" s="3" t="s">
        <v>6951</v>
      </c>
      <c r="D3310" s="6">
        <v>1000</v>
      </c>
      <c r="E3310" s="8">
        <v>10</v>
      </c>
      <c r="F3310" t="s">
        <v>8220</v>
      </c>
      <c r="G3310" t="s">
        <v>8224</v>
      </c>
      <c r="H3310" t="s">
        <v>8246</v>
      </c>
      <c r="I3310" s="19">
        <f t="shared" si="153"/>
        <v>42351.781215277777</v>
      </c>
      <c r="J3310">
        <v>1450032297</v>
      </c>
      <c r="K3310" s="19">
        <f t="shared" si="154"/>
        <v>42291.739548611105</v>
      </c>
      <c r="L3310">
        <v>1444844697</v>
      </c>
      <c r="M3310" t="b">
        <v>0</v>
      </c>
      <c r="N3310">
        <v>1</v>
      </c>
      <c r="O3310" t="b">
        <v>0</v>
      </c>
      <c r="P3310" t="s">
        <v>8269</v>
      </c>
      <c r="Q3310" s="15" t="s">
        <v>8314</v>
      </c>
      <c r="R3310" s="12" t="s">
        <v>8315</v>
      </c>
      <c r="S3310">
        <f t="shared" si="155"/>
        <v>10</v>
      </c>
    </row>
    <row r="3311" spans="1:19" ht="45" x14ac:dyDescent="0.25">
      <c r="A3311" s="10">
        <v>3121</v>
      </c>
      <c r="B3311" s="3" t="s">
        <v>3121</v>
      </c>
      <c r="C3311" s="3" t="s">
        <v>7231</v>
      </c>
      <c r="D3311" s="6">
        <v>1500</v>
      </c>
      <c r="E3311" s="8">
        <v>10</v>
      </c>
      <c r="F3311" t="s">
        <v>8219</v>
      </c>
      <c r="G3311" t="s">
        <v>8228</v>
      </c>
      <c r="H3311" t="s">
        <v>8250</v>
      </c>
      <c r="I3311" s="19">
        <f t="shared" si="153"/>
        <v>41908.679803240739</v>
      </c>
      <c r="J3311">
        <v>1411748335</v>
      </c>
      <c r="K3311" s="19">
        <f t="shared" si="154"/>
        <v>41848.679803240739</v>
      </c>
      <c r="L3311">
        <v>1406564335</v>
      </c>
      <c r="M3311" t="b">
        <v>0</v>
      </c>
      <c r="N3311">
        <v>1</v>
      </c>
      <c r="O3311" t="b">
        <v>0</v>
      </c>
      <c r="P3311" t="s">
        <v>8301</v>
      </c>
      <c r="Q3311" s="15" t="s">
        <v>8314</v>
      </c>
      <c r="R3311" s="12" t="s">
        <v>8327</v>
      </c>
      <c r="S3311">
        <f t="shared" si="155"/>
        <v>10</v>
      </c>
    </row>
    <row r="3312" spans="1:19" ht="60" x14ac:dyDescent="0.25">
      <c r="A3312" s="10">
        <v>3129</v>
      </c>
      <c r="B3312" s="3" t="s">
        <v>3129</v>
      </c>
      <c r="C3312" s="3" t="s">
        <v>7239</v>
      </c>
      <c r="D3312" s="6">
        <v>1250</v>
      </c>
      <c r="E3312" s="8">
        <v>10</v>
      </c>
      <c r="F3312" t="s">
        <v>8221</v>
      </c>
      <c r="G3312" t="s">
        <v>8223</v>
      </c>
      <c r="H3312" t="s">
        <v>8245</v>
      </c>
      <c r="I3312" s="19">
        <f t="shared" si="153"/>
        <v>42843.801145833335</v>
      </c>
      <c r="J3312">
        <v>1492542819</v>
      </c>
      <c r="K3312" s="19">
        <f t="shared" si="154"/>
        <v>42803.842812499999</v>
      </c>
      <c r="L3312">
        <v>1489090419</v>
      </c>
      <c r="M3312" t="b">
        <v>0</v>
      </c>
      <c r="N3312">
        <v>1</v>
      </c>
      <c r="O3312" t="b">
        <v>0</v>
      </c>
      <c r="P3312" t="s">
        <v>8269</v>
      </c>
      <c r="Q3312" s="15" t="s">
        <v>8314</v>
      </c>
      <c r="R3312" s="12" t="s">
        <v>8315</v>
      </c>
      <c r="S3312">
        <f t="shared" si="155"/>
        <v>10</v>
      </c>
    </row>
    <row r="3313" spans="1:19" ht="45" x14ac:dyDescent="0.25">
      <c r="A3313" s="10">
        <v>3736</v>
      </c>
      <c r="B3313" s="3" t="s">
        <v>3733</v>
      </c>
      <c r="C3313" s="3" t="s">
        <v>7846</v>
      </c>
      <c r="D3313" s="6">
        <v>1500</v>
      </c>
      <c r="E3313" s="8">
        <v>10</v>
      </c>
      <c r="F3313" t="s">
        <v>8220</v>
      </c>
      <c r="G3313" t="s">
        <v>8224</v>
      </c>
      <c r="H3313" t="s">
        <v>8246</v>
      </c>
      <c r="I3313" s="19">
        <f t="shared" si="153"/>
        <v>42086.75</v>
      </c>
      <c r="J3313">
        <v>1427133600</v>
      </c>
      <c r="K3313" s="19">
        <f t="shared" si="154"/>
        <v>42048.711724537032</v>
      </c>
      <c r="L3313">
        <v>1423847093</v>
      </c>
      <c r="M3313" t="b">
        <v>0</v>
      </c>
      <c r="N3313">
        <v>1</v>
      </c>
      <c r="O3313" t="b">
        <v>0</v>
      </c>
      <c r="P3313" t="s">
        <v>8269</v>
      </c>
      <c r="Q3313" s="15" t="s">
        <v>8314</v>
      </c>
      <c r="R3313" s="12" t="s">
        <v>8315</v>
      </c>
      <c r="S3313">
        <f t="shared" si="155"/>
        <v>10</v>
      </c>
    </row>
    <row r="3314" spans="1:19" ht="60" x14ac:dyDescent="0.25">
      <c r="A3314" s="10">
        <v>4024</v>
      </c>
      <c r="B3314" s="3" t="s">
        <v>4020</v>
      </c>
      <c r="C3314" s="3" t="s">
        <v>8129</v>
      </c>
      <c r="D3314" s="6">
        <v>800</v>
      </c>
      <c r="E3314" s="8">
        <v>10</v>
      </c>
      <c r="F3314" t="s">
        <v>8220</v>
      </c>
      <c r="G3314" t="s">
        <v>8223</v>
      </c>
      <c r="H3314" t="s">
        <v>8245</v>
      </c>
      <c r="I3314" s="19">
        <f t="shared" si="153"/>
        <v>42247.670104166667</v>
      </c>
      <c r="J3314">
        <v>1441037097</v>
      </c>
      <c r="K3314" s="19">
        <f t="shared" si="154"/>
        <v>42217.670104166667</v>
      </c>
      <c r="L3314">
        <v>1438445097</v>
      </c>
      <c r="M3314" t="b">
        <v>0</v>
      </c>
      <c r="N3314">
        <v>1</v>
      </c>
      <c r="O3314" t="b">
        <v>0</v>
      </c>
      <c r="P3314" t="s">
        <v>8269</v>
      </c>
      <c r="Q3314" s="15" t="s">
        <v>8314</v>
      </c>
      <c r="R3314" s="12" t="s">
        <v>8315</v>
      </c>
      <c r="S3314">
        <f t="shared" si="155"/>
        <v>10</v>
      </c>
    </row>
    <row r="3315" spans="1:19" ht="60" x14ac:dyDescent="0.25">
      <c r="A3315" s="10">
        <v>2384</v>
      </c>
      <c r="B3315" s="3" t="s">
        <v>2385</v>
      </c>
      <c r="C3315" s="3" t="s">
        <v>6494</v>
      </c>
      <c r="D3315" s="6">
        <v>1000</v>
      </c>
      <c r="E3315" s="8">
        <v>8</v>
      </c>
      <c r="F3315" t="s">
        <v>8219</v>
      </c>
      <c r="G3315" t="s">
        <v>8223</v>
      </c>
      <c r="H3315" t="s">
        <v>8245</v>
      </c>
      <c r="I3315" s="19">
        <f t="shared" si="153"/>
        <v>41957.109293981484</v>
      </c>
      <c r="J3315">
        <v>1415932643</v>
      </c>
      <c r="K3315" s="19">
        <f t="shared" si="154"/>
        <v>41927.067627314813</v>
      </c>
      <c r="L3315">
        <v>1413337043</v>
      </c>
      <c r="M3315" t="b">
        <v>0</v>
      </c>
      <c r="N3315">
        <v>8</v>
      </c>
      <c r="O3315" t="b">
        <v>0</v>
      </c>
      <c r="P3315" t="s">
        <v>8270</v>
      </c>
      <c r="Q3315" s="15" t="s">
        <v>8307</v>
      </c>
      <c r="R3315" s="12" t="s">
        <v>8354</v>
      </c>
      <c r="S3315">
        <f t="shared" si="155"/>
        <v>1</v>
      </c>
    </row>
    <row r="3316" spans="1:19" ht="60" x14ac:dyDescent="0.25">
      <c r="A3316" s="10">
        <v>544</v>
      </c>
      <c r="B3316" s="3" t="s">
        <v>545</v>
      </c>
      <c r="C3316" s="3" t="s">
        <v>4654</v>
      </c>
      <c r="D3316" s="6">
        <v>500</v>
      </c>
      <c r="E3316" s="8">
        <v>6</v>
      </c>
      <c r="F3316" t="s">
        <v>8220</v>
      </c>
      <c r="G3316" t="s">
        <v>8223</v>
      </c>
      <c r="H3316" t="s">
        <v>8245</v>
      </c>
      <c r="I3316" s="19">
        <f t="shared" si="153"/>
        <v>42555.656944444447</v>
      </c>
      <c r="J3316">
        <v>1467647160</v>
      </c>
      <c r="K3316" s="19">
        <f t="shared" si="154"/>
        <v>42525.656944444447</v>
      </c>
      <c r="L3316">
        <v>1465055160</v>
      </c>
      <c r="M3316" t="b">
        <v>0</v>
      </c>
      <c r="N3316">
        <v>2</v>
      </c>
      <c r="O3316" t="b">
        <v>0</v>
      </c>
      <c r="P3316" t="s">
        <v>8270</v>
      </c>
      <c r="Q3316" s="15" t="s">
        <v>8307</v>
      </c>
      <c r="R3316" s="12" t="s">
        <v>8354</v>
      </c>
      <c r="S3316">
        <f t="shared" si="155"/>
        <v>3</v>
      </c>
    </row>
    <row r="3317" spans="1:19" ht="60" x14ac:dyDescent="0.25">
      <c r="A3317" s="10">
        <v>2901</v>
      </c>
      <c r="B3317" s="3" t="s">
        <v>2901</v>
      </c>
      <c r="C3317" s="3" t="s">
        <v>7011</v>
      </c>
      <c r="D3317" s="6">
        <v>750</v>
      </c>
      <c r="E3317" s="8">
        <v>6</v>
      </c>
      <c r="F3317" t="s">
        <v>8220</v>
      </c>
      <c r="G3317" t="s">
        <v>8223</v>
      </c>
      <c r="H3317" t="s">
        <v>8245</v>
      </c>
      <c r="I3317" s="19">
        <f t="shared" si="153"/>
        <v>42042.904386574075</v>
      </c>
      <c r="J3317">
        <v>1423345339</v>
      </c>
      <c r="K3317" s="19">
        <f t="shared" si="154"/>
        <v>41982.904386574075</v>
      </c>
      <c r="L3317">
        <v>1418161339</v>
      </c>
      <c r="M3317" t="b">
        <v>0</v>
      </c>
      <c r="N3317">
        <v>2</v>
      </c>
      <c r="O3317" t="b">
        <v>0</v>
      </c>
      <c r="P3317" t="s">
        <v>8269</v>
      </c>
      <c r="Q3317" s="15" t="s">
        <v>8314</v>
      </c>
      <c r="R3317" s="12" t="s">
        <v>8315</v>
      </c>
      <c r="S3317">
        <f t="shared" si="155"/>
        <v>3</v>
      </c>
    </row>
    <row r="3318" spans="1:19" ht="60" x14ac:dyDescent="0.25">
      <c r="A3318" s="10">
        <v>609</v>
      </c>
      <c r="B3318" s="3" t="s">
        <v>610</v>
      </c>
      <c r="C3318" s="3" t="s">
        <v>4719</v>
      </c>
      <c r="D3318" s="6">
        <v>780</v>
      </c>
      <c r="E3318" s="8">
        <v>5</v>
      </c>
      <c r="F3318" t="s">
        <v>8219</v>
      </c>
      <c r="G3318" t="s">
        <v>8224</v>
      </c>
      <c r="H3318" t="s">
        <v>8246</v>
      </c>
      <c r="I3318" s="19">
        <f t="shared" si="153"/>
        <v>42337.075740740736</v>
      </c>
      <c r="J3318">
        <v>1448761744</v>
      </c>
      <c r="K3318" s="19">
        <f t="shared" si="154"/>
        <v>42307.034074074079</v>
      </c>
      <c r="L3318">
        <v>1446166144</v>
      </c>
      <c r="M3318" t="b">
        <v>0</v>
      </c>
      <c r="N3318">
        <v>1</v>
      </c>
      <c r="O3318" t="b">
        <v>0</v>
      </c>
      <c r="P3318" t="s">
        <v>8270</v>
      </c>
      <c r="Q3318" s="15" t="s">
        <v>8307</v>
      </c>
      <c r="R3318" s="12" t="s">
        <v>8354</v>
      </c>
      <c r="S3318">
        <f t="shared" si="155"/>
        <v>5</v>
      </c>
    </row>
    <row r="3319" spans="1:19" ht="60" x14ac:dyDescent="0.25">
      <c r="A3319" s="10">
        <v>1113</v>
      </c>
      <c r="B3319" s="3" t="s">
        <v>1114</v>
      </c>
      <c r="C3319" s="3" t="s">
        <v>5223</v>
      </c>
      <c r="D3319" s="6">
        <v>1000</v>
      </c>
      <c r="E3319" s="8">
        <v>5</v>
      </c>
      <c r="F3319" t="s">
        <v>8220</v>
      </c>
      <c r="G3319" t="s">
        <v>8224</v>
      </c>
      <c r="H3319" t="s">
        <v>8246</v>
      </c>
      <c r="I3319" s="19">
        <f t="shared" si="153"/>
        <v>41865.977083333331</v>
      </c>
      <c r="J3319">
        <v>1408058820</v>
      </c>
      <c r="K3319" s="19">
        <f t="shared" si="154"/>
        <v>41835.977083333331</v>
      </c>
      <c r="L3319">
        <v>1405466820</v>
      </c>
      <c r="M3319" t="b">
        <v>0</v>
      </c>
      <c r="N3319">
        <v>1</v>
      </c>
      <c r="O3319" t="b">
        <v>0</v>
      </c>
      <c r="P3319" t="s">
        <v>8280</v>
      </c>
      <c r="Q3319" s="15" t="s">
        <v>8309</v>
      </c>
      <c r="R3319" s="12" t="s">
        <v>8345</v>
      </c>
      <c r="S3319">
        <f t="shared" si="155"/>
        <v>5</v>
      </c>
    </row>
    <row r="3320" spans="1:19" ht="60" x14ac:dyDescent="0.25">
      <c r="A3320" s="10">
        <v>1242</v>
      </c>
      <c r="B3320" s="3" t="s">
        <v>1243</v>
      </c>
      <c r="C3320" s="3" t="s">
        <v>5352</v>
      </c>
      <c r="D3320" s="6">
        <v>911</v>
      </c>
      <c r="E3320" s="8">
        <v>5</v>
      </c>
      <c r="F3320" t="s">
        <v>8219</v>
      </c>
      <c r="G3320" t="s">
        <v>8223</v>
      </c>
      <c r="H3320" t="s">
        <v>8245</v>
      </c>
      <c r="I3320" s="19">
        <f t="shared" si="153"/>
        <v>40797.554166666669</v>
      </c>
      <c r="J3320">
        <v>1315747080</v>
      </c>
      <c r="K3320" s="19">
        <f t="shared" si="154"/>
        <v>40782.165532407409</v>
      </c>
      <c r="L3320">
        <v>1314417502</v>
      </c>
      <c r="M3320" t="b">
        <v>0</v>
      </c>
      <c r="N3320">
        <v>1</v>
      </c>
      <c r="O3320" t="b">
        <v>0</v>
      </c>
      <c r="P3320" t="s">
        <v>8284</v>
      </c>
      <c r="Q3320" s="15" t="s">
        <v>8311</v>
      </c>
      <c r="R3320" s="12" t="s">
        <v>8349</v>
      </c>
      <c r="S3320">
        <f t="shared" si="155"/>
        <v>5</v>
      </c>
    </row>
    <row r="3321" spans="1:19" ht="60" x14ac:dyDescent="0.25">
      <c r="A3321" s="10">
        <v>1581</v>
      </c>
      <c r="B3321" s="3" t="s">
        <v>1582</v>
      </c>
      <c r="C3321" s="3" t="s">
        <v>5691</v>
      </c>
      <c r="D3321" s="6">
        <v>1000</v>
      </c>
      <c r="E3321" s="8">
        <v>5</v>
      </c>
      <c r="F3321" t="s">
        <v>8220</v>
      </c>
      <c r="G3321" t="s">
        <v>8224</v>
      </c>
      <c r="H3321" t="s">
        <v>8246</v>
      </c>
      <c r="I3321" s="19">
        <f t="shared" si="153"/>
        <v>42357.448958333334</v>
      </c>
      <c r="J3321">
        <v>1450521990</v>
      </c>
      <c r="K3321" s="19">
        <f t="shared" si="154"/>
        <v>42325.448958333334</v>
      </c>
      <c r="L3321">
        <v>1447757190</v>
      </c>
      <c r="M3321" t="b">
        <v>0</v>
      </c>
      <c r="N3321">
        <v>1</v>
      </c>
      <c r="O3321" t="b">
        <v>0</v>
      </c>
      <c r="P3321" t="s">
        <v>8289</v>
      </c>
      <c r="Q3321" s="15" t="s">
        <v>8322</v>
      </c>
      <c r="R3321" s="12" t="s">
        <v>8340</v>
      </c>
      <c r="S3321">
        <f t="shared" si="155"/>
        <v>5</v>
      </c>
    </row>
    <row r="3322" spans="1:19" ht="45" x14ac:dyDescent="0.25">
      <c r="A3322" s="10">
        <v>2583</v>
      </c>
      <c r="B3322" s="3" t="s">
        <v>2583</v>
      </c>
      <c r="C3322" s="3" t="s">
        <v>6693</v>
      </c>
      <c r="D3322" s="6">
        <v>1000</v>
      </c>
      <c r="E3322" s="8">
        <v>5</v>
      </c>
      <c r="F3322" t="s">
        <v>8220</v>
      </c>
      <c r="G3322" t="s">
        <v>8223</v>
      </c>
      <c r="H3322" t="s">
        <v>8245</v>
      </c>
      <c r="I3322" s="19">
        <f t="shared" si="153"/>
        <v>42079.727777777778</v>
      </c>
      <c r="J3322">
        <v>1426526880</v>
      </c>
      <c r="K3322" s="19">
        <f t="shared" si="154"/>
        <v>42019.76944444445</v>
      </c>
      <c r="L3322">
        <v>1421346480</v>
      </c>
      <c r="M3322" t="b">
        <v>0</v>
      </c>
      <c r="N3322">
        <v>5</v>
      </c>
      <c r="O3322" t="b">
        <v>0</v>
      </c>
      <c r="P3322" t="s">
        <v>8282</v>
      </c>
      <c r="Q3322" s="15" t="s">
        <v>8325</v>
      </c>
      <c r="R3322" s="12" t="s">
        <v>8353</v>
      </c>
      <c r="S3322">
        <f t="shared" si="155"/>
        <v>1</v>
      </c>
    </row>
    <row r="3323" spans="1:19" ht="60" x14ac:dyDescent="0.25">
      <c r="A3323" s="10">
        <v>2849</v>
      </c>
      <c r="B3323" s="3" t="s">
        <v>2849</v>
      </c>
      <c r="C3323" s="3" t="s">
        <v>6959</v>
      </c>
      <c r="D3323" s="6">
        <v>500</v>
      </c>
      <c r="E3323" s="8">
        <v>5</v>
      </c>
      <c r="F3323" t="s">
        <v>8220</v>
      </c>
      <c r="G3323" t="s">
        <v>8224</v>
      </c>
      <c r="H3323" t="s">
        <v>8246</v>
      </c>
      <c r="I3323" s="19">
        <f t="shared" si="153"/>
        <v>42483.428240740745</v>
      </c>
      <c r="J3323">
        <v>1461406600</v>
      </c>
      <c r="K3323" s="19">
        <f t="shared" si="154"/>
        <v>42453.428240740745</v>
      </c>
      <c r="L3323">
        <v>1458814600</v>
      </c>
      <c r="M3323" t="b">
        <v>0</v>
      </c>
      <c r="N3323">
        <v>1</v>
      </c>
      <c r="O3323" t="b">
        <v>0</v>
      </c>
      <c r="P3323" t="s">
        <v>8269</v>
      </c>
      <c r="Q3323" s="15" t="s">
        <v>8314</v>
      </c>
      <c r="R3323" s="12" t="s">
        <v>8315</v>
      </c>
      <c r="S3323">
        <f t="shared" si="155"/>
        <v>5</v>
      </c>
    </row>
    <row r="3324" spans="1:19" ht="30" x14ac:dyDescent="0.25">
      <c r="A3324" s="10">
        <v>2154</v>
      </c>
      <c r="B3324" s="3" t="s">
        <v>2155</v>
      </c>
      <c r="C3324" s="3" t="s">
        <v>6264</v>
      </c>
      <c r="D3324" s="6">
        <v>250</v>
      </c>
      <c r="E3324" s="8">
        <v>2</v>
      </c>
      <c r="F3324" t="s">
        <v>8220</v>
      </c>
      <c r="G3324" t="s">
        <v>8223</v>
      </c>
      <c r="H3324" t="s">
        <v>8245</v>
      </c>
      <c r="I3324" s="19">
        <f t="shared" si="153"/>
        <v>41667.632256944446</v>
      </c>
      <c r="J3324">
        <v>1390921827</v>
      </c>
      <c r="K3324" s="19">
        <f t="shared" si="154"/>
        <v>41647.632256944446</v>
      </c>
      <c r="L3324">
        <v>1389193827</v>
      </c>
      <c r="M3324" t="b">
        <v>0</v>
      </c>
      <c r="N3324">
        <v>2</v>
      </c>
      <c r="O3324" t="b">
        <v>0</v>
      </c>
      <c r="P3324" t="s">
        <v>8280</v>
      </c>
      <c r="Q3324" s="15" t="s">
        <v>8309</v>
      </c>
      <c r="R3324" s="12" t="s">
        <v>8345</v>
      </c>
      <c r="S3324">
        <f t="shared" si="155"/>
        <v>1</v>
      </c>
    </row>
    <row r="3325" spans="1:19" ht="60" x14ac:dyDescent="0.25">
      <c r="A3325" s="10">
        <v>3081</v>
      </c>
      <c r="B3325" s="3" t="s">
        <v>3081</v>
      </c>
      <c r="C3325" s="3" t="s">
        <v>7191</v>
      </c>
      <c r="D3325" s="6">
        <v>1000000</v>
      </c>
      <c r="E3325" s="8">
        <v>2103</v>
      </c>
      <c r="F3325" t="s">
        <v>8220</v>
      </c>
      <c r="G3325" t="s">
        <v>8223</v>
      </c>
      <c r="H3325" t="s">
        <v>8245</v>
      </c>
      <c r="I3325" s="19">
        <f t="shared" si="153"/>
        <v>42267.181608796294</v>
      </c>
      <c r="J3325">
        <v>1442722891</v>
      </c>
      <c r="K3325" s="19">
        <f t="shared" si="154"/>
        <v>42237.181608796294</v>
      </c>
      <c r="L3325">
        <v>1440130891</v>
      </c>
      <c r="M3325" t="b">
        <v>0</v>
      </c>
      <c r="N3325">
        <v>5</v>
      </c>
      <c r="O3325" t="b">
        <v>0</v>
      </c>
      <c r="P3325" t="s">
        <v>8301</v>
      </c>
      <c r="Q3325" s="15" t="s">
        <v>8314</v>
      </c>
      <c r="R3325" s="12" t="s">
        <v>8327</v>
      </c>
      <c r="S3325">
        <f t="shared" si="155"/>
        <v>420.6</v>
      </c>
    </row>
    <row r="3326" spans="1:19" ht="45" x14ac:dyDescent="0.25">
      <c r="A3326" s="10">
        <v>3196</v>
      </c>
      <c r="B3326" s="3" t="s">
        <v>3196</v>
      </c>
      <c r="C3326" s="3" t="s">
        <v>7306</v>
      </c>
      <c r="D3326" s="6">
        <v>3000000</v>
      </c>
      <c r="E3326" s="8">
        <v>1800</v>
      </c>
      <c r="F3326" t="s">
        <v>8220</v>
      </c>
      <c r="G3326" t="s">
        <v>8223</v>
      </c>
      <c r="H3326" t="s">
        <v>8245</v>
      </c>
      <c r="I3326" s="19">
        <f t="shared" si="153"/>
        <v>42217.583333333328</v>
      </c>
      <c r="J3326">
        <v>1438437600</v>
      </c>
      <c r="K3326" s="19">
        <f t="shared" si="154"/>
        <v>42157.598090277781</v>
      </c>
      <c r="L3326">
        <v>1433254875</v>
      </c>
      <c r="M3326" t="b">
        <v>0</v>
      </c>
      <c r="N3326">
        <v>6</v>
      </c>
      <c r="O3326" t="b">
        <v>0</v>
      </c>
      <c r="P3326" t="s">
        <v>8303</v>
      </c>
      <c r="Q3326" s="15" t="s">
        <v>8314</v>
      </c>
      <c r="R3326" s="12" t="s">
        <v>8335</v>
      </c>
      <c r="S3326">
        <f t="shared" si="155"/>
        <v>300</v>
      </c>
    </row>
    <row r="3327" spans="1:19" ht="30" x14ac:dyDescent="0.25">
      <c r="A3327" s="10">
        <v>3118</v>
      </c>
      <c r="B3327" s="3" t="s">
        <v>3118</v>
      </c>
      <c r="C3327" s="3" t="s">
        <v>7228</v>
      </c>
      <c r="D3327" s="6">
        <v>500000</v>
      </c>
      <c r="E3327" s="8">
        <v>1550</v>
      </c>
      <c r="F3327" t="s">
        <v>8220</v>
      </c>
      <c r="G3327" t="s">
        <v>8234</v>
      </c>
      <c r="H3327" t="s">
        <v>8254</v>
      </c>
      <c r="I3327" s="19">
        <f t="shared" si="153"/>
        <v>42553.649571759262</v>
      </c>
      <c r="J3327">
        <v>1467473723</v>
      </c>
      <c r="K3327" s="19">
        <f t="shared" si="154"/>
        <v>42534.649571759262</v>
      </c>
      <c r="L3327">
        <v>1465832123</v>
      </c>
      <c r="M3327" t="b">
        <v>0</v>
      </c>
      <c r="N3327">
        <v>2</v>
      </c>
      <c r="O3327" t="b">
        <v>0</v>
      </c>
      <c r="P3327" t="s">
        <v>8301</v>
      </c>
      <c r="Q3327" s="15" t="s">
        <v>8314</v>
      </c>
      <c r="R3327" s="12" t="s">
        <v>8327</v>
      </c>
      <c r="S3327">
        <f t="shared" si="155"/>
        <v>775</v>
      </c>
    </row>
    <row r="3328" spans="1:19" ht="60" x14ac:dyDescent="0.25">
      <c r="A3328" s="10">
        <v>1105</v>
      </c>
      <c r="B3328" s="3" t="s">
        <v>1106</v>
      </c>
      <c r="C3328" s="3" t="s">
        <v>5215</v>
      </c>
      <c r="D3328" s="6">
        <v>900000</v>
      </c>
      <c r="E3328" s="8">
        <v>1431</v>
      </c>
      <c r="F3328" t="s">
        <v>8220</v>
      </c>
      <c r="G3328" t="s">
        <v>8223</v>
      </c>
      <c r="H3328" t="s">
        <v>8245</v>
      </c>
      <c r="I3328" s="19">
        <f t="shared" si="153"/>
        <v>41722.0940625</v>
      </c>
      <c r="J3328">
        <v>1395627327</v>
      </c>
      <c r="K3328" s="19">
        <f t="shared" si="154"/>
        <v>41692.135729166665</v>
      </c>
      <c r="L3328">
        <v>1393038927</v>
      </c>
      <c r="M3328" t="b">
        <v>0</v>
      </c>
      <c r="N3328">
        <v>20</v>
      </c>
      <c r="O3328" t="b">
        <v>0</v>
      </c>
      <c r="P3328" t="s">
        <v>8280</v>
      </c>
      <c r="Q3328" s="15" t="s">
        <v>8309</v>
      </c>
      <c r="R3328" s="12" t="s">
        <v>8345</v>
      </c>
      <c r="S3328">
        <f t="shared" si="155"/>
        <v>71.55</v>
      </c>
    </row>
    <row r="3329" spans="1:19" ht="45" x14ac:dyDescent="0.25">
      <c r="A3329" s="10">
        <v>2435</v>
      </c>
      <c r="B3329" s="3" t="s">
        <v>2436</v>
      </c>
      <c r="C3329" s="3" t="s">
        <v>6545</v>
      </c>
      <c r="D3329" s="6">
        <v>250000</v>
      </c>
      <c r="E3329" s="8">
        <v>1224</v>
      </c>
      <c r="F3329" t="s">
        <v>8220</v>
      </c>
      <c r="G3329" t="s">
        <v>8234</v>
      </c>
      <c r="H3329" t="s">
        <v>8254</v>
      </c>
      <c r="I3329" s="19">
        <f t="shared" si="153"/>
        <v>42282.277615740735</v>
      </c>
      <c r="J3329">
        <v>1444027186</v>
      </c>
      <c r="K3329" s="19">
        <f t="shared" si="154"/>
        <v>42252.277615740735</v>
      </c>
      <c r="L3329">
        <v>1441435186</v>
      </c>
      <c r="M3329" t="b">
        <v>0</v>
      </c>
      <c r="N3329">
        <v>4</v>
      </c>
      <c r="O3329" t="b">
        <v>0</v>
      </c>
      <c r="P3329" t="s">
        <v>8282</v>
      </c>
      <c r="Q3329" s="15" t="s">
        <v>8325</v>
      </c>
      <c r="R3329" s="12" t="s">
        <v>8353</v>
      </c>
      <c r="S3329">
        <f t="shared" si="155"/>
        <v>306</v>
      </c>
    </row>
    <row r="3330" spans="1:19" ht="60" x14ac:dyDescent="0.25">
      <c r="A3330" s="10">
        <v>2678</v>
      </c>
      <c r="B3330" s="3" t="s">
        <v>2678</v>
      </c>
      <c r="C3330" s="3" t="s">
        <v>6788</v>
      </c>
      <c r="D3330" s="6">
        <v>8000000</v>
      </c>
      <c r="E3330" s="8">
        <v>1100</v>
      </c>
      <c r="F3330" t="s">
        <v>8220</v>
      </c>
      <c r="G3330" t="s">
        <v>8226</v>
      </c>
      <c r="H3330" t="s">
        <v>8248</v>
      </c>
      <c r="I3330" s="19">
        <f t="shared" si="153"/>
        <v>42271.798206018517</v>
      </c>
      <c r="J3330">
        <v>1443121765</v>
      </c>
      <c r="K3330" s="19">
        <f t="shared" si="154"/>
        <v>42241.798206018517</v>
      </c>
      <c r="L3330">
        <v>1440529765</v>
      </c>
      <c r="M3330" t="b">
        <v>0</v>
      </c>
      <c r="N3330">
        <v>2</v>
      </c>
      <c r="O3330" t="b">
        <v>0</v>
      </c>
      <c r="P3330" t="s">
        <v>8300</v>
      </c>
      <c r="Q3330" s="15" t="s">
        <v>8307</v>
      </c>
      <c r="R3330" s="12" t="s">
        <v>8334</v>
      </c>
      <c r="S3330">
        <f t="shared" si="155"/>
        <v>550</v>
      </c>
    </row>
    <row r="3331" spans="1:19" ht="60" x14ac:dyDescent="0.25">
      <c r="A3331" s="10">
        <v>663</v>
      </c>
      <c r="B3331" s="3" t="s">
        <v>664</v>
      </c>
      <c r="C3331" s="3" t="s">
        <v>4773</v>
      </c>
      <c r="D3331" s="6">
        <v>200000</v>
      </c>
      <c r="E3331" s="8">
        <v>700</v>
      </c>
      <c r="F3331" t="s">
        <v>8220</v>
      </c>
      <c r="G3331" t="s">
        <v>8231</v>
      </c>
      <c r="H3331" t="s">
        <v>8252</v>
      </c>
      <c r="I3331" s="19">
        <f t="shared" ref="I3331:I3394" si="156">(((J3331/60)/60)/24)+DATE(1970,1,1)</f>
        <v>42203.843240740738</v>
      </c>
      <c r="J3331">
        <v>1437250456</v>
      </c>
      <c r="K3331" s="19">
        <f t="shared" ref="K3331:K3394" si="157">(((L3331/60)/60)/24)+DATE(1970,1,1)</f>
        <v>42173.843240740738</v>
      </c>
      <c r="L3331">
        <v>1434658456</v>
      </c>
      <c r="M3331" t="b">
        <v>0</v>
      </c>
      <c r="N3331">
        <v>7</v>
      </c>
      <c r="O3331" t="b">
        <v>0</v>
      </c>
      <c r="P3331" t="s">
        <v>8271</v>
      </c>
      <c r="Q3331" s="15" t="s">
        <v>8307</v>
      </c>
      <c r="R3331" s="12" t="s">
        <v>8313</v>
      </c>
      <c r="S3331">
        <f t="shared" ref="S3331:S3394" si="158">IFERROR(ROUND(E3331/N3331,2),0)</f>
        <v>100</v>
      </c>
    </row>
    <row r="3332" spans="1:19" ht="45" x14ac:dyDescent="0.25">
      <c r="A3332" s="10">
        <v>3073</v>
      </c>
      <c r="B3332" s="3" t="s">
        <v>3073</v>
      </c>
      <c r="C3332" s="3" t="s">
        <v>7183</v>
      </c>
      <c r="D3332" s="6">
        <v>2800000</v>
      </c>
      <c r="E3332" s="8">
        <v>645</v>
      </c>
      <c r="F3332" t="s">
        <v>8220</v>
      </c>
      <c r="G3332" t="s">
        <v>8223</v>
      </c>
      <c r="H3332" t="s">
        <v>8245</v>
      </c>
      <c r="I3332" s="19">
        <f t="shared" si="156"/>
        <v>42169.804861111115</v>
      </c>
      <c r="J3332">
        <v>1434309540</v>
      </c>
      <c r="K3332" s="19">
        <f t="shared" si="157"/>
        <v>42111.684027777781</v>
      </c>
      <c r="L3332">
        <v>1429287900</v>
      </c>
      <c r="M3332" t="b">
        <v>0</v>
      </c>
      <c r="N3332">
        <v>7</v>
      </c>
      <c r="O3332" t="b">
        <v>0</v>
      </c>
      <c r="P3332" t="s">
        <v>8301</v>
      </c>
      <c r="Q3332" s="15" t="s">
        <v>8314</v>
      </c>
      <c r="R3332" s="12" t="s">
        <v>8327</v>
      </c>
      <c r="S3332">
        <f t="shared" si="158"/>
        <v>92.14</v>
      </c>
    </row>
    <row r="3333" spans="1:19" ht="45" x14ac:dyDescent="0.25">
      <c r="A3333" s="10">
        <v>2953</v>
      </c>
      <c r="B3333" s="3" t="s">
        <v>2953</v>
      </c>
      <c r="C3333" s="3" t="s">
        <v>7063</v>
      </c>
      <c r="D3333" s="6">
        <v>400000</v>
      </c>
      <c r="E3333" s="8">
        <v>605</v>
      </c>
      <c r="F3333" t="s">
        <v>8219</v>
      </c>
      <c r="G3333" t="s">
        <v>8223</v>
      </c>
      <c r="H3333" t="s">
        <v>8245</v>
      </c>
      <c r="I3333" s="19">
        <f t="shared" si="156"/>
        <v>42285.791909722218</v>
      </c>
      <c r="J3333">
        <v>1444330821</v>
      </c>
      <c r="K3333" s="19">
        <f t="shared" si="157"/>
        <v>42255.791909722218</v>
      </c>
      <c r="L3333">
        <v>1441738821</v>
      </c>
      <c r="M3333" t="b">
        <v>0</v>
      </c>
      <c r="N3333">
        <v>3</v>
      </c>
      <c r="O3333" t="b">
        <v>0</v>
      </c>
      <c r="P3333" t="s">
        <v>8301</v>
      </c>
      <c r="Q3333" s="15" t="s">
        <v>8314</v>
      </c>
      <c r="R3333" s="12" t="s">
        <v>8327</v>
      </c>
      <c r="S3333">
        <f t="shared" si="158"/>
        <v>201.67</v>
      </c>
    </row>
    <row r="3334" spans="1:19" ht="60" x14ac:dyDescent="0.25">
      <c r="A3334" s="10">
        <v>694</v>
      </c>
      <c r="B3334" s="3" t="s">
        <v>695</v>
      </c>
      <c r="C3334" s="3" t="s">
        <v>4804</v>
      </c>
      <c r="D3334" s="6">
        <v>150000</v>
      </c>
      <c r="E3334" s="8">
        <v>590</v>
      </c>
      <c r="F3334" t="s">
        <v>8220</v>
      </c>
      <c r="G3334" t="s">
        <v>8223</v>
      </c>
      <c r="H3334" t="s">
        <v>8245</v>
      </c>
      <c r="I3334" s="19">
        <f t="shared" si="156"/>
        <v>42767.663877314815</v>
      </c>
      <c r="J3334">
        <v>1485964559</v>
      </c>
      <c r="K3334" s="19">
        <f t="shared" si="157"/>
        <v>42737.663877314815</v>
      </c>
      <c r="L3334">
        <v>1483372559</v>
      </c>
      <c r="M3334" t="b">
        <v>0</v>
      </c>
      <c r="N3334">
        <v>7</v>
      </c>
      <c r="O3334" t="b">
        <v>0</v>
      </c>
      <c r="P3334" t="s">
        <v>8271</v>
      </c>
      <c r="Q3334" s="15" t="s">
        <v>8307</v>
      </c>
      <c r="R3334" s="12" t="s">
        <v>8313</v>
      </c>
      <c r="S3334">
        <f t="shared" si="158"/>
        <v>84.29</v>
      </c>
    </row>
    <row r="3335" spans="1:19" ht="60" x14ac:dyDescent="0.25">
      <c r="A3335" s="10">
        <v>2140</v>
      </c>
      <c r="B3335" s="3" t="s">
        <v>2141</v>
      </c>
      <c r="C3335" s="3" t="s">
        <v>6250</v>
      </c>
      <c r="D3335" s="6">
        <v>500000</v>
      </c>
      <c r="E3335" s="8">
        <v>560</v>
      </c>
      <c r="F3335" t="s">
        <v>8220</v>
      </c>
      <c r="G3335" t="s">
        <v>8223</v>
      </c>
      <c r="H3335" t="s">
        <v>8245</v>
      </c>
      <c r="I3335" s="19">
        <f t="shared" si="156"/>
        <v>41285.833611111113</v>
      </c>
      <c r="J3335">
        <v>1357934424</v>
      </c>
      <c r="K3335" s="19">
        <f t="shared" si="157"/>
        <v>41255.833611111113</v>
      </c>
      <c r="L3335">
        <v>1355342424</v>
      </c>
      <c r="M3335" t="b">
        <v>0</v>
      </c>
      <c r="N3335">
        <v>11</v>
      </c>
      <c r="O3335" t="b">
        <v>0</v>
      </c>
      <c r="P3335" t="s">
        <v>8280</v>
      </c>
      <c r="Q3335" s="15" t="s">
        <v>8309</v>
      </c>
      <c r="R3335" s="12" t="s">
        <v>8345</v>
      </c>
      <c r="S3335">
        <f t="shared" si="158"/>
        <v>50.91</v>
      </c>
    </row>
    <row r="3336" spans="1:19" ht="45" x14ac:dyDescent="0.25">
      <c r="A3336" s="10">
        <v>992</v>
      </c>
      <c r="B3336" s="3" t="s">
        <v>993</v>
      </c>
      <c r="C3336" s="3" t="s">
        <v>5102</v>
      </c>
      <c r="D3336" s="6">
        <v>100000</v>
      </c>
      <c r="E3336" s="8">
        <v>467</v>
      </c>
      <c r="F3336" t="s">
        <v>8220</v>
      </c>
      <c r="G3336" t="s">
        <v>8223</v>
      </c>
      <c r="H3336" t="s">
        <v>8245</v>
      </c>
      <c r="I3336" s="19">
        <f t="shared" si="156"/>
        <v>42497.883321759262</v>
      </c>
      <c r="J3336">
        <v>1462655519</v>
      </c>
      <c r="K3336" s="19">
        <f t="shared" si="157"/>
        <v>42437.924988425926</v>
      </c>
      <c r="L3336">
        <v>1457475119</v>
      </c>
      <c r="M3336" t="b">
        <v>0</v>
      </c>
      <c r="N3336">
        <v>4</v>
      </c>
      <c r="O3336" t="b">
        <v>0</v>
      </c>
      <c r="P3336" t="s">
        <v>8271</v>
      </c>
      <c r="Q3336" s="15" t="s">
        <v>8307</v>
      </c>
      <c r="R3336" s="12" t="s">
        <v>8313</v>
      </c>
      <c r="S3336">
        <f t="shared" si="158"/>
        <v>116.75</v>
      </c>
    </row>
    <row r="3337" spans="1:19" ht="60" x14ac:dyDescent="0.25">
      <c r="A3337" s="10">
        <v>595</v>
      </c>
      <c r="B3337" s="3" t="s">
        <v>596</v>
      </c>
      <c r="C3337" s="3" t="s">
        <v>4705</v>
      </c>
      <c r="D3337" s="6">
        <v>100000</v>
      </c>
      <c r="E3337" s="8">
        <v>426</v>
      </c>
      <c r="F3337" t="s">
        <v>8220</v>
      </c>
      <c r="G3337" t="s">
        <v>8223</v>
      </c>
      <c r="H3337" t="s">
        <v>8245</v>
      </c>
      <c r="I3337" s="19">
        <f t="shared" si="156"/>
        <v>42128.069884259254</v>
      </c>
      <c r="J3337">
        <v>1430703638</v>
      </c>
      <c r="K3337" s="19">
        <f t="shared" si="157"/>
        <v>42083.069884259254</v>
      </c>
      <c r="L3337">
        <v>1426815638</v>
      </c>
      <c r="M3337" t="b">
        <v>0</v>
      </c>
      <c r="N3337">
        <v>8</v>
      </c>
      <c r="O3337" t="b">
        <v>0</v>
      </c>
      <c r="P3337" t="s">
        <v>8270</v>
      </c>
      <c r="Q3337" s="15" t="s">
        <v>8307</v>
      </c>
      <c r="R3337" s="12" t="s">
        <v>8354</v>
      </c>
      <c r="S3337">
        <f t="shared" si="158"/>
        <v>53.25</v>
      </c>
    </row>
    <row r="3338" spans="1:19" ht="60" x14ac:dyDescent="0.25">
      <c r="A3338" s="10">
        <v>1124</v>
      </c>
      <c r="B3338" s="3" t="s">
        <v>1125</v>
      </c>
      <c r="C3338" s="3" t="s">
        <v>5234</v>
      </c>
      <c r="D3338" s="6">
        <v>90000</v>
      </c>
      <c r="E3338" s="8">
        <v>425</v>
      </c>
      <c r="F3338" t="s">
        <v>8220</v>
      </c>
      <c r="G3338" t="s">
        <v>8223</v>
      </c>
      <c r="H3338" t="s">
        <v>8245</v>
      </c>
      <c r="I3338" s="19">
        <f t="shared" si="156"/>
        <v>42124.667256944449</v>
      </c>
      <c r="J3338">
        <v>1430409651</v>
      </c>
      <c r="K3338" s="19">
        <f t="shared" si="157"/>
        <v>42094.667256944449</v>
      </c>
      <c r="L3338">
        <v>1427817651</v>
      </c>
      <c r="M3338" t="b">
        <v>0</v>
      </c>
      <c r="N3338">
        <v>7</v>
      </c>
      <c r="O3338" t="b">
        <v>0</v>
      </c>
      <c r="P3338" t="s">
        <v>8281</v>
      </c>
      <c r="Q3338" s="15" t="s">
        <v>8309</v>
      </c>
      <c r="R3338" s="12" t="s">
        <v>8341</v>
      </c>
      <c r="S3338">
        <f t="shared" si="158"/>
        <v>60.71</v>
      </c>
    </row>
    <row r="3339" spans="1:19" ht="60" x14ac:dyDescent="0.25">
      <c r="A3339" s="10">
        <v>3080</v>
      </c>
      <c r="B3339" s="3" t="s">
        <v>3080</v>
      </c>
      <c r="C3339" s="3" t="s">
        <v>7190</v>
      </c>
      <c r="D3339" s="6">
        <v>2000000</v>
      </c>
      <c r="E3339" s="8">
        <v>376</v>
      </c>
      <c r="F3339" t="s">
        <v>8220</v>
      </c>
      <c r="G3339" t="s">
        <v>8223</v>
      </c>
      <c r="H3339" t="s">
        <v>8245</v>
      </c>
      <c r="I3339" s="19">
        <f t="shared" si="156"/>
        <v>42000.0699537037</v>
      </c>
      <c r="J3339">
        <v>1419644444</v>
      </c>
      <c r="K3339" s="19">
        <f t="shared" si="157"/>
        <v>41940.028287037036</v>
      </c>
      <c r="L3339">
        <v>1414456844</v>
      </c>
      <c r="M3339" t="b">
        <v>0</v>
      </c>
      <c r="N3339">
        <v>7</v>
      </c>
      <c r="O3339" t="b">
        <v>0</v>
      </c>
      <c r="P3339" t="s">
        <v>8301</v>
      </c>
      <c r="Q3339" s="15" t="s">
        <v>8314</v>
      </c>
      <c r="R3339" s="12" t="s">
        <v>8327</v>
      </c>
      <c r="S3339">
        <f t="shared" si="158"/>
        <v>53.71</v>
      </c>
    </row>
    <row r="3340" spans="1:19" ht="60" x14ac:dyDescent="0.25">
      <c r="A3340" s="10">
        <v>629</v>
      </c>
      <c r="B3340" s="3" t="s">
        <v>630</v>
      </c>
      <c r="C3340" s="3" t="s">
        <v>4739</v>
      </c>
      <c r="D3340" s="6">
        <v>200000</v>
      </c>
      <c r="E3340" s="8">
        <v>350</v>
      </c>
      <c r="F3340" t="s">
        <v>8219</v>
      </c>
      <c r="G3340" t="s">
        <v>8225</v>
      </c>
      <c r="H3340" t="s">
        <v>8247</v>
      </c>
      <c r="I3340" s="19">
        <f t="shared" si="156"/>
        <v>42504.637824074074</v>
      </c>
      <c r="J3340">
        <v>1463239108</v>
      </c>
      <c r="K3340" s="19">
        <f t="shared" si="157"/>
        <v>42474.637824074074</v>
      </c>
      <c r="L3340">
        <v>1460647108</v>
      </c>
      <c r="M3340" t="b">
        <v>0</v>
      </c>
      <c r="N3340">
        <v>3</v>
      </c>
      <c r="O3340" t="b">
        <v>0</v>
      </c>
      <c r="P3340" t="s">
        <v>8270</v>
      </c>
      <c r="Q3340" s="15" t="s">
        <v>8307</v>
      </c>
      <c r="R3340" s="12" t="s">
        <v>8354</v>
      </c>
      <c r="S3340">
        <f t="shared" si="158"/>
        <v>116.67</v>
      </c>
    </row>
    <row r="3341" spans="1:19" ht="60" x14ac:dyDescent="0.25">
      <c r="A3341" s="10">
        <v>573</v>
      </c>
      <c r="B3341" s="3" t="s">
        <v>574</v>
      </c>
      <c r="C3341" s="3" t="s">
        <v>4683</v>
      </c>
      <c r="D3341" s="6">
        <v>88888</v>
      </c>
      <c r="E3341" s="8">
        <v>346</v>
      </c>
      <c r="F3341" t="s">
        <v>8220</v>
      </c>
      <c r="G3341" t="s">
        <v>8223</v>
      </c>
      <c r="H3341" t="s">
        <v>8245</v>
      </c>
      <c r="I3341" s="19">
        <f t="shared" si="156"/>
        <v>42022.05</v>
      </c>
      <c r="J3341">
        <v>1421543520</v>
      </c>
      <c r="K3341" s="19">
        <f t="shared" si="157"/>
        <v>41963.050127314811</v>
      </c>
      <c r="L3341">
        <v>1416445931</v>
      </c>
      <c r="M3341" t="b">
        <v>0</v>
      </c>
      <c r="N3341">
        <v>9</v>
      </c>
      <c r="O3341" t="b">
        <v>0</v>
      </c>
      <c r="P3341" t="s">
        <v>8270</v>
      </c>
      <c r="Q3341" s="15" t="s">
        <v>8307</v>
      </c>
      <c r="R3341" s="12" t="s">
        <v>8354</v>
      </c>
      <c r="S3341">
        <f t="shared" si="158"/>
        <v>38.44</v>
      </c>
    </row>
    <row r="3342" spans="1:19" ht="60" x14ac:dyDescent="0.25">
      <c r="A3342" s="10">
        <v>189</v>
      </c>
      <c r="B3342" s="3" t="s">
        <v>191</v>
      </c>
      <c r="C3342" s="3" t="s">
        <v>4299</v>
      </c>
      <c r="D3342" s="6">
        <v>500000</v>
      </c>
      <c r="E3342" s="8">
        <v>345</v>
      </c>
      <c r="F3342" t="s">
        <v>8220</v>
      </c>
      <c r="G3342" t="s">
        <v>8223</v>
      </c>
      <c r="H3342" t="s">
        <v>8245</v>
      </c>
      <c r="I3342" s="19">
        <f t="shared" si="156"/>
        <v>42616.690706018519</v>
      </c>
      <c r="J3342">
        <v>1472920477</v>
      </c>
      <c r="K3342" s="19">
        <f t="shared" si="157"/>
        <v>42556.690706018519</v>
      </c>
      <c r="L3342">
        <v>1467736477</v>
      </c>
      <c r="M3342" t="b">
        <v>0</v>
      </c>
      <c r="N3342">
        <v>5</v>
      </c>
      <c r="O3342" t="b">
        <v>0</v>
      </c>
      <c r="P3342" t="s">
        <v>8266</v>
      </c>
      <c r="Q3342" s="15" t="s">
        <v>8317</v>
      </c>
      <c r="R3342" s="12" t="s">
        <v>8346</v>
      </c>
      <c r="S3342">
        <f t="shared" si="158"/>
        <v>69</v>
      </c>
    </row>
    <row r="3343" spans="1:19" ht="45" x14ac:dyDescent="0.25">
      <c r="A3343" s="10">
        <v>3060</v>
      </c>
      <c r="B3343" s="3" t="s">
        <v>3060</v>
      </c>
      <c r="C3343" s="3" t="s">
        <v>7170</v>
      </c>
      <c r="D3343" s="6">
        <v>220000</v>
      </c>
      <c r="E3343" s="8">
        <v>335</v>
      </c>
      <c r="F3343" t="s">
        <v>8220</v>
      </c>
      <c r="G3343" t="s">
        <v>8223</v>
      </c>
      <c r="H3343" t="s">
        <v>8245</v>
      </c>
      <c r="I3343" s="19">
        <f t="shared" si="156"/>
        <v>42275.274699074071</v>
      </c>
      <c r="J3343">
        <v>1443422134</v>
      </c>
      <c r="K3343" s="19">
        <f t="shared" si="157"/>
        <v>42245.274699074071</v>
      </c>
      <c r="L3343">
        <v>1440830134</v>
      </c>
      <c r="M3343" t="b">
        <v>0</v>
      </c>
      <c r="N3343">
        <v>6</v>
      </c>
      <c r="O3343" t="b">
        <v>0</v>
      </c>
      <c r="P3343" t="s">
        <v>8301</v>
      </c>
      <c r="Q3343" s="15" t="s">
        <v>8314</v>
      </c>
      <c r="R3343" s="12" t="s">
        <v>8327</v>
      </c>
      <c r="S3343">
        <f t="shared" si="158"/>
        <v>55.83</v>
      </c>
    </row>
    <row r="3344" spans="1:19" ht="45" x14ac:dyDescent="0.25">
      <c r="A3344" s="10">
        <v>2122</v>
      </c>
      <c r="B3344" s="3" t="s">
        <v>2123</v>
      </c>
      <c r="C3344" s="3" t="s">
        <v>6232</v>
      </c>
      <c r="D3344" s="6">
        <v>80000</v>
      </c>
      <c r="E3344" s="8">
        <v>310</v>
      </c>
      <c r="F3344" t="s">
        <v>8220</v>
      </c>
      <c r="G3344" t="s">
        <v>8237</v>
      </c>
      <c r="H3344" t="s">
        <v>8255</v>
      </c>
      <c r="I3344" s="19">
        <f t="shared" si="156"/>
        <v>42742.300567129627</v>
      </c>
      <c r="J3344">
        <v>1483773169</v>
      </c>
      <c r="K3344" s="19">
        <f t="shared" si="157"/>
        <v>42712.300567129627</v>
      </c>
      <c r="L3344">
        <v>1481181169</v>
      </c>
      <c r="M3344" t="b">
        <v>0</v>
      </c>
      <c r="N3344">
        <v>3</v>
      </c>
      <c r="O3344" t="b">
        <v>0</v>
      </c>
      <c r="P3344" t="s">
        <v>8280</v>
      </c>
      <c r="Q3344" s="15" t="s">
        <v>8309</v>
      </c>
      <c r="R3344" s="12" t="s">
        <v>8345</v>
      </c>
      <c r="S3344">
        <f t="shared" si="158"/>
        <v>103.33</v>
      </c>
    </row>
    <row r="3345" spans="1:19" ht="30" x14ac:dyDescent="0.25">
      <c r="A3345" s="10">
        <v>717</v>
      </c>
      <c r="B3345" s="3" t="s">
        <v>718</v>
      </c>
      <c r="C3345" s="3" t="s">
        <v>4827</v>
      </c>
      <c r="D3345" s="6">
        <v>100000</v>
      </c>
      <c r="E3345" s="8">
        <v>305</v>
      </c>
      <c r="F3345" t="s">
        <v>8220</v>
      </c>
      <c r="G3345" t="s">
        <v>8223</v>
      </c>
      <c r="H3345" t="s">
        <v>8245</v>
      </c>
      <c r="I3345" s="19">
        <f t="shared" si="156"/>
        <v>41887.854189814818</v>
      </c>
      <c r="J3345">
        <v>1409949002</v>
      </c>
      <c r="K3345" s="19">
        <f t="shared" si="157"/>
        <v>41857.854189814818</v>
      </c>
      <c r="L3345">
        <v>1407357002</v>
      </c>
      <c r="M3345" t="b">
        <v>0</v>
      </c>
      <c r="N3345">
        <v>4</v>
      </c>
      <c r="O3345" t="b">
        <v>0</v>
      </c>
      <c r="P3345" t="s">
        <v>8271</v>
      </c>
      <c r="Q3345" s="15" t="s">
        <v>8307</v>
      </c>
      <c r="R3345" s="12" t="s">
        <v>8313</v>
      </c>
      <c r="S3345">
        <f t="shared" si="158"/>
        <v>76.25</v>
      </c>
    </row>
    <row r="3346" spans="1:19" ht="45" x14ac:dyDescent="0.25">
      <c r="A3346" s="10">
        <v>1595</v>
      </c>
      <c r="B3346" s="3" t="s">
        <v>1596</v>
      </c>
      <c r="C3346" s="3" t="s">
        <v>5705</v>
      </c>
      <c r="D3346" s="6">
        <v>100000</v>
      </c>
      <c r="E3346" s="8">
        <v>280</v>
      </c>
      <c r="F3346" t="s">
        <v>8220</v>
      </c>
      <c r="G3346" t="s">
        <v>8223</v>
      </c>
      <c r="H3346" t="s">
        <v>8245</v>
      </c>
      <c r="I3346" s="19">
        <f t="shared" si="156"/>
        <v>41808.842361111114</v>
      </c>
      <c r="J3346">
        <v>1403122380</v>
      </c>
      <c r="K3346" s="19">
        <f t="shared" si="157"/>
        <v>41780.050092592595</v>
      </c>
      <c r="L3346">
        <v>1400634728</v>
      </c>
      <c r="M3346" t="b">
        <v>0</v>
      </c>
      <c r="N3346">
        <v>7</v>
      </c>
      <c r="O3346" t="b">
        <v>0</v>
      </c>
      <c r="P3346" t="s">
        <v>8289</v>
      </c>
      <c r="Q3346" s="15" t="s">
        <v>8322</v>
      </c>
      <c r="R3346" s="12" t="s">
        <v>8340</v>
      </c>
      <c r="S3346">
        <f t="shared" si="158"/>
        <v>40</v>
      </c>
    </row>
    <row r="3347" spans="1:19" ht="45" x14ac:dyDescent="0.25">
      <c r="A3347" s="10">
        <v>2579</v>
      </c>
      <c r="B3347" s="3" t="s">
        <v>2579</v>
      </c>
      <c r="C3347" s="3" t="s">
        <v>6689</v>
      </c>
      <c r="D3347" s="6">
        <v>200000</v>
      </c>
      <c r="E3347" s="8">
        <v>277</v>
      </c>
      <c r="F3347" t="s">
        <v>8219</v>
      </c>
      <c r="G3347" t="s">
        <v>8223</v>
      </c>
      <c r="H3347" t="s">
        <v>8245</v>
      </c>
      <c r="I3347" s="19">
        <f t="shared" si="156"/>
        <v>41897.829895833333</v>
      </c>
      <c r="J3347">
        <v>1410810903</v>
      </c>
      <c r="K3347" s="19">
        <f t="shared" si="157"/>
        <v>41837.829895833333</v>
      </c>
      <c r="L3347">
        <v>1405626903</v>
      </c>
      <c r="M3347" t="b">
        <v>0</v>
      </c>
      <c r="N3347">
        <v>12</v>
      </c>
      <c r="O3347" t="b">
        <v>0</v>
      </c>
      <c r="P3347" t="s">
        <v>8282</v>
      </c>
      <c r="Q3347" s="15" t="s">
        <v>8325</v>
      </c>
      <c r="R3347" s="12" t="s">
        <v>8353</v>
      </c>
      <c r="S3347">
        <f t="shared" si="158"/>
        <v>23.08</v>
      </c>
    </row>
    <row r="3348" spans="1:19" ht="60" x14ac:dyDescent="0.25">
      <c r="A3348" s="10">
        <v>2348</v>
      </c>
      <c r="B3348" s="3" t="s">
        <v>2349</v>
      </c>
      <c r="C3348" s="3" t="s">
        <v>6458</v>
      </c>
      <c r="D3348" s="6">
        <v>70000</v>
      </c>
      <c r="E3348" s="8">
        <v>270</v>
      </c>
      <c r="F3348" t="s">
        <v>8219</v>
      </c>
      <c r="G3348" t="s">
        <v>8223</v>
      </c>
      <c r="H3348" t="s">
        <v>8245</v>
      </c>
      <c r="I3348" s="19">
        <f t="shared" si="156"/>
        <v>42420.932152777779</v>
      </c>
      <c r="J3348">
        <v>1456006938</v>
      </c>
      <c r="K3348" s="19">
        <f t="shared" si="157"/>
        <v>42360.932152777779</v>
      </c>
      <c r="L3348">
        <v>1450822938</v>
      </c>
      <c r="M3348" t="b">
        <v>0</v>
      </c>
      <c r="N3348">
        <v>5</v>
      </c>
      <c r="O3348" t="b">
        <v>0</v>
      </c>
      <c r="P3348" t="s">
        <v>8270</v>
      </c>
      <c r="Q3348" s="15" t="s">
        <v>8307</v>
      </c>
      <c r="R3348" s="12" t="s">
        <v>8354</v>
      </c>
      <c r="S3348">
        <f t="shared" si="158"/>
        <v>54</v>
      </c>
    </row>
    <row r="3349" spans="1:19" ht="60" x14ac:dyDescent="0.25">
      <c r="A3349" s="10">
        <v>575</v>
      </c>
      <c r="B3349" s="3" t="s">
        <v>576</v>
      </c>
      <c r="C3349" s="3" t="s">
        <v>4685</v>
      </c>
      <c r="D3349" s="6">
        <v>60000</v>
      </c>
      <c r="E3349" s="8">
        <v>259</v>
      </c>
      <c r="F3349" t="s">
        <v>8220</v>
      </c>
      <c r="G3349" t="s">
        <v>8235</v>
      </c>
      <c r="H3349" t="s">
        <v>8248</v>
      </c>
      <c r="I3349" s="19">
        <f t="shared" si="156"/>
        <v>42168.692627314813</v>
      </c>
      <c r="J3349">
        <v>1434213443</v>
      </c>
      <c r="K3349" s="19">
        <f t="shared" si="157"/>
        <v>42138.692627314813</v>
      </c>
      <c r="L3349">
        <v>1431621443</v>
      </c>
      <c r="M3349" t="b">
        <v>0</v>
      </c>
      <c r="N3349">
        <v>4</v>
      </c>
      <c r="O3349" t="b">
        <v>0</v>
      </c>
      <c r="P3349" t="s">
        <v>8270</v>
      </c>
      <c r="Q3349" s="15" t="s">
        <v>8307</v>
      </c>
      <c r="R3349" s="12" t="s">
        <v>8354</v>
      </c>
      <c r="S3349">
        <f t="shared" si="158"/>
        <v>64.75</v>
      </c>
    </row>
    <row r="3350" spans="1:19" ht="45" x14ac:dyDescent="0.25">
      <c r="A3350" s="10">
        <v>506</v>
      </c>
      <c r="B3350" s="3" t="s">
        <v>507</v>
      </c>
      <c r="C3350" s="3" t="s">
        <v>4616</v>
      </c>
      <c r="D3350" s="6">
        <v>200000</v>
      </c>
      <c r="E3350" s="8">
        <v>250</v>
      </c>
      <c r="F3350" t="s">
        <v>8220</v>
      </c>
      <c r="G3350" t="s">
        <v>8223</v>
      </c>
      <c r="H3350" t="s">
        <v>8245</v>
      </c>
      <c r="I3350" s="19">
        <f t="shared" si="156"/>
        <v>41496.552314814813</v>
      </c>
      <c r="J3350">
        <v>1376140520</v>
      </c>
      <c r="K3350" s="19">
        <f t="shared" si="157"/>
        <v>41466.552314814813</v>
      </c>
      <c r="L3350">
        <v>1373548520</v>
      </c>
      <c r="M3350" t="b">
        <v>0</v>
      </c>
      <c r="N3350">
        <v>1</v>
      </c>
      <c r="O3350" t="b">
        <v>0</v>
      </c>
      <c r="P3350" t="s">
        <v>8268</v>
      </c>
      <c r="Q3350" s="15" t="s">
        <v>8317</v>
      </c>
      <c r="R3350" s="12" t="s">
        <v>8344</v>
      </c>
      <c r="S3350">
        <f t="shared" si="158"/>
        <v>250</v>
      </c>
    </row>
    <row r="3351" spans="1:19" ht="60" x14ac:dyDescent="0.25">
      <c r="A3351" s="10">
        <v>1008</v>
      </c>
      <c r="B3351" s="3" t="s">
        <v>1009</v>
      </c>
      <c r="C3351" s="3" t="s">
        <v>5118</v>
      </c>
      <c r="D3351" s="6">
        <v>93500</v>
      </c>
      <c r="E3351" s="8">
        <v>250</v>
      </c>
      <c r="F3351" t="s">
        <v>8219</v>
      </c>
      <c r="G3351" t="s">
        <v>8237</v>
      </c>
      <c r="H3351" t="s">
        <v>8255</v>
      </c>
      <c r="I3351" s="19">
        <f t="shared" si="156"/>
        <v>42732.809201388889</v>
      </c>
      <c r="J3351">
        <v>1482953115</v>
      </c>
      <c r="K3351" s="19">
        <f t="shared" si="157"/>
        <v>42702.809201388889</v>
      </c>
      <c r="L3351">
        <v>1480361115</v>
      </c>
      <c r="M3351" t="b">
        <v>0</v>
      </c>
      <c r="N3351">
        <v>1</v>
      </c>
      <c r="O3351" t="b">
        <v>0</v>
      </c>
      <c r="P3351" t="s">
        <v>8271</v>
      </c>
      <c r="Q3351" s="15" t="s">
        <v>8307</v>
      </c>
      <c r="R3351" s="12" t="s">
        <v>8313</v>
      </c>
      <c r="S3351">
        <f t="shared" si="158"/>
        <v>250</v>
      </c>
    </row>
    <row r="3352" spans="1:19" ht="60" x14ac:dyDescent="0.25">
      <c r="A3352" s="10">
        <v>1040</v>
      </c>
      <c r="B3352" s="3" t="s">
        <v>1041</v>
      </c>
      <c r="C3352" s="3" t="s">
        <v>5150</v>
      </c>
      <c r="D3352" s="6">
        <v>85000</v>
      </c>
      <c r="E3352" s="8">
        <v>250</v>
      </c>
      <c r="F3352" t="s">
        <v>8219</v>
      </c>
      <c r="G3352" t="s">
        <v>8223</v>
      </c>
      <c r="H3352" t="s">
        <v>8245</v>
      </c>
      <c r="I3352" s="19">
        <f t="shared" si="156"/>
        <v>42609.708437499998</v>
      </c>
      <c r="J3352">
        <v>1472317209</v>
      </c>
      <c r="K3352" s="19">
        <f t="shared" si="157"/>
        <v>42579.708437499998</v>
      </c>
      <c r="L3352">
        <v>1469725209</v>
      </c>
      <c r="M3352" t="b">
        <v>0</v>
      </c>
      <c r="N3352">
        <v>1</v>
      </c>
      <c r="O3352" t="b">
        <v>0</v>
      </c>
      <c r="P3352" t="s">
        <v>8279</v>
      </c>
      <c r="Q3352" s="15" t="s">
        <v>8338</v>
      </c>
      <c r="R3352" s="12" t="s">
        <v>8339</v>
      </c>
      <c r="S3352">
        <f t="shared" si="158"/>
        <v>250</v>
      </c>
    </row>
    <row r="3353" spans="1:19" ht="45" x14ac:dyDescent="0.25">
      <c r="A3353" s="10">
        <v>2571</v>
      </c>
      <c r="B3353" s="3" t="s">
        <v>2571</v>
      </c>
      <c r="C3353" s="3" t="s">
        <v>6681</v>
      </c>
      <c r="D3353" s="6">
        <v>100000</v>
      </c>
      <c r="E3353" s="8">
        <v>250</v>
      </c>
      <c r="F3353" t="s">
        <v>8219</v>
      </c>
      <c r="G3353" t="s">
        <v>8225</v>
      </c>
      <c r="H3353" t="s">
        <v>8247</v>
      </c>
      <c r="I3353" s="19">
        <f t="shared" si="156"/>
        <v>42509.341678240744</v>
      </c>
      <c r="J3353">
        <v>1463645521</v>
      </c>
      <c r="K3353" s="19">
        <f t="shared" si="157"/>
        <v>42449.341678240744</v>
      </c>
      <c r="L3353">
        <v>1458461521</v>
      </c>
      <c r="M3353" t="b">
        <v>0</v>
      </c>
      <c r="N3353">
        <v>4</v>
      </c>
      <c r="O3353" t="b">
        <v>0</v>
      </c>
      <c r="P3353" t="s">
        <v>8282</v>
      </c>
      <c r="Q3353" s="15" t="s">
        <v>8325</v>
      </c>
      <c r="R3353" s="12" t="s">
        <v>8353</v>
      </c>
      <c r="S3353">
        <f t="shared" si="158"/>
        <v>62.5</v>
      </c>
    </row>
    <row r="3354" spans="1:19" ht="60" x14ac:dyDescent="0.25">
      <c r="A3354" s="10">
        <v>971</v>
      </c>
      <c r="B3354" s="3" t="s">
        <v>972</v>
      </c>
      <c r="C3354" s="3" t="s">
        <v>5081</v>
      </c>
      <c r="D3354" s="6">
        <v>100000</v>
      </c>
      <c r="E3354" s="8">
        <v>226</v>
      </c>
      <c r="F3354" t="s">
        <v>8220</v>
      </c>
      <c r="G3354" t="s">
        <v>8223</v>
      </c>
      <c r="H3354" t="s">
        <v>8245</v>
      </c>
      <c r="I3354" s="19">
        <f t="shared" si="156"/>
        <v>42156.709027777775</v>
      </c>
      <c r="J3354">
        <v>1433178060</v>
      </c>
      <c r="K3354" s="19">
        <f t="shared" si="157"/>
        <v>42111.709027777775</v>
      </c>
      <c r="L3354">
        <v>1429290060</v>
      </c>
      <c r="M3354" t="b">
        <v>0</v>
      </c>
      <c r="N3354">
        <v>5</v>
      </c>
      <c r="O3354" t="b">
        <v>0</v>
      </c>
      <c r="P3354" t="s">
        <v>8271</v>
      </c>
      <c r="Q3354" s="15" t="s">
        <v>8307</v>
      </c>
      <c r="R3354" s="12" t="s">
        <v>8313</v>
      </c>
      <c r="S3354">
        <f t="shared" si="158"/>
        <v>45.2</v>
      </c>
    </row>
    <row r="3355" spans="1:19" ht="60" x14ac:dyDescent="0.25">
      <c r="A3355" s="10">
        <v>1010</v>
      </c>
      <c r="B3355" s="3" t="s">
        <v>1011</v>
      </c>
      <c r="C3355" s="3" t="s">
        <v>5120</v>
      </c>
      <c r="D3355" s="6">
        <v>115250</v>
      </c>
      <c r="E3355" s="8">
        <v>220</v>
      </c>
      <c r="F3355" t="s">
        <v>8219</v>
      </c>
      <c r="G3355" t="s">
        <v>8223</v>
      </c>
      <c r="H3355" t="s">
        <v>8245</v>
      </c>
      <c r="I3355" s="19">
        <f t="shared" si="156"/>
        <v>42618.124305555553</v>
      </c>
      <c r="J3355">
        <v>1473044340</v>
      </c>
      <c r="K3355" s="19">
        <f t="shared" si="157"/>
        <v>42561.829421296294</v>
      </c>
      <c r="L3355">
        <v>1468180462</v>
      </c>
      <c r="M3355" t="b">
        <v>0</v>
      </c>
      <c r="N3355">
        <v>4</v>
      </c>
      <c r="O3355" t="b">
        <v>0</v>
      </c>
      <c r="P3355" t="s">
        <v>8271</v>
      </c>
      <c r="Q3355" s="15" t="s">
        <v>8307</v>
      </c>
      <c r="R3355" s="12" t="s">
        <v>8313</v>
      </c>
      <c r="S3355">
        <f t="shared" si="158"/>
        <v>55</v>
      </c>
    </row>
    <row r="3356" spans="1:19" ht="45" x14ac:dyDescent="0.25">
      <c r="A3356" s="10">
        <v>489</v>
      </c>
      <c r="B3356" s="3" t="s">
        <v>490</v>
      </c>
      <c r="C3356" s="3" t="s">
        <v>4599</v>
      </c>
      <c r="D3356" s="6">
        <v>74997</v>
      </c>
      <c r="E3356" s="8">
        <v>215</v>
      </c>
      <c r="F3356" t="s">
        <v>8220</v>
      </c>
      <c r="G3356" t="s">
        <v>8223</v>
      </c>
      <c r="H3356" t="s">
        <v>8245</v>
      </c>
      <c r="I3356" s="19">
        <f t="shared" si="156"/>
        <v>40913.481249999997</v>
      </c>
      <c r="J3356">
        <v>1325763180</v>
      </c>
      <c r="K3356" s="19">
        <f t="shared" si="157"/>
        <v>40882.481666666667</v>
      </c>
      <c r="L3356">
        <v>1323084816</v>
      </c>
      <c r="M3356" t="b">
        <v>0</v>
      </c>
      <c r="N3356">
        <v>3</v>
      </c>
      <c r="O3356" t="b">
        <v>0</v>
      </c>
      <c r="P3356" t="s">
        <v>8268</v>
      </c>
      <c r="Q3356" s="15" t="s">
        <v>8317</v>
      </c>
      <c r="R3356" s="12" t="s">
        <v>8344</v>
      </c>
      <c r="S3356">
        <f t="shared" si="158"/>
        <v>71.67</v>
      </c>
    </row>
    <row r="3357" spans="1:19" ht="60" x14ac:dyDescent="0.25">
      <c r="A3357" s="10">
        <v>673</v>
      </c>
      <c r="B3357" s="3" t="s">
        <v>674</v>
      </c>
      <c r="C3357" s="3" t="s">
        <v>4783</v>
      </c>
      <c r="D3357" s="6">
        <v>100000</v>
      </c>
      <c r="E3357" s="8">
        <v>205</v>
      </c>
      <c r="F3357" t="s">
        <v>8220</v>
      </c>
      <c r="G3357" t="s">
        <v>8223</v>
      </c>
      <c r="H3357" t="s">
        <v>8245</v>
      </c>
      <c r="I3357" s="19">
        <f t="shared" si="156"/>
        <v>41883.840474537035</v>
      </c>
      <c r="J3357">
        <v>1409602217</v>
      </c>
      <c r="K3357" s="19">
        <f t="shared" si="157"/>
        <v>41838.840474537035</v>
      </c>
      <c r="L3357">
        <v>1405714217</v>
      </c>
      <c r="M3357" t="b">
        <v>0</v>
      </c>
      <c r="N3357">
        <v>3</v>
      </c>
      <c r="O3357" t="b">
        <v>0</v>
      </c>
      <c r="P3357" t="s">
        <v>8271</v>
      </c>
      <c r="Q3357" s="15" t="s">
        <v>8307</v>
      </c>
      <c r="R3357" s="12" t="s">
        <v>8313</v>
      </c>
      <c r="S3357">
        <f t="shared" si="158"/>
        <v>68.33</v>
      </c>
    </row>
    <row r="3358" spans="1:19" ht="60" x14ac:dyDescent="0.25">
      <c r="A3358" s="10">
        <v>1421</v>
      </c>
      <c r="B3358" s="3" t="s">
        <v>1422</v>
      </c>
      <c r="C3358" s="3" t="s">
        <v>5531</v>
      </c>
      <c r="D3358" s="6">
        <v>200000</v>
      </c>
      <c r="E3358" s="8">
        <v>200</v>
      </c>
      <c r="F3358" t="s">
        <v>8220</v>
      </c>
      <c r="G3358" t="s">
        <v>8234</v>
      </c>
      <c r="H3358" t="s">
        <v>8254</v>
      </c>
      <c r="I3358" s="19">
        <f t="shared" si="156"/>
        <v>42043.915613425925</v>
      </c>
      <c r="J3358">
        <v>1423432709</v>
      </c>
      <c r="K3358" s="19">
        <f t="shared" si="157"/>
        <v>42013.915613425925</v>
      </c>
      <c r="L3358">
        <v>1420840709</v>
      </c>
      <c r="M3358" t="b">
        <v>0</v>
      </c>
      <c r="N3358">
        <v>2</v>
      </c>
      <c r="O3358" t="b">
        <v>0</v>
      </c>
      <c r="P3358" t="s">
        <v>8285</v>
      </c>
      <c r="Q3358" s="15" t="s">
        <v>8320</v>
      </c>
      <c r="R3358" s="12" t="s">
        <v>8355</v>
      </c>
      <c r="S3358">
        <f t="shared" si="158"/>
        <v>100</v>
      </c>
    </row>
    <row r="3359" spans="1:19" ht="60" x14ac:dyDescent="0.25">
      <c r="A3359" s="10">
        <v>1143</v>
      </c>
      <c r="B3359" s="3" t="s">
        <v>1144</v>
      </c>
      <c r="C3359" s="3" t="s">
        <v>5253</v>
      </c>
      <c r="D3359" s="6">
        <v>45000</v>
      </c>
      <c r="E3359" s="8">
        <v>186</v>
      </c>
      <c r="F3359" t="s">
        <v>8220</v>
      </c>
      <c r="G3359" t="s">
        <v>8223</v>
      </c>
      <c r="H3359" t="s">
        <v>8245</v>
      </c>
      <c r="I3359" s="19">
        <f t="shared" si="156"/>
        <v>42355.19358796296</v>
      </c>
      <c r="J3359">
        <v>1450327126</v>
      </c>
      <c r="K3359" s="19">
        <f t="shared" si="157"/>
        <v>42325.19358796296</v>
      </c>
      <c r="L3359">
        <v>1447735126</v>
      </c>
      <c r="M3359" t="b">
        <v>0</v>
      </c>
      <c r="N3359">
        <v>8</v>
      </c>
      <c r="O3359" t="b">
        <v>0</v>
      </c>
      <c r="P3359" t="s">
        <v>8281</v>
      </c>
      <c r="Q3359" s="15" t="s">
        <v>8309</v>
      </c>
      <c r="R3359" s="12" t="s">
        <v>8341</v>
      </c>
      <c r="S3359">
        <f t="shared" si="158"/>
        <v>23.25</v>
      </c>
    </row>
    <row r="3360" spans="1:19" ht="45" x14ac:dyDescent="0.25">
      <c r="A3360" s="10">
        <v>2884</v>
      </c>
      <c r="B3360" s="3" t="s">
        <v>2884</v>
      </c>
      <c r="C3360" s="3" t="s">
        <v>6994</v>
      </c>
      <c r="D3360" s="6">
        <v>45000</v>
      </c>
      <c r="E3360" s="8">
        <v>185</v>
      </c>
      <c r="F3360" t="s">
        <v>8220</v>
      </c>
      <c r="G3360" t="s">
        <v>8223</v>
      </c>
      <c r="H3360" t="s">
        <v>8245</v>
      </c>
      <c r="I3360" s="19">
        <f t="shared" si="156"/>
        <v>41978.727256944447</v>
      </c>
      <c r="J3360">
        <v>1417800435</v>
      </c>
      <c r="K3360" s="19">
        <f t="shared" si="157"/>
        <v>41948.727256944447</v>
      </c>
      <c r="L3360">
        <v>1415208435</v>
      </c>
      <c r="M3360" t="b">
        <v>0</v>
      </c>
      <c r="N3360">
        <v>4</v>
      </c>
      <c r="O3360" t="b">
        <v>0</v>
      </c>
      <c r="P3360" t="s">
        <v>8269</v>
      </c>
      <c r="Q3360" s="15" t="s">
        <v>8314</v>
      </c>
      <c r="R3360" s="12" t="s">
        <v>8315</v>
      </c>
      <c r="S3360">
        <f t="shared" si="158"/>
        <v>46.25</v>
      </c>
    </row>
    <row r="3361" spans="1:19" ht="45" x14ac:dyDescent="0.25">
      <c r="A3361" s="10">
        <v>1116</v>
      </c>
      <c r="B3361" s="3" t="s">
        <v>1117</v>
      </c>
      <c r="C3361" s="3" t="s">
        <v>5226</v>
      </c>
      <c r="D3361" s="6">
        <v>500000</v>
      </c>
      <c r="E3361" s="8">
        <v>178.52</v>
      </c>
      <c r="F3361" t="s">
        <v>8220</v>
      </c>
      <c r="G3361" t="s">
        <v>8223</v>
      </c>
      <c r="H3361" t="s">
        <v>8245</v>
      </c>
      <c r="I3361" s="19">
        <f t="shared" si="156"/>
        <v>41069.847314814811</v>
      </c>
      <c r="J3361">
        <v>1339273208</v>
      </c>
      <c r="K3361" s="19">
        <f t="shared" si="157"/>
        <v>41009.847314814811</v>
      </c>
      <c r="L3361">
        <v>1334089208</v>
      </c>
      <c r="M3361" t="b">
        <v>0</v>
      </c>
      <c r="N3361">
        <v>10</v>
      </c>
      <c r="O3361" t="b">
        <v>0</v>
      </c>
      <c r="P3361" t="s">
        <v>8280</v>
      </c>
      <c r="Q3361" s="15" t="s">
        <v>8309</v>
      </c>
      <c r="R3361" s="12" t="s">
        <v>8345</v>
      </c>
      <c r="S3361">
        <f t="shared" si="158"/>
        <v>17.850000000000001</v>
      </c>
    </row>
    <row r="3362" spans="1:19" ht="60" x14ac:dyDescent="0.25">
      <c r="A3362" s="10">
        <v>3068</v>
      </c>
      <c r="B3362" s="3" t="s">
        <v>3068</v>
      </c>
      <c r="C3362" s="3" t="s">
        <v>7178</v>
      </c>
      <c r="D3362" s="6">
        <v>250000</v>
      </c>
      <c r="E3362" s="8">
        <v>175</v>
      </c>
      <c r="F3362" t="s">
        <v>8220</v>
      </c>
      <c r="G3362" t="s">
        <v>8223</v>
      </c>
      <c r="H3362" t="s">
        <v>8245</v>
      </c>
      <c r="I3362" s="19">
        <f t="shared" si="156"/>
        <v>42293.691574074073</v>
      </c>
      <c r="J3362">
        <v>1445013352</v>
      </c>
      <c r="K3362" s="19">
        <f t="shared" si="157"/>
        <v>42263.691574074073</v>
      </c>
      <c r="L3362">
        <v>1442421352</v>
      </c>
      <c r="M3362" t="b">
        <v>0</v>
      </c>
      <c r="N3362">
        <v>2</v>
      </c>
      <c r="O3362" t="b">
        <v>0</v>
      </c>
      <c r="P3362" t="s">
        <v>8301</v>
      </c>
      <c r="Q3362" s="15" t="s">
        <v>8314</v>
      </c>
      <c r="R3362" s="12" t="s">
        <v>8327</v>
      </c>
      <c r="S3362">
        <f t="shared" si="158"/>
        <v>87.5</v>
      </c>
    </row>
    <row r="3363" spans="1:19" ht="45" x14ac:dyDescent="0.25">
      <c r="A3363" s="10">
        <v>862</v>
      </c>
      <c r="B3363" s="3" t="s">
        <v>863</v>
      </c>
      <c r="C3363" s="3" t="s">
        <v>4972</v>
      </c>
      <c r="D3363" s="6">
        <v>50000</v>
      </c>
      <c r="E3363" s="8">
        <v>170</v>
      </c>
      <c r="F3363" t="s">
        <v>8220</v>
      </c>
      <c r="G3363" t="s">
        <v>8224</v>
      </c>
      <c r="H3363" t="s">
        <v>8246</v>
      </c>
      <c r="I3363" s="19">
        <f t="shared" si="156"/>
        <v>41589.596620370372</v>
      </c>
      <c r="J3363">
        <v>1384179548</v>
      </c>
      <c r="K3363" s="19">
        <f t="shared" si="157"/>
        <v>41559.5549537037</v>
      </c>
      <c r="L3363">
        <v>1381583948</v>
      </c>
      <c r="M3363" t="b">
        <v>0</v>
      </c>
      <c r="N3363">
        <v>4</v>
      </c>
      <c r="O3363" t="b">
        <v>0</v>
      </c>
      <c r="P3363" t="s">
        <v>8276</v>
      </c>
      <c r="Q3363" s="15" t="s">
        <v>8311</v>
      </c>
      <c r="R3363" s="12" t="s">
        <v>8343</v>
      </c>
      <c r="S3363">
        <f t="shared" si="158"/>
        <v>42.5</v>
      </c>
    </row>
    <row r="3364" spans="1:19" ht="45" x14ac:dyDescent="0.25">
      <c r="A3364" s="10">
        <v>662</v>
      </c>
      <c r="B3364" s="3" t="s">
        <v>663</v>
      </c>
      <c r="C3364" s="3" t="s">
        <v>4772</v>
      </c>
      <c r="D3364" s="6">
        <v>39000</v>
      </c>
      <c r="E3364" s="8">
        <v>156</v>
      </c>
      <c r="F3364" t="s">
        <v>8220</v>
      </c>
      <c r="G3364" t="s">
        <v>8223</v>
      </c>
      <c r="H3364" t="s">
        <v>8245</v>
      </c>
      <c r="I3364" s="19">
        <f t="shared" si="156"/>
        <v>42020.438043981485</v>
      </c>
      <c r="J3364">
        <v>1421404247</v>
      </c>
      <c r="K3364" s="19">
        <f t="shared" si="157"/>
        <v>41990.438043981485</v>
      </c>
      <c r="L3364">
        <v>1418812247</v>
      </c>
      <c r="M3364" t="b">
        <v>0</v>
      </c>
      <c r="N3364">
        <v>4</v>
      </c>
      <c r="O3364" t="b">
        <v>0</v>
      </c>
      <c r="P3364" t="s">
        <v>8271</v>
      </c>
      <c r="Q3364" s="15" t="s">
        <v>8307</v>
      </c>
      <c r="R3364" s="12" t="s">
        <v>8313</v>
      </c>
      <c r="S3364">
        <f t="shared" si="158"/>
        <v>39</v>
      </c>
    </row>
    <row r="3365" spans="1:19" ht="60" x14ac:dyDescent="0.25">
      <c r="A3365" s="10">
        <v>123</v>
      </c>
      <c r="B3365" s="3" t="s">
        <v>125</v>
      </c>
      <c r="C3365" s="3" t="s">
        <v>4234</v>
      </c>
      <c r="D3365" s="6">
        <v>55000</v>
      </c>
      <c r="E3365" s="8">
        <v>151</v>
      </c>
      <c r="F3365" t="s">
        <v>8219</v>
      </c>
      <c r="G3365" t="s">
        <v>8223</v>
      </c>
      <c r="H3365" t="s">
        <v>8245</v>
      </c>
      <c r="I3365" s="19">
        <f t="shared" si="156"/>
        <v>41940.916666666664</v>
      </c>
      <c r="J3365">
        <v>1414533600</v>
      </c>
      <c r="K3365" s="19">
        <f t="shared" si="157"/>
        <v>41904.781990740739</v>
      </c>
      <c r="L3365">
        <v>1411411564</v>
      </c>
      <c r="M3365" t="b">
        <v>0</v>
      </c>
      <c r="N3365">
        <v>6</v>
      </c>
      <c r="O3365" t="b">
        <v>0</v>
      </c>
      <c r="P3365" t="s">
        <v>8265</v>
      </c>
      <c r="Q3365" s="15" t="s">
        <v>8317</v>
      </c>
      <c r="R3365" s="12" t="s">
        <v>8337</v>
      </c>
      <c r="S3365">
        <f t="shared" si="158"/>
        <v>25.17</v>
      </c>
    </row>
    <row r="3366" spans="1:19" ht="45" x14ac:dyDescent="0.25">
      <c r="A3366" s="10">
        <v>904</v>
      </c>
      <c r="B3366" s="3" t="s">
        <v>905</v>
      </c>
      <c r="C3366" s="3" t="s">
        <v>5014</v>
      </c>
      <c r="D3366" s="6">
        <v>50000</v>
      </c>
      <c r="E3366" s="8">
        <v>151</v>
      </c>
      <c r="F3366" t="s">
        <v>8220</v>
      </c>
      <c r="G3366" t="s">
        <v>8223</v>
      </c>
      <c r="H3366" t="s">
        <v>8245</v>
      </c>
      <c r="I3366" s="19">
        <f t="shared" si="156"/>
        <v>42372.080289351856</v>
      </c>
      <c r="J3366">
        <v>1451786137</v>
      </c>
      <c r="K3366" s="19">
        <f t="shared" si="157"/>
        <v>42342.080289351856</v>
      </c>
      <c r="L3366">
        <v>1449194137</v>
      </c>
      <c r="M3366" t="b">
        <v>0</v>
      </c>
      <c r="N3366">
        <v>3</v>
      </c>
      <c r="O3366" t="b">
        <v>0</v>
      </c>
      <c r="P3366" t="s">
        <v>8276</v>
      </c>
      <c r="Q3366" s="15" t="s">
        <v>8311</v>
      </c>
      <c r="R3366" s="12" t="s">
        <v>8343</v>
      </c>
      <c r="S3366">
        <f t="shared" si="158"/>
        <v>50.33</v>
      </c>
    </row>
    <row r="3367" spans="1:19" ht="60" x14ac:dyDescent="0.25">
      <c r="A3367" s="10">
        <v>484</v>
      </c>
      <c r="B3367" s="3" t="s">
        <v>485</v>
      </c>
      <c r="C3367" s="3" t="s">
        <v>4594</v>
      </c>
      <c r="D3367" s="6">
        <v>80000</v>
      </c>
      <c r="E3367" s="8">
        <v>149</v>
      </c>
      <c r="F3367" t="s">
        <v>8220</v>
      </c>
      <c r="G3367" t="s">
        <v>8224</v>
      </c>
      <c r="H3367" t="s">
        <v>8246</v>
      </c>
      <c r="I3367" s="19">
        <f t="shared" si="156"/>
        <v>42313.981157407412</v>
      </c>
      <c r="J3367">
        <v>1446766372</v>
      </c>
      <c r="K3367" s="19">
        <f t="shared" si="157"/>
        <v>42272.93949074074</v>
      </c>
      <c r="L3367">
        <v>1443220372</v>
      </c>
      <c r="M3367" t="b">
        <v>0</v>
      </c>
      <c r="N3367">
        <v>11</v>
      </c>
      <c r="O3367" t="b">
        <v>0</v>
      </c>
      <c r="P3367" t="s">
        <v>8268</v>
      </c>
      <c r="Q3367" s="15" t="s">
        <v>8317</v>
      </c>
      <c r="R3367" s="12" t="s">
        <v>8344</v>
      </c>
      <c r="S3367">
        <f t="shared" si="158"/>
        <v>13.55</v>
      </c>
    </row>
    <row r="3368" spans="1:19" ht="30" x14ac:dyDescent="0.25">
      <c r="A3368" s="10">
        <v>570</v>
      </c>
      <c r="B3368" s="3" t="s">
        <v>571</v>
      </c>
      <c r="C3368" s="3" t="s">
        <v>4680</v>
      </c>
      <c r="D3368" s="6">
        <v>85000</v>
      </c>
      <c r="E3368" s="8">
        <v>142</v>
      </c>
      <c r="F3368" t="s">
        <v>8220</v>
      </c>
      <c r="G3368" t="s">
        <v>8223</v>
      </c>
      <c r="H3368" t="s">
        <v>8245</v>
      </c>
      <c r="I3368" s="19">
        <f t="shared" si="156"/>
        <v>42418.798252314817</v>
      </c>
      <c r="J3368">
        <v>1455822569</v>
      </c>
      <c r="K3368" s="19">
        <f t="shared" si="157"/>
        <v>42388.798252314817</v>
      </c>
      <c r="L3368">
        <v>1453230569</v>
      </c>
      <c r="M3368" t="b">
        <v>0</v>
      </c>
      <c r="N3368">
        <v>1</v>
      </c>
      <c r="O3368" t="b">
        <v>0</v>
      </c>
      <c r="P3368" t="s">
        <v>8270</v>
      </c>
      <c r="Q3368" s="15" t="s">
        <v>8307</v>
      </c>
      <c r="R3368" s="12" t="s">
        <v>8354</v>
      </c>
      <c r="S3368">
        <f t="shared" si="158"/>
        <v>142</v>
      </c>
    </row>
    <row r="3369" spans="1:19" ht="60" x14ac:dyDescent="0.25">
      <c r="A3369" s="10">
        <v>151</v>
      </c>
      <c r="B3369" s="3" t="s">
        <v>153</v>
      </c>
      <c r="C3369" s="3" t="s">
        <v>4261</v>
      </c>
      <c r="D3369" s="6">
        <v>250000</v>
      </c>
      <c r="E3369" s="8">
        <v>140</v>
      </c>
      <c r="F3369" t="s">
        <v>8219</v>
      </c>
      <c r="G3369" t="s">
        <v>8225</v>
      </c>
      <c r="H3369" t="s">
        <v>8247</v>
      </c>
      <c r="I3369" s="19">
        <f t="shared" si="156"/>
        <v>42173.550821759258</v>
      </c>
      <c r="J3369">
        <v>1434633191</v>
      </c>
      <c r="K3369" s="19">
        <f t="shared" si="157"/>
        <v>42113.550821759258</v>
      </c>
      <c r="L3369">
        <v>1429449191</v>
      </c>
      <c r="M3369" t="b">
        <v>0</v>
      </c>
      <c r="N3369">
        <v>5</v>
      </c>
      <c r="O3369" t="b">
        <v>0</v>
      </c>
      <c r="P3369" t="s">
        <v>8265</v>
      </c>
      <c r="Q3369" s="15" t="s">
        <v>8317</v>
      </c>
      <c r="R3369" s="12" t="s">
        <v>8337</v>
      </c>
      <c r="S3369">
        <f t="shared" si="158"/>
        <v>28</v>
      </c>
    </row>
    <row r="3370" spans="1:19" ht="45" x14ac:dyDescent="0.25">
      <c r="A3370" s="10">
        <v>3909</v>
      </c>
      <c r="B3370" s="3" t="s">
        <v>3906</v>
      </c>
      <c r="C3370" s="3" t="s">
        <v>8017</v>
      </c>
      <c r="D3370" s="6">
        <v>60000</v>
      </c>
      <c r="E3370" s="8">
        <v>135</v>
      </c>
      <c r="F3370" t="s">
        <v>8220</v>
      </c>
      <c r="G3370" t="s">
        <v>8223</v>
      </c>
      <c r="H3370" t="s">
        <v>8245</v>
      </c>
      <c r="I3370" s="19">
        <f t="shared" si="156"/>
        <v>41893.359282407408</v>
      </c>
      <c r="J3370">
        <v>1410424642</v>
      </c>
      <c r="K3370" s="19">
        <f t="shared" si="157"/>
        <v>41863.359282407408</v>
      </c>
      <c r="L3370">
        <v>1407832642</v>
      </c>
      <c r="M3370" t="b">
        <v>0</v>
      </c>
      <c r="N3370">
        <v>4</v>
      </c>
      <c r="O3370" t="b">
        <v>0</v>
      </c>
      <c r="P3370" t="s">
        <v>8269</v>
      </c>
      <c r="Q3370" s="15" t="s">
        <v>8314</v>
      </c>
      <c r="R3370" s="12" t="s">
        <v>8315</v>
      </c>
      <c r="S3370">
        <f t="shared" si="158"/>
        <v>33.75</v>
      </c>
    </row>
    <row r="3371" spans="1:19" ht="60" x14ac:dyDescent="0.25">
      <c r="A3371" s="10">
        <v>2679</v>
      </c>
      <c r="B3371" s="3" t="s">
        <v>2679</v>
      </c>
      <c r="C3371" s="3" t="s">
        <v>6789</v>
      </c>
      <c r="D3371" s="6">
        <v>40000</v>
      </c>
      <c r="E3371" s="8">
        <v>132</v>
      </c>
      <c r="F3371" t="s">
        <v>8220</v>
      </c>
      <c r="G3371" t="s">
        <v>8223</v>
      </c>
      <c r="H3371" t="s">
        <v>8245</v>
      </c>
      <c r="I3371" s="19">
        <f t="shared" si="156"/>
        <v>42063.001087962963</v>
      </c>
      <c r="J3371">
        <v>1425081694</v>
      </c>
      <c r="K3371" s="19">
        <f t="shared" si="157"/>
        <v>42033.001087962963</v>
      </c>
      <c r="L3371">
        <v>1422489694</v>
      </c>
      <c r="M3371" t="b">
        <v>0</v>
      </c>
      <c r="N3371">
        <v>3</v>
      </c>
      <c r="O3371" t="b">
        <v>0</v>
      </c>
      <c r="P3371" t="s">
        <v>8300</v>
      </c>
      <c r="Q3371" s="15" t="s">
        <v>8307</v>
      </c>
      <c r="R3371" s="12" t="s">
        <v>8334</v>
      </c>
      <c r="S3371">
        <f t="shared" si="158"/>
        <v>44</v>
      </c>
    </row>
    <row r="3372" spans="1:19" ht="45" x14ac:dyDescent="0.25">
      <c r="A3372" s="10">
        <v>3120</v>
      </c>
      <c r="B3372" s="3" t="s">
        <v>3120</v>
      </c>
      <c r="C3372" s="3" t="s">
        <v>7230</v>
      </c>
      <c r="D3372" s="6">
        <v>1300000</v>
      </c>
      <c r="E3372" s="8">
        <v>128</v>
      </c>
      <c r="F3372" t="s">
        <v>8220</v>
      </c>
      <c r="G3372" t="s">
        <v>8232</v>
      </c>
      <c r="H3372" t="s">
        <v>8248</v>
      </c>
      <c r="I3372" s="19">
        <f t="shared" si="156"/>
        <v>42495.900416666671</v>
      </c>
      <c r="J3372">
        <v>1462484196</v>
      </c>
      <c r="K3372" s="19">
        <f t="shared" si="157"/>
        <v>42435.942083333335</v>
      </c>
      <c r="L3372">
        <v>1457303796</v>
      </c>
      <c r="M3372" t="b">
        <v>0</v>
      </c>
      <c r="N3372">
        <v>10</v>
      </c>
      <c r="O3372" t="b">
        <v>0</v>
      </c>
      <c r="P3372" t="s">
        <v>8301</v>
      </c>
      <c r="Q3372" s="15" t="s">
        <v>8314</v>
      </c>
      <c r="R3372" s="12" t="s">
        <v>8327</v>
      </c>
      <c r="S3372">
        <f t="shared" si="158"/>
        <v>12.8</v>
      </c>
    </row>
    <row r="3373" spans="1:19" ht="45" x14ac:dyDescent="0.25">
      <c r="A3373" s="10">
        <v>3088</v>
      </c>
      <c r="B3373" s="3" t="s">
        <v>3088</v>
      </c>
      <c r="C3373" s="3" t="s">
        <v>7198</v>
      </c>
      <c r="D3373" s="6">
        <v>65000</v>
      </c>
      <c r="E3373" s="8">
        <v>126</v>
      </c>
      <c r="F3373" t="s">
        <v>8220</v>
      </c>
      <c r="G3373" t="s">
        <v>8223</v>
      </c>
      <c r="H3373" t="s">
        <v>8245</v>
      </c>
      <c r="I3373" s="19">
        <f t="shared" si="156"/>
        <v>42012.570138888885</v>
      </c>
      <c r="J3373">
        <v>1420724460</v>
      </c>
      <c r="K3373" s="19">
        <f t="shared" si="157"/>
        <v>41981.57230324074</v>
      </c>
      <c r="L3373">
        <v>1418046247</v>
      </c>
      <c r="M3373" t="b">
        <v>0</v>
      </c>
      <c r="N3373">
        <v>3</v>
      </c>
      <c r="O3373" t="b">
        <v>0</v>
      </c>
      <c r="P3373" t="s">
        <v>8301</v>
      </c>
      <c r="Q3373" s="15" t="s">
        <v>8314</v>
      </c>
      <c r="R3373" s="12" t="s">
        <v>8327</v>
      </c>
      <c r="S3373">
        <f t="shared" si="158"/>
        <v>42</v>
      </c>
    </row>
    <row r="3374" spans="1:19" ht="60" x14ac:dyDescent="0.25">
      <c r="A3374" s="10">
        <v>1138</v>
      </c>
      <c r="B3374" s="3" t="s">
        <v>1139</v>
      </c>
      <c r="C3374" s="3" t="s">
        <v>5248</v>
      </c>
      <c r="D3374" s="6">
        <v>35000</v>
      </c>
      <c r="E3374" s="8">
        <v>125</v>
      </c>
      <c r="F3374" t="s">
        <v>8220</v>
      </c>
      <c r="G3374" t="s">
        <v>8223</v>
      </c>
      <c r="H3374" t="s">
        <v>8245</v>
      </c>
      <c r="I3374" s="19">
        <f t="shared" si="156"/>
        <v>42756.9066087963</v>
      </c>
      <c r="J3374">
        <v>1485035131</v>
      </c>
      <c r="K3374" s="19">
        <f t="shared" si="157"/>
        <v>42736.9066087963</v>
      </c>
      <c r="L3374">
        <v>1483307131</v>
      </c>
      <c r="M3374" t="b">
        <v>0</v>
      </c>
      <c r="N3374">
        <v>4</v>
      </c>
      <c r="O3374" t="b">
        <v>0</v>
      </c>
      <c r="P3374" t="s">
        <v>8281</v>
      </c>
      <c r="Q3374" s="15" t="s">
        <v>8309</v>
      </c>
      <c r="R3374" s="12" t="s">
        <v>8341</v>
      </c>
      <c r="S3374">
        <f t="shared" si="158"/>
        <v>31.25</v>
      </c>
    </row>
    <row r="3375" spans="1:19" ht="30" x14ac:dyDescent="0.25">
      <c r="A3375" s="10">
        <v>2649</v>
      </c>
      <c r="B3375" s="3" t="s">
        <v>2649</v>
      </c>
      <c r="C3375" s="3" t="s">
        <v>6759</v>
      </c>
      <c r="D3375" s="6">
        <v>125000</v>
      </c>
      <c r="E3375" s="8">
        <v>124</v>
      </c>
      <c r="F3375" t="s">
        <v>8219</v>
      </c>
      <c r="G3375" t="s">
        <v>8223</v>
      </c>
      <c r="H3375" t="s">
        <v>8245</v>
      </c>
      <c r="I3375" s="19">
        <f t="shared" si="156"/>
        <v>42401.99700231482</v>
      </c>
      <c r="J3375">
        <v>1454370941</v>
      </c>
      <c r="K3375" s="19">
        <f t="shared" si="157"/>
        <v>42341.99700231482</v>
      </c>
      <c r="L3375">
        <v>1449186941</v>
      </c>
      <c r="M3375" t="b">
        <v>0</v>
      </c>
      <c r="N3375">
        <v>3</v>
      </c>
      <c r="O3375" t="b">
        <v>0</v>
      </c>
      <c r="P3375" t="s">
        <v>8299</v>
      </c>
      <c r="Q3375" s="15" t="s">
        <v>8307</v>
      </c>
      <c r="R3375" s="12" t="s">
        <v>8316</v>
      </c>
      <c r="S3375">
        <f t="shared" si="158"/>
        <v>41.33</v>
      </c>
    </row>
    <row r="3376" spans="1:19" ht="45" x14ac:dyDescent="0.25">
      <c r="A3376" s="10">
        <v>553</v>
      </c>
      <c r="B3376" s="3" t="s">
        <v>554</v>
      </c>
      <c r="C3376" s="3" t="s">
        <v>4663</v>
      </c>
      <c r="D3376" s="6">
        <v>25000</v>
      </c>
      <c r="E3376" s="8">
        <v>123</v>
      </c>
      <c r="F3376" t="s">
        <v>8220</v>
      </c>
      <c r="G3376" t="s">
        <v>8223</v>
      </c>
      <c r="H3376" t="s">
        <v>8245</v>
      </c>
      <c r="I3376" s="19">
        <f t="shared" si="156"/>
        <v>41957.761469907404</v>
      </c>
      <c r="J3376">
        <v>1415988991</v>
      </c>
      <c r="K3376" s="19">
        <f t="shared" si="157"/>
        <v>41927.71980324074</v>
      </c>
      <c r="L3376">
        <v>1413393391</v>
      </c>
      <c r="M3376" t="b">
        <v>0</v>
      </c>
      <c r="N3376">
        <v>6</v>
      </c>
      <c r="O3376" t="b">
        <v>0</v>
      </c>
      <c r="P3376" t="s">
        <v>8270</v>
      </c>
      <c r="Q3376" s="15" t="s">
        <v>8307</v>
      </c>
      <c r="R3376" s="12" t="s">
        <v>8354</v>
      </c>
      <c r="S3376">
        <f t="shared" si="158"/>
        <v>20.5</v>
      </c>
    </row>
    <row r="3377" spans="1:19" ht="45" x14ac:dyDescent="0.25">
      <c r="A3377" s="10">
        <v>2567</v>
      </c>
      <c r="B3377" s="3" t="s">
        <v>2567</v>
      </c>
      <c r="C3377" s="3" t="s">
        <v>6677</v>
      </c>
      <c r="D3377" s="6">
        <v>45000</v>
      </c>
      <c r="E3377" s="8">
        <v>120</v>
      </c>
      <c r="F3377" t="s">
        <v>8219</v>
      </c>
      <c r="G3377" t="s">
        <v>8223</v>
      </c>
      <c r="H3377" t="s">
        <v>8245</v>
      </c>
      <c r="I3377" s="19">
        <f t="shared" si="156"/>
        <v>42117.878912037035</v>
      </c>
      <c r="J3377">
        <v>1429823138</v>
      </c>
      <c r="K3377" s="19">
        <f t="shared" si="157"/>
        <v>42087.878912037035</v>
      </c>
      <c r="L3377">
        <v>1427231138</v>
      </c>
      <c r="M3377" t="b">
        <v>0</v>
      </c>
      <c r="N3377">
        <v>2</v>
      </c>
      <c r="O3377" t="b">
        <v>0</v>
      </c>
      <c r="P3377" t="s">
        <v>8282</v>
      </c>
      <c r="Q3377" s="15" t="s">
        <v>8325</v>
      </c>
      <c r="R3377" s="12" t="s">
        <v>8353</v>
      </c>
      <c r="S3377">
        <f t="shared" si="158"/>
        <v>60</v>
      </c>
    </row>
    <row r="3378" spans="1:19" ht="60" x14ac:dyDescent="0.25">
      <c r="A3378" s="10">
        <v>3918</v>
      </c>
      <c r="B3378" s="3" t="s">
        <v>3915</v>
      </c>
      <c r="C3378" s="3" t="s">
        <v>8026</v>
      </c>
      <c r="D3378" s="6">
        <v>60000</v>
      </c>
      <c r="E3378" s="8">
        <v>120</v>
      </c>
      <c r="F3378" t="s">
        <v>8220</v>
      </c>
      <c r="G3378" t="s">
        <v>8224</v>
      </c>
      <c r="H3378" t="s">
        <v>8246</v>
      </c>
      <c r="I3378" s="19">
        <f t="shared" si="156"/>
        <v>41855.666666666664</v>
      </c>
      <c r="J3378">
        <v>1407168000</v>
      </c>
      <c r="K3378" s="19">
        <f t="shared" si="157"/>
        <v>41843.664618055554</v>
      </c>
      <c r="L3378">
        <v>1406131023</v>
      </c>
      <c r="M3378" t="b">
        <v>0</v>
      </c>
      <c r="N3378">
        <v>3</v>
      </c>
      <c r="O3378" t="b">
        <v>0</v>
      </c>
      <c r="P3378" t="s">
        <v>8269</v>
      </c>
      <c r="Q3378" s="15" t="s">
        <v>8314</v>
      </c>
      <c r="R3378" s="12" t="s">
        <v>8315</v>
      </c>
      <c r="S3378">
        <f t="shared" si="158"/>
        <v>40</v>
      </c>
    </row>
    <row r="3379" spans="1:19" ht="60" x14ac:dyDescent="0.25">
      <c r="A3379" s="10">
        <v>2151</v>
      </c>
      <c r="B3379" s="3" t="s">
        <v>2152</v>
      </c>
      <c r="C3379" s="3" t="s">
        <v>6261</v>
      </c>
      <c r="D3379" s="6">
        <v>45000</v>
      </c>
      <c r="E3379" s="8">
        <v>118</v>
      </c>
      <c r="F3379" t="s">
        <v>8220</v>
      </c>
      <c r="G3379" t="s">
        <v>8223</v>
      </c>
      <c r="H3379" t="s">
        <v>8245</v>
      </c>
      <c r="I3379" s="19">
        <f t="shared" si="156"/>
        <v>42550.847384259265</v>
      </c>
      <c r="J3379">
        <v>1467231614</v>
      </c>
      <c r="K3379" s="19">
        <f t="shared" si="157"/>
        <v>42520.847384259265</v>
      </c>
      <c r="L3379">
        <v>1464639614</v>
      </c>
      <c r="M3379" t="b">
        <v>0</v>
      </c>
      <c r="N3379">
        <v>6</v>
      </c>
      <c r="O3379" t="b">
        <v>0</v>
      </c>
      <c r="P3379" t="s">
        <v>8280</v>
      </c>
      <c r="Q3379" s="15" t="s">
        <v>8309</v>
      </c>
      <c r="R3379" s="12" t="s">
        <v>8345</v>
      </c>
      <c r="S3379">
        <f t="shared" si="158"/>
        <v>19.670000000000002</v>
      </c>
    </row>
    <row r="3380" spans="1:19" ht="60" x14ac:dyDescent="0.25">
      <c r="A3380" s="10">
        <v>3198</v>
      </c>
      <c r="B3380" s="3" t="s">
        <v>3198</v>
      </c>
      <c r="C3380" s="3" t="s">
        <v>7308</v>
      </c>
      <c r="D3380" s="6">
        <v>30000</v>
      </c>
      <c r="E3380" s="8">
        <v>110</v>
      </c>
      <c r="F3380" t="s">
        <v>8220</v>
      </c>
      <c r="G3380" t="s">
        <v>8231</v>
      </c>
      <c r="H3380" t="s">
        <v>8252</v>
      </c>
      <c r="I3380" s="19">
        <f t="shared" si="156"/>
        <v>42051.424502314811</v>
      </c>
      <c r="J3380">
        <v>1424081477</v>
      </c>
      <c r="K3380" s="19">
        <f t="shared" si="157"/>
        <v>42013.424502314811</v>
      </c>
      <c r="L3380">
        <v>1420798277</v>
      </c>
      <c r="M3380" t="b">
        <v>0</v>
      </c>
      <c r="N3380">
        <v>3</v>
      </c>
      <c r="O3380" t="b">
        <v>0</v>
      </c>
      <c r="P3380" t="s">
        <v>8303</v>
      </c>
      <c r="Q3380" s="15" t="s">
        <v>8314</v>
      </c>
      <c r="R3380" s="12" t="s">
        <v>8335</v>
      </c>
      <c r="S3380">
        <f t="shared" si="158"/>
        <v>36.67</v>
      </c>
    </row>
    <row r="3381" spans="1:19" ht="60" x14ac:dyDescent="0.25">
      <c r="A3381" s="10">
        <v>571</v>
      </c>
      <c r="B3381" s="3" t="s">
        <v>572</v>
      </c>
      <c r="C3381" s="3" t="s">
        <v>4681</v>
      </c>
      <c r="D3381" s="6">
        <v>25000</v>
      </c>
      <c r="E3381" s="8">
        <v>106</v>
      </c>
      <c r="F3381" t="s">
        <v>8220</v>
      </c>
      <c r="G3381" t="s">
        <v>8223</v>
      </c>
      <c r="H3381" t="s">
        <v>8245</v>
      </c>
      <c r="I3381" s="19">
        <f t="shared" si="156"/>
        <v>42212.165972222225</v>
      </c>
      <c r="J3381">
        <v>1437969540</v>
      </c>
      <c r="K3381" s="19">
        <f t="shared" si="157"/>
        <v>42192.816238425927</v>
      </c>
      <c r="L3381">
        <v>1436297723</v>
      </c>
      <c r="M3381" t="b">
        <v>0</v>
      </c>
      <c r="N3381">
        <v>2</v>
      </c>
      <c r="O3381" t="b">
        <v>0</v>
      </c>
      <c r="P3381" t="s">
        <v>8270</v>
      </c>
      <c r="Q3381" s="15" t="s">
        <v>8307</v>
      </c>
      <c r="R3381" s="12" t="s">
        <v>8354</v>
      </c>
      <c r="S3381">
        <f t="shared" si="158"/>
        <v>53</v>
      </c>
    </row>
    <row r="3382" spans="1:19" ht="60" x14ac:dyDescent="0.25">
      <c r="A3382" s="10">
        <v>1322</v>
      </c>
      <c r="B3382" s="3" t="s">
        <v>1323</v>
      </c>
      <c r="C3382" s="3" t="s">
        <v>5432</v>
      </c>
      <c r="D3382" s="6">
        <v>35000</v>
      </c>
      <c r="E3382" s="8">
        <v>106</v>
      </c>
      <c r="F3382" t="s">
        <v>8219</v>
      </c>
      <c r="G3382" t="s">
        <v>8224</v>
      </c>
      <c r="H3382" t="s">
        <v>8246</v>
      </c>
      <c r="I3382" s="19">
        <f t="shared" si="156"/>
        <v>42145.656539351854</v>
      </c>
      <c r="J3382">
        <v>1432223125</v>
      </c>
      <c r="K3382" s="19">
        <f t="shared" si="157"/>
        <v>42115.656539351854</v>
      </c>
      <c r="L3382">
        <v>1429631125</v>
      </c>
      <c r="M3382" t="b">
        <v>0</v>
      </c>
      <c r="N3382">
        <v>4</v>
      </c>
      <c r="O3382" t="b">
        <v>0</v>
      </c>
      <c r="P3382" t="s">
        <v>8271</v>
      </c>
      <c r="Q3382" s="15" t="s">
        <v>8307</v>
      </c>
      <c r="R3382" s="12" t="s">
        <v>8313</v>
      </c>
      <c r="S3382">
        <f t="shared" si="158"/>
        <v>26.5</v>
      </c>
    </row>
    <row r="3383" spans="1:19" ht="60" x14ac:dyDescent="0.25">
      <c r="A3383" s="10">
        <v>712</v>
      </c>
      <c r="B3383" s="3" t="s">
        <v>713</v>
      </c>
      <c r="C3383" s="3" t="s">
        <v>4822</v>
      </c>
      <c r="D3383" s="6">
        <v>48500</v>
      </c>
      <c r="E3383" s="8">
        <v>105</v>
      </c>
      <c r="F3383" t="s">
        <v>8220</v>
      </c>
      <c r="G3383" t="s">
        <v>8223</v>
      </c>
      <c r="H3383" t="s">
        <v>8245</v>
      </c>
      <c r="I3383" s="19">
        <f t="shared" si="156"/>
        <v>42414.680925925932</v>
      </c>
      <c r="J3383">
        <v>1455466832</v>
      </c>
      <c r="K3383" s="19">
        <f t="shared" si="157"/>
        <v>42384.680925925932</v>
      </c>
      <c r="L3383">
        <v>1452874832</v>
      </c>
      <c r="M3383" t="b">
        <v>0</v>
      </c>
      <c r="N3383">
        <v>4</v>
      </c>
      <c r="O3383" t="b">
        <v>0</v>
      </c>
      <c r="P3383" t="s">
        <v>8271</v>
      </c>
      <c r="Q3383" s="15" t="s">
        <v>8307</v>
      </c>
      <c r="R3383" s="12" t="s">
        <v>8313</v>
      </c>
      <c r="S3383">
        <f t="shared" si="158"/>
        <v>26.25</v>
      </c>
    </row>
    <row r="3384" spans="1:19" ht="30" x14ac:dyDescent="0.25">
      <c r="A3384" s="10">
        <v>1405</v>
      </c>
      <c r="B3384" s="3" t="s">
        <v>1406</v>
      </c>
      <c r="C3384" s="3" t="s">
        <v>5515</v>
      </c>
      <c r="D3384" s="6">
        <v>25000</v>
      </c>
      <c r="E3384" s="8">
        <v>105</v>
      </c>
      <c r="F3384" t="s">
        <v>8220</v>
      </c>
      <c r="G3384" t="s">
        <v>8223</v>
      </c>
      <c r="H3384" t="s">
        <v>8245</v>
      </c>
      <c r="I3384" s="19">
        <f t="shared" si="156"/>
        <v>41971.722233796296</v>
      </c>
      <c r="J3384">
        <v>1417195201</v>
      </c>
      <c r="K3384" s="19">
        <f t="shared" si="157"/>
        <v>41941.680567129632</v>
      </c>
      <c r="L3384">
        <v>1414599601</v>
      </c>
      <c r="M3384" t="b">
        <v>1</v>
      </c>
      <c r="N3384">
        <v>17</v>
      </c>
      <c r="O3384" t="b">
        <v>0</v>
      </c>
      <c r="P3384" t="s">
        <v>8285</v>
      </c>
      <c r="Q3384" s="15" t="s">
        <v>8320</v>
      </c>
      <c r="R3384" s="12" t="s">
        <v>8355</v>
      </c>
      <c r="S3384">
        <f t="shared" si="158"/>
        <v>6.18</v>
      </c>
    </row>
    <row r="3385" spans="1:19" ht="60" x14ac:dyDescent="0.25">
      <c r="A3385" s="10">
        <v>3077</v>
      </c>
      <c r="B3385" s="3" t="s">
        <v>3077</v>
      </c>
      <c r="C3385" s="3" t="s">
        <v>7187</v>
      </c>
      <c r="D3385" s="6">
        <v>22000</v>
      </c>
      <c r="E3385" s="8">
        <v>105</v>
      </c>
      <c r="F3385" t="s">
        <v>8220</v>
      </c>
      <c r="G3385" t="s">
        <v>8228</v>
      </c>
      <c r="H3385" t="s">
        <v>8250</v>
      </c>
      <c r="I3385" s="19">
        <f t="shared" si="156"/>
        <v>42796.956921296296</v>
      </c>
      <c r="J3385">
        <v>1488495478</v>
      </c>
      <c r="K3385" s="19">
        <f t="shared" si="157"/>
        <v>42766.956921296296</v>
      </c>
      <c r="L3385">
        <v>1485903478</v>
      </c>
      <c r="M3385" t="b">
        <v>0</v>
      </c>
      <c r="N3385">
        <v>2</v>
      </c>
      <c r="O3385" t="b">
        <v>0</v>
      </c>
      <c r="P3385" t="s">
        <v>8301</v>
      </c>
      <c r="Q3385" s="15" t="s">
        <v>8314</v>
      </c>
      <c r="R3385" s="12" t="s">
        <v>8327</v>
      </c>
      <c r="S3385">
        <f t="shared" si="158"/>
        <v>52.5</v>
      </c>
    </row>
    <row r="3386" spans="1:19" ht="45" x14ac:dyDescent="0.25">
      <c r="A3386" s="10">
        <v>1145</v>
      </c>
      <c r="B3386" s="3" t="s">
        <v>1146</v>
      </c>
      <c r="C3386" s="3" t="s">
        <v>5255</v>
      </c>
      <c r="D3386" s="6">
        <v>80000</v>
      </c>
      <c r="E3386" s="8">
        <v>100</v>
      </c>
      <c r="F3386" t="s">
        <v>8220</v>
      </c>
      <c r="G3386" t="s">
        <v>8223</v>
      </c>
      <c r="H3386" t="s">
        <v>8245</v>
      </c>
      <c r="I3386" s="19">
        <f t="shared" si="156"/>
        <v>41914.747592592597</v>
      </c>
      <c r="J3386">
        <v>1412272592</v>
      </c>
      <c r="K3386" s="19">
        <f t="shared" si="157"/>
        <v>41854.747592592597</v>
      </c>
      <c r="L3386">
        <v>1407088592</v>
      </c>
      <c r="M3386" t="b">
        <v>0</v>
      </c>
      <c r="N3386">
        <v>1</v>
      </c>
      <c r="O3386" t="b">
        <v>0</v>
      </c>
      <c r="P3386" t="s">
        <v>8282</v>
      </c>
      <c r="Q3386" s="15" t="s">
        <v>8325</v>
      </c>
      <c r="R3386" s="12" t="s">
        <v>8353</v>
      </c>
      <c r="S3386">
        <f t="shared" si="158"/>
        <v>100</v>
      </c>
    </row>
    <row r="3387" spans="1:19" ht="45" x14ac:dyDescent="0.25">
      <c r="A3387" s="10">
        <v>1170</v>
      </c>
      <c r="B3387" s="3" t="s">
        <v>1171</v>
      </c>
      <c r="C3387" s="3" t="s">
        <v>5280</v>
      </c>
      <c r="D3387" s="6">
        <v>25000</v>
      </c>
      <c r="E3387" s="8">
        <v>100</v>
      </c>
      <c r="F3387" t="s">
        <v>8220</v>
      </c>
      <c r="G3387" t="s">
        <v>8224</v>
      </c>
      <c r="H3387" t="s">
        <v>8246</v>
      </c>
      <c r="I3387" s="19">
        <f t="shared" si="156"/>
        <v>42154.893182870372</v>
      </c>
      <c r="J3387">
        <v>1433021171</v>
      </c>
      <c r="K3387" s="19">
        <f t="shared" si="157"/>
        <v>42124.893182870372</v>
      </c>
      <c r="L3387">
        <v>1430429171</v>
      </c>
      <c r="M3387" t="b">
        <v>0</v>
      </c>
      <c r="N3387">
        <v>2</v>
      </c>
      <c r="O3387" t="b">
        <v>0</v>
      </c>
      <c r="P3387" t="s">
        <v>8282</v>
      </c>
      <c r="Q3387" s="15" t="s">
        <v>8325</v>
      </c>
      <c r="R3387" s="12" t="s">
        <v>8353</v>
      </c>
      <c r="S3387">
        <f t="shared" si="158"/>
        <v>50</v>
      </c>
    </row>
    <row r="3388" spans="1:19" ht="60" x14ac:dyDescent="0.25">
      <c r="A3388" s="10">
        <v>1342</v>
      </c>
      <c r="B3388" s="3" t="s">
        <v>1343</v>
      </c>
      <c r="C3388" s="3" t="s">
        <v>5452</v>
      </c>
      <c r="D3388" s="6">
        <v>50000</v>
      </c>
      <c r="E3388" s="8">
        <v>100</v>
      </c>
      <c r="F3388" t="s">
        <v>8219</v>
      </c>
      <c r="G3388" t="s">
        <v>8223</v>
      </c>
      <c r="H3388" t="s">
        <v>8245</v>
      </c>
      <c r="I3388" s="19">
        <f t="shared" si="156"/>
        <v>42202.816423611104</v>
      </c>
      <c r="J3388">
        <v>1437161739</v>
      </c>
      <c r="K3388" s="19">
        <f t="shared" si="157"/>
        <v>42172.816423611104</v>
      </c>
      <c r="L3388">
        <v>1434569739</v>
      </c>
      <c r="M3388" t="b">
        <v>0</v>
      </c>
      <c r="N3388">
        <v>1</v>
      </c>
      <c r="O3388" t="b">
        <v>0</v>
      </c>
      <c r="P3388" t="s">
        <v>8271</v>
      </c>
      <c r="Q3388" s="15" t="s">
        <v>8307</v>
      </c>
      <c r="R3388" s="12" t="s">
        <v>8313</v>
      </c>
      <c r="S3388">
        <f t="shared" si="158"/>
        <v>100</v>
      </c>
    </row>
    <row r="3389" spans="1:19" ht="60" x14ac:dyDescent="0.25">
      <c r="A3389" s="10">
        <v>1423</v>
      </c>
      <c r="B3389" s="3" t="s">
        <v>1424</v>
      </c>
      <c r="C3389" s="3" t="s">
        <v>5533</v>
      </c>
      <c r="D3389" s="6">
        <v>30000</v>
      </c>
      <c r="E3389" s="8">
        <v>100</v>
      </c>
      <c r="F3389" t="s">
        <v>8220</v>
      </c>
      <c r="G3389" t="s">
        <v>8225</v>
      </c>
      <c r="H3389" t="s">
        <v>8247</v>
      </c>
      <c r="I3389" s="19">
        <f t="shared" si="156"/>
        <v>42370.360312500001</v>
      </c>
      <c r="J3389">
        <v>1451637531</v>
      </c>
      <c r="K3389" s="19">
        <f t="shared" si="157"/>
        <v>42340.360312500001</v>
      </c>
      <c r="L3389">
        <v>1449045531</v>
      </c>
      <c r="M3389" t="b">
        <v>0</v>
      </c>
      <c r="N3389">
        <v>1</v>
      </c>
      <c r="O3389" t="b">
        <v>0</v>
      </c>
      <c r="P3389" t="s">
        <v>8285</v>
      </c>
      <c r="Q3389" s="15" t="s">
        <v>8320</v>
      </c>
      <c r="R3389" s="12" t="s">
        <v>8355</v>
      </c>
      <c r="S3389">
        <f t="shared" si="158"/>
        <v>100</v>
      </c>
    </row>
    <row r="3390" spans="1:19" ht="60" x14ac:dyDescent="0.25">
      <c r="A3390" s="10">
        <v>2368</v>
      </c>
      <c r="B3390" s="3" t="s">
        <v>2369</v>
      </c>
      <c r="C3390" s="3" t="s">
        <v>6478</v>
      </c>
      <c r="D3390" s="6">
        <v>40000</v>
      </c>
      <c r="E3390" s="8">
        <v>100</v>
      </c>
      <c r="F3390" t="s">
        <v>8219</v>
      </c>
      <c r="G3390" t="s">
        <v>8223</v>
      </c>
      <c r="H3390" t="s">
        <v>8245</v>
      </c>
      <c r="I3390" s="19">
        <f t="shared" si="156"/>
        <v>42108.680150462969</v>
      </c>
      <c r="J3390">
        <v>1429028365</v>
      </c>
      <c r="K3390" s="19">
        <f t="shared" si="157"/>
        <v>42063.721817129626</v>
      </c>
      <c r="L3390">
        <v>1425143965</v>
      </c>
      <c r="M3390" t="b">
        <v>0</v>
      </c>
      <c r="N3390">
        <v>2</v>
      </c>
      <c r="O3390" t="b">
        <v>0</v>
      </c>
      <c r="P3390" t="s">
        <v>8270</v>
      </c>
      <c r="Q3390" s="15" t="s">
        <v>8307</v>
      </c>
      <c r="R3390" s="12" t="s">
        <v>8354</v>
      </c>
      <c r="S3390">
        <f t="shared" si="158"/>
        <v>50</v>
      </c>
    </row>
    <row r="3391" spans="1:19" ht="45" x14ac:dyDescent="0.25">
      <c r="A3391" s="10">
        <v>2658</v>
      </c>
      <c r="B3391" s="3" t="s">
        <v>2658</v>
      </c>
      <c r="C3391" s="3" t="s">
        <v>6768</v>
      </c>
      <c r="D3391" s="6">
        <v>98000</v>
      </c>
      <c r="E3391" s="8">
        <v>91</v>
      </c>
      <c r="F3391" t="s">
        <v>8219</v>
      </c>
      <c r="G3391" t="s">
        <v>8223</v>
      </c>
      <c r="H3391" t="s">
        <v>8245</v>
      </c>
      <c r="I3391" s="19">
        <f t="shared" si="156"/>
        <v>42581.884189814817</v>
      </c>
      <c r="J3391">
        <v>1469913194</v>
      </c>
      <c r="K3391" s="19">
        <f t="shared" si="157"/>
        <v>42551.884189814817</v>
      </c>
      <c r="L3391">
        <v>1467321194</v>
      </c>
      <c r="M3391" t="b">
        <v>0</v>
      </c>
      <c r="N3391">
        <v>4</v>
      </c>
      <c r="O3391" t="b">
        <v>0</v>
      </c>
      <c r="P3391" t="s">
        <v>8299</v>
      </c>
      <c r="Q3391" s="15" t="s">
        <v>8307</v>
      </c>
      <c r="R3391" s="12" t="s">
        <v>8316</v>
      </c>
      <c r="S3391">
        <f t="shared" si="158"/>
        <v>22.75</v>
      </c>
    </row>
    <row r="3392" spans="1:19" ht="60" x14ac:dyDescent="0.25">
      <c r="A3392" s="10">
        <v>627</v>
      </c>
      <c r="B3392" s="3" t="s">
        <v>628</v>
      </c>
      <c r="C3392" s="3" t="s">
        <v>4737</v>
      </c>
      <c r="D3392" s="6">
        <v>450000</v>
      </c>
      <c r="E3392" s="8">
        <v>90</v>
      </c>
      <c r="F3392" t="s">
        <v>8219</v>
      </c>
      <c r="G3392" t="s">
        <v>8234</v>
      </c>
      <c r="H3392" t="s">
        <v>8254</v>
      </c>
      <c r="I3392" s="19">
        <f t="shared" si="156"/>
        <v>42443.958333333328</v>
      </c>
      <c r="J3392">
        <v>1457996400</v>
      </c>
      <c r="K3392" s="19">
        <f t="shared" si="157"/>
        <v>42384.306840277779</v>
      </c>
      <c r="L3392">
        <v>1452842511</v>
      </c>
      <c r="M3392" t="b">
        <v>0</v>
      </c>
      <c r="N3392">
        <v>1</v>
      </c>
      <c r="O3392" t="b">
        <v>0</v>
      </c>
      <c r="P3392" t="s">
        <v>8270</v>
      </c>
      <c r="Q3392" s="15" t="s">
        <v>8307</v>
      </c>
      <c r="R3392" s="12" t="s">
        <v>8354</v>
      </c>
      <c r="S3392">
        <f t="shared" si="158"/>
        <v>90</v>
      </c>
    </row>
    <row r="3393" spans="1:19" ht="60" x14ac:dyDescent="0.25">
      <c r="A3393" s="10">
        <v>902</v>
      </c>
      <c r="B3393" s="3" t="s">
        <v>903</v>
      </c>
      <c r="C3393" s="3" t="s">
        <v>5012</v>
      </c>
      <c r="D3393" s="6">
        <v>30000</v>
      </c>
      <c r="E3393" s="8">
        <v>90</v>
      </c>
      <c r="F3393" t="s">
        <v>8220</v>
      </c>
      <c r="G3393" t="s">
        <v>8223</v>
      </c>
      <c r="H3393" t="s">
        <v>8245</v>
      </c>
      <c r="I3393" s="19">
        <f t="shared" si="156"/>
        <v>41881.645833333336</v>
      </c>
      <c r="J3393">
        <v>1409412600</v>
      </c>
      <c r="K3393" s="19">
        <f t="shared" si="157"/>
        <v>41829.965532407405</v>
      </c>
      <c r="L3393">
        <v>1404947422</v>
      </c>
      <c r="M3393" t="b">
        <v>0</v>
      </c>
      <c r="N3393">
        <v>3</v>
      </c>
      <c r="O3393" t="b">
        <v>0</v>
      </c>
      <c r="P3393" t="s">
        <v>8276</v>
      </c>
      <c r="Q3393" s="15" t="s">
        <v>8311</v>
      </c>
      <c r="R3393" s="12" t="s">
        <v>8343</v>
      </c>
      <c r="S3393">
        <f t="shared" si="158"/>
        <v>30</v>
      </c>
    </row>
    <row r="3394" spans="1:19" ht="30" x14ac:dyDescent="0.25">
      <c r="A3394" s="10">
        <v>2763</v>
      </c>
      <c r="B3394" s="3" t="s">
        <v>2763</v>
      </c>
      <c r="C3394" s="3" t="s">
        <v>6873</v>
      </c>
      <c r="D3394" s="6">
        <v>39400</v>
      </c>
      <c r="E3394" s="8">
        <v>90</v>
      </c>
      <c r="F3394" t="s">
        <v>8220</v>
      </c>
      <c r="G3394" t="s">
        <v>8223</v>
      </c>
      <c r="H3394" t="s">
        <v>8245</v>
      </c>
      <c r="I3394" s="19">
        <f t="shared" si="156"/>
        <v>41418.579675925925</v>
      </c>
      <c r="J3394">
        <v>1369403684</v>
      </c>
      <c r="K3394" s="19">
        <f t="shared" si="157"/>
        <v>41373.579675925925</v>
      </c>
      <c r="L3394">
        <v>1365515684</v>
      </c>
      <c r="M3394" t="b">
        <v>0</v>
      </c>
      <c r="N3394">
        <v>3</v>
      </c>
      <c r="O3394" t="b">
        <v>0</v>
      </c>
      <c r="P3394" t="s">
        <v>8302</v>
      </c>
      <c r="Q3394" s="15" t="s">
        <v>8320</v>
      </c>
      <c r="R3394" s="12" t="s">
        <v>8348</v>
      </c>
      <c r="S3394">
        <f t="shared" si="158"/>
        <v>30</v>
      </c>
    </row>
    <row r="3395" spans="1:19" ht="60" x14ac:dyDescent="0.25">
      <c r="A3395" s="10">
        <v>2502</v>
      </c>
      <c r="B3395" s="3" t="s">
        <v>2502</v>
      </c>
      <c r="C3395" s="3" t="s">
        <v>6612</v>
      </c>
      <c r="D3395" s="6">
        <v>110000</v>
      </c>
      <c r="E3395" s="8">
        <v>86</v>
      </c>
      <c r="F3395" t="s">
        <v>8220</v>
      </c>
      <c r="G3395" t="s">
        <v>8223</v>
      </c>
      <c r="H3395" t="s">
        <v>8245</v>
      </c>
      <c r="I3395" s="19">
        <f t="shared" ref="I3395:I3458" si="159">(((J3395/60)/60)/24)+DATE(1970,1,1)</f>
        <v>41903.825439814813</v>
      </c>
      <c r="J3395">
        <v>1411328918</v>
      </c>
      <c r="K3395" s="19">
        <f t="shared" ref="K3395:K3458" si="160">(((L3395/60)/60)/24)+DATE(1970,1,1)</f>
        <v>41858.825439814813</v>
      </c>
      <c r="L3395">
        <v>1407440918</v>
      </c>
      <c r="M3395" t="b">
        <v>0</v>
      </c>
      <c r="N3395">
        <v>5</v>
      </c>
      <c r="O3395" t="b">
        <v>0</v>
      </c>
      <c r="P3395" t="s">
        <v>8297</v>
      </c>
      <c r="Q3395" s="15" t="s">
        <v>8325</v>
      </c>
      <c r="R3395" s="12" t="s">
        <v>8356</v>
      </c>
      <c r="S3395">
        <f t="shared" ref="S3395:S3458" si="161">IFERROR(ROUND(E3395/N3395,2),0)</f>
        <v>17.2</v>
      </c>
    </row>
    <row r="3396" spans="1:19" ht="45" x14ac:dyDescent="0.25">
      <c r="A3396" s="10">
        <v>1907</v>
      </c>
      <c r="B3396" s="3" t="s">
        <v>1908</v>
      </c>
      <c r="C3396" s="3" t="s">
        <v>6017</v>
      </c>
      <c r="D3396" s="6">
        <v>30000</v>
      </c>
      <c r="E3396" s="8">
        <v>85</v>
      </c>
      <c r="F3396" t="s">
        <v>8220</v>
      </c>
      <c r="G3396" t="s">
        <v>8223</v>
      </c>
      <c r="H3396" t="s">
        <v>8245</v>
      </c>
      <c r="I3396" s="19">
        <f t="shared" si="159"/>
        <v>41782.587094907409</v>
      </c>
      <c r="J3396">
        <v>1400853925</v>
      </c>
      <c r="K3396" s="19">
        <f t="shared" si="160"/>
        <v>41767.587094907409</v>
      </c>
      <c r="L3396">
        <v>1399557925</v>
      </c>
      <c r="M3396" t="b">
        <v>0</v>
      </c>
      <c r="N3396">
        <v>4</v>
      </c>
      <c r="O3396" t="b">
        <v>0</v>
      </c>
      <c r="P3396" t="s">
        <v>8292</v>
      </c>
      <c r="Q3396" s="15" t="s">
        <v>8307</v>
      </c>
      <c r="R3396" s="12" t="s">
        <v>8347</v>
      </c>
      <c r="S3396">
        <f t="shared" si="161"/>
        <v>21.25</v>
      </c>
    </row>
    <row r="3397" spans="1:19" ht="30" x14ac:dyDescent="0.25">
      <c r="A3397" s="10">
        <v>2130</v>
      </c>
      <c r="B3397" s="3" t="s">
        <v>2131</v>
      </c>
      <c r="C3397" s="3" t="s">
        <v>6240</v>
      </c>
      <c r="D3397" s="6">
        <v>42000</v>
      </c>
      <c r="E3397" s="8">
        <v>85</v>
      </c>
      <c r="F3397" t="s">
        <v>8220</v>
      </c>
      <c r="G3397" t="s">
        <v>8223</v>
      </c>
      <c r="H3397" t="s">
        <v>8245</v>
      </c>
      <c r="I3397" s="19">
        <f t="shared" si="159"/>
        <v>41867.086377314816</v>
      </c>
      <c r="J3397">
        <v>1408154663</v>
      </c>
      <c r="K3397" s="19">
        <f t="shared" si="160"/>
        <v>41832.086377314816</v>
      </c>
      <c r="L3397">
        <v>1405130663</v>
      </c>
      <c r="M3397" t="b">
        <v>0</v>
      </c>
      <c r="N3397">
        <v>4</v>
      </c>
      <c r="O3397" t="b">
        <v>0</v>
      </c>
      <c r="P3397" t="s">
        <v>8280</v>
      </c>
      <c r="Q3397" s="15" t="s">
        <v>8309</v>
      </c>
      <c r="R3397" s="12" t="s">
        <v>8345</v>
      </c>
      <c r="S3397">
        <f t="shared" si="161"/>
        <v>21.25</v>
      </c>
    </row>
    <row r="3398" spans="1:19" ht="60" x14ac:dyDescent="0.25">
      <c r="A3398" s="10">
        <v>2370</v>
      </c>
      <c r="B3398" s="3" t="s">
        <v>2371</v>
      </c>
      <c r="C3398" s="3" t="s">
        <v>6480</v>
      </c>
      <c r="D3398" s="6">
        <v>25000</v>
      </c>
      <c r="E3398" s="8">
        <v>82</v>
      </c>
      <c r="F3398" t="s">
        <v>8219</v>
      </c>
      <c r="G3398" t="s">
        <v>8223</v>
      </c>
      <c r="H3398" t="s">
        <v>8245</v>
      </c>
      <c r="I3398" s="19">
        <f t="shared" si="159"/>
        <v>41991.18913194444</v>
      </c>
      <c r="J3398">
        <v>1418877141</v>
      </c>
      <c r="K3398" s="19">
        <f t="shared" si="160"/>
        <v>41961.18913194444</v>
      </c>
      <c r="L3398">
        <v>1416285141</v>
      </c>
      <c r="M3398" t="b">
        <v>0</v>
      </c>
      <c r="N3398">
        <v>4</v>
      </c>
      <c r="O3398" t="b">
        <v>0</v>
      </c>
      <c r="P3398" t="s">
        <v>8270</v>
      </c>
      <c r="Q3398" s="15" t="s">
        <v>8307</v>
      </c>
      <c r="R3398" s="12" t="s">
        <v>8354</v>
      </c>
      <c r="S3398">
        <f t="shared" si="161"/>
        <v>20.5</v>
      </c>
    </row>
    <row r="3399" spans="1:19" ht="60" x14ac:dyDescent="0.25">
      <c r="A3399" s="10">
        <v>155</v>
      </c>
      <c r="B3399" s="3" t="s">
        <v>157</v>
      </c>
      <c r="C3399" s="3" t="s">
        <v>4265</v>
      </c>
      <c r="D3399" s="6">
        <v>1350000</v>
      </c>
      <c r="E3399" s="8">
        <v>81</v>
      </c>
      <c r="F3399" t="s">
        <v>8219</v>
      </c>
      <c r="G3399" t="s">
        <v>8223</v>
      </c>
      <c r="H3399" t="s">
        <v>8245</v>
      </c>
      <c r="I3399" s="19">
        <f t="shared" si="159"/>
        <v>42208.559432870374</v>
      </c>
      <c r="J3399">
        <v>1437657935</v>
      </c>
      <c r="K3399" s="19">
        <f t="shared" si="160"/>
        <v>42168.559432870374</v>
      </c>
      <c r="L3399">
        <v>1434201935</v>
      </c>
      <c r="M3399" t="b">
        <v>0</v>
      </c>
      <c r="N3399">
        <v>4</v>
      </c>
      <c r="O3399" t="b">
        <v>0</v>
      </c>
      <c r="P3399" t="s">
        <v>8265</v>
      </c>
      <c r="Q3399" s="15" t="s">
        <v>8317</v>
      </c>
      <c r="R3399" s="12" t="s">
        <v>8337</v>
      </c>
      <c r="S3399">
        <f t="shared" si="161"/>
        <v>20.25</v>
      </c>
    </row>
    <row r="3400" spans="1:19" ht="45" x14ac:dyDescent="0.25">
      <c r="A3400" s="10">
        <v>1011</v>
      </c>
      <c r="B3400" s="3" t="s">
        <v>1012</v>
      </c>
      <c r="C3400" s="3" t="s">
        <v>5121</v>
      </c>
      <c r="D3400" s="6">
        <v>20000</v>
      </c>
      <c r="E3400" s="8">
        <v>75</v>
      </c>
      <c r="F3400" t="s">
        <v>8219</v>
      </c>
      <c r="G3400" t="s">
        <v>8223</v>
      </c>
      <c r="H3400" t="s">
        <v>8245</v>
      </c>
      <c r="I3400" s="19">
        <f t="shared" si="159"/>
        <v>41991.898090277777</v>
      </c>
      <c r="J3400">
        <v>1418938395</v>
      </c>
      <c r="K3400" s="19">
        <f t="shared" si="160"/>
        <v>41946.898090277777</v>
      </c>
      <c r="L3400">
        <v>1415050395</v>
      </c>
      <c r="M3400" t="b">
        <v>0</v>
      </c>
      <c r="N3400">
        <v>1</v>
      </c>
      <c r="O3400" t="b">
        <v>0</v>
      </c>
      <c r="P3400" t="s">
        <v>8271</v>
      </c>
      <c r="Q3400" s="15" t="s">
        <v>8307</v>
      </c>
      <c r="R3400" s="12" t="s">
        <v>8313</v>
      </c>
      <c r="S3400">
        <f t="shared" si="161"/>
        <v>75</v>
      </c>
    </row>
    <row r="3401" spans="1:19" ht="30" x14ac:dyDescent="0.25">
      <c r="A3401" s="10">
        <v>1149</v>
      </c>
      <c r="B3401" s="3" t="s">
        <v>1150</v>
      </c>
      <c r="C3401" s="3" t="s">
        <v>5259</v>
      </c>
      <c r="D3401" s="6">
        <v>50000</v>
      </c>
      <c r="E3401" s="8">
        <v>75</v>
      </c>
      <c r="F3401" t="s">
        <v>8220</v>
      </c>
      <c r="G3401" t="s">
        <v>8223</v>
      </c>
      <c r="H3401" t="s">
        <v>8245</v>
      </c>
      <c r="I3401" s="19">
        <f t="shared" si="159"/>
        <v>42537.71025462963</v>
      </c>
      <c r="J3401">
        <v>1466096566</v>
      </c>
      <c r="K3401" s="19">
        <f t="shared" si="160"/>
        <v>42507.71025462963</v>
      </c>
      <c r="L3401">
        <v>1463504566</v>
      </c>
      <c r="M3401" t="b">
        <v>0</v>
      </c>
      <c r="N3401">
        <v>2</v>
      </c>
      <c r="O3401" t="b">
        <v>0</v>
      </c>
      <c r="P3401" t="s">
        <v>8282</v>
      </c>
      <c r="Q3401" s="15" t="s">
        <v>8325</v>
      </c>
      <c r="R3401" s="12" t="s">
        <v>8353</v>
      </c>
      <c r="S3401">
        <f t="shared" si="161"/>
        <v>37.5</v>
      </c>
    </row>
    <row r="3402" spans="1:19" ht="30" x14ac:dyDescent="0.25">
      <c r="A3402" s="10">
        <v>1447</v>
      </c>
      <c r="B3402" s="3" t="s">
        <v>1448</v>
      </c>
      <c r="C3402" s="3" t="s">
        <v>5557</v>
      </c>
      <c r="D3402" s="6">
        <v>500000</v>
      </c>
      <c r="E3402" s="8">
        <v>75</v>
      </c>
      <c r="F3402" t="s">
        <v>8220</v>
      </c>
      <c r="G3402" t="s">
        <v>8223</v>
      </c>
      <c r="H3402" t="s">
        <v>8245</v>
      </c>
      <c r="I3402" s="19">
        <f t="shared" si="159"/>
        <v>42559.730717592596</v>
      </c>
      <c r="J3402">
        <v>1467999134</v>
      </c>
      <c r="K3402" s="19">
        <f t="shared" si="160"/>
        <v>42529.730717592596</v>
      </c>
      <c r="L3402">
        <v>1465407134</v>
      </c>
      <c r="M3402" t="b">
        <v>0</v>
      </c>
      <c r="N3402">
        <v>3</v>
      </c>
      <c r="O3402" t="b">
        <v>0</v>
      </c>
      <c r="P3402" t="s">
        <v>8285</v>
      </c>
      <c r="Q3402" s="15" t="s">
        <v>8320</v>
      </c>
      <c r="R3402" s="12" t="s">
        <v>8355</v>
      </c>
      <c r="S3402">
        <f t="shared" si="161"/>
        <v>25</v>
      </c>
    </row>
    <row r="3403" spans="1:19" x14ac:dyDescent="0.25">
      <c r="A3403" s="10">
        <v>1718</v>
      </c>
      <c r="B3403" s="3" t="s">
        <v>1719</v>
      </c>
      <c r="C3403" s="3" t="s">
        <v>5828</v>
      </c>
      <c r="D3403" s="6">
        <v>35000</v>
      </c>
      <c r="E3403" s="8">
        <v>75</v>
      </c>
      <c r="F3403" t="s">
        <v>8220</v>
      </c>
      <c r="G3403" t="s">
        <v>8223</v>
      </c>
      <c r="H3403" t="s">
        <v>8245</v>
      </c>
      <c r="I3403" s="19">
        <f t="shared" si="159"/>
        <v>42504.207638888889</v>
      </c>
      <c r="J3403">
        <v>1463201940</v>
      </c>
      <c r="K3403" s="19">
        <f t="shared" si="160"/>
        <v>42460.610520833332</v>
      </c>
      <c r="L3403">
        <v>1459435149</v>
      </c>
      <c r="M3403" t="b">
        <v>0</v>
      </c>
      <c r="N3403">
        <v>2</v>
      </c>
      <c r="O3403" t="b">
        <v>0</v>
      </c>
      <c r="P3403" t="s">
        <v>8291</v>
      </c>
      <c r="Q3403" s="15" t="s">
        <v>8311</v>
      </c>
      <c r="R3403" s="12" t="s">
        <v>8336</v>
      </c>
      <c r="S3403">
        <f t="shared" si="161"/>
        <v>37.5</v>
      </c>
    </row>
    <row r="3404" spans="1:19" ht="60" x14ac:dyDescent="0.25">
      <c r="A3404" s="10">
        <v>2510</v>
      </c>
      <c r="B3404" s="3" t="s">
        <v>2510</v>
      </c>
      <c r="C3404" s="3" t="s">
        <v>6620</v>
      </c>
      <c r="D3404" s="6">
        <v>50000</v>
      </c>
      <c r="E3404" s="8">
        <v>75</v>
      </c>
      <c r="F3404" t="s">
        <v>8220</v>
      </c>
      <c r="G3404" t="s">
        <v>8223</v>
      </c>
      <c r="H3404" t="s">
        <v>8245</v>
      </c>
      <c r="I3404" s="19">
        <f t="shared" si="159"/>
        <v>42138.997361111105</v>
      </c>
      <c r="J3404">
        <v>1431647772</v>
      </c>
      <c r="K3404" s="19">
        <f t="shared" si="160"/>
        <v>42078.997361111105</v>
      </c>
      <c r="L3404">
        <v>1426463772</v>
      </c>
      <c r="M3404" t="b">
        <v>0</v>
      </c>
      <c r="N3404">
        <v>2</v>
      </c>
      <c r="O3404" t="b">
        <v>0</v>
      </c>
      <c r="P3404" t="s">
        <v>8297</v>
      </c>
      <c r="Q3404" s="15" t="s">
        <v>8325</v>
      </c>
      <c r="R3404" s="12" t="s">
        <v>8356</v>
      </c>
      <c r="S3404">
        <f t="shared" si="161"/>
        <v>37.5</v>
      </c>
    </row>
    <row r="3405" spans="1:19" ht="45" x14ac:dyDescent="0.25">
      <c r="A3405" s="10">
        <v>3052</v>
      </c>
      <c r="B3405" s="3" t="s">
        <v>3052</v>
      </c>
      <c r="C3405" s="3" t="s">
        <v>7162</v>
      </c>
      <c r="D3405" s="6">
        <v>50000</v>
      </c>
      <c r="E3405" s="8">
        <v>75</v>
      </c>
      <c r="F3405" t="s">
        <v>8220</v>
      </c>
      <c r="G3405" t="s">
        <v>8223</v>
      </c>
      <c r="H3405" t="s">
        <v>8245</v>
      </c>
      <c r="I3405" s="19">
        <f t="shared" si="159"/>
        <v>42152.665972222225</v>
      </c>
      <c r="J3405">
        <v>1432828740</v>
      </c>
      <c r="K3405" s="19">
        <f t="shared" si="160"/>
        <v>42122.670069444444</v>
      </c>
      <c r="L3405">
        <v>1430237094</v>
      </c>
      <c r="M3405" t="b">
        <v>0</v>
      </c>
      <c r="N3405">
        <v>2</v>
      </c>
      <c r="O3405" t="b">
        <v>0</v>
      </c>
      <c r="P3405" t="s">
        <v>8301</v>
      </c>
      <c r="Q3405" s="15" t="s">
        <v>8314</v>
      </c>
      <c r="R3405" s="12" t="s">
        <v>8327</v>
      </c>
      <c r="S3405">
        <f t="shared" si="161"/>
        <v>37.5</v>
      </c>
    </row>
    <row r="3406" spans="1:19" ht="30" x14ac:dyDescent="0.25">
      <c r="A3406" s="10">
        <v>2688</v>
      </c>
      <c r="B3406" s="3" t="s">
        <v>2688</v>
      </c>
      <c r="C3406" s="3" t="s">
        <v>6798</v>
      </c>
      <c r="D3406" s="6">
        <v>50000</v>
      </c>
      <c r="E3406" s="8">
        <v>74</v>
      </c>
      <c r="F3406" t="s">
        <v>8220</v>
      </c>
      <c r="G3406" t="s">
        <v>8223</v>
      </c>
      <c r="H3406" t="s">
        <v>8245</v>
      </c>
      <c r="I3406" s="19">
        <f t="shared" si="159"/>
        <v>42059.125</v>
      </c>
      <c r="J3406">
        <v>1424746800</v>
      </c>
      <c r="K3406" s="19">
        <f t="shared" si="160"/>
        <v>42028.118865740747</v>
      </c>
      <c r="L3406">
        <v>1422067870</v>
      </c>
      <c r="M3406" t="b">
        <v>0</v>
      </c>
      <c r="N3406">
        <v>14</v>
      </c>
      <c r="O3406" t="b">
        <v>0</v>
      </c>
      <c r="P3406" t="s">
        <v>8282</v>
      </c>
      <c r="Q3406" s="15" t="s">
        <v>8325</v>
      </c>
      <c r="R3406" s="12" t="s">
        <v>8353</v>
      </c>
      <c r="S3406">
        <f t="shared" si="161"/>
        <v>5.29</v>
      </c>
    </row>
    <row r="3407" spans="1:19" ht="30" x14ac:dyDescent="0.25">
      <c r="A3407" s="10">
        <v>1148</v>
      </c>
      <c r="B3407" s="3" t="s">
        <v>1149</v>
      </c>
      <c r="C3407" s="3" t="s">
        <v>5258</v>
      </c>
      <c r="D3407" s="6">
        <v>15000</v>
      </c>
      <c r="E3407" s="8">
        <v>73</v>
      </c>
      <c r="F3407" t="s">
        <v>8220</v>
      </c>
      <c r="G3407" t="s">
        <v>8223</v>
      </c>
      <c r="H3407" t="s">
        <v>8245</v>
      </c>
      <c r="I3407" s="19">
        <f t="shared" si="159"/>
        <v>42705.212743055556</v>
      </c>
      <c r="J3407">
        <v>1480568781</v>
      </c>
      <c r="K3407" s="19">
        <f t="shared" si="160"/>
        <v>42675.171076388884</v>
      </c>
      <c r="L3407">
        <v>1477973181</v>
      </c>
      <c r="M3407" t="b">
        <v>0</v>
      </c>
      <c r="N3407">
        <v>3</v>
      </c>
      <c r="O3407" t="b">
        <v>0</v>
      </c>
      <c r="P3407" t="s">
        <v>8282</v>
      </c>
      <c r="Q3407" s="15" t="s">
        <v>8325</v>
      </c>
      <c r="R3407" s="12" t="s">
        <v>8353</v>
      </c>
      <c r="S3407">
        <f t="shared" si="161"/>
        <v>24.33</v>
      </c>
    </row>
    <row r="3408" spans="1:19" ht="45" x14ac:dyDescent="0.25">
      <c r="A3408" s="10">
        <v>2695</v>
      </c>
      <c r="B3408" s="3" t="s">
        <v>2695</v>
      </c>
      <c r="C3408" s="3" t="s">
        <v>6805</v>
      </c>
      <c r="D3408" s="6">
        <v>15000</v>
      </c>
      <c r="E3408" s="8">
        <v>71</v>
      </c>
      <c r="F3408" t="s">
        <v>8220</v>
      </c>
      <c r="G3408" t="s">
        <v>8223</v>
      </c>
      <c r="H3408" t="s">
        <v>8245</v>
      </c>
      <c r="I3408" s="19">
        <f t="shared" si="159"/>
        <v>42108.14025462963</v>
      </c>
      <c r="J3408">
        <v>1428981718</v>
      </c>
      <c r="K3408" s="19">
        <f t="shared" si="160"/>
        <v>42048.181921296295</v>
      </c>
      <c r="L3408">
        <v>1423801318</v>
      </c>
      <c r="M3408" t="b">
        <v>0</v>
      </c>
      <c r="N3408">
        <v>3</v>
      </c>
      <c r="O3408" t="b">
        <v>0</v>
      </c>
      <c r="P3408" t="s">
        <v>8282</v>
      </c>
      <c r="Q3408" s="15" t="s">
        <v>8325</v>
      </c>
      <c r="R3408" s="12" t="s">
        <v>8353</v>
      </c>
      <c r="S3408">
        <f t="shared" si="161"/>
        <v>23.67</v>
      </c>
    </row>
    <row r="3409" spans="1:19" ht="60" x14ac:dyDescent="0.25">
      <c r="A3409" s="10">
        <v>3078</v>
      </c>
      <c r="B3409" s="3" t="s">
        <v>3078</v>
      </c>
      <c r="C3409" s="3" t="s">
        <v>7188</v>
      </c>
      <c r="D3409" s="6">
        <v>60000</v>
      </c>
      <c r="E3409" s="8">
        <v>71</v>
      </c>
      <c r="F3409" t="s">
        <v>8220</v>
      </c>
      <c r="G3409" t="s">
        <v>8223</v>
      </c>
      <c r="H3409" t="s">
        <v>8245</v>
      </c>
      <c r="I3409" s="19">
        <f t="shared" si="159"/>
        <v>42061.138831018514</v>
      </c>
      <c r="J3409">
        <v>1424920795</v>
      </c>
      <c r="K3409" s="19">
        <f t="shared" si="160"/>
        <v>42031.138831018514</v>
      </c>
      <c r="L3409">
        <v>1422328795</v>
      </c>
      <c r="M3409" t="b">
        <v>0</v>
      </c>
      <c r="N3409">
        <v>3</v>
      </c>
      <c r="O3409" t="b">
        <v>0</v>
      </c>
      <c r="P3409" t="s">
        <v>8301</v>
      </c>
      <c r="Q3409" s="15" t="s">
        <v>8314</v>
      </c>
      <c r="R3409" s="12" t="s">
        <v>8327</v>
      </c>
      <c r="S3409">
        <f t="shared" si="161"/>
        <v>23.67</v>
      </c>
    </row>
    <row r="3410" spans="1:19" ht="60" x14ac:dyDescent="0.25">
      <c r="A3410" s="10">
        <v>543</v>
      </c>
      <c r="B3410" s="3" t="s">
        <v>544</v>
      </c>
      <c r="C3410" s="3" t="s">
        <v>4653</v>
      </c>
      <c r="D3410" s="6">
        <v>22000</v>
      </c>
      <c r="E3410" s="8">
        <v>70</v>
      </c>
      <c r="F3410" t="s">
        <v>8220</v>
      </c>
      <c r="G3410" t="s">
        <v>8225</v>
      </c>
      <c r="H3410" t="s">
        <v>8247</v>
      </c>
      <c r="I3410" s="19">
        <f t="shared" si="159"/>
        <v>41944.092152777775</v>
      </c>
      <c r="J3410">
        <v>1414807962</v>
      </c>
      <c r="K3410" s="19">
        <f t="shared" si="160"/>
        <v>41914.092152777775</v>
      </c>
      <c r="L3410">
        <v>1412215962</v>
      </c>
      <c r="M3410" t="b">
        <v>0</v>
      </c>
      <c r="N3410">
        <v>2</v>
      </c>
      <c r="O3410" t="b">
        <v>0</v>
      </c>
      <c r="P3410" t="s">
        <v>8270</v>
      </c>
      <c r="Q3410" s="15" t="s">
        <v>8307</v>
      </c>
      <c r="R3410" s="12" t="s">
        <v>8354</v>
      </c>
      <c r="S3410">
        <f t="shared" si="161"/>
        <v>35</v>
      </c>
    </row>
    <row r="3411" spans="1:19" ht="60" x14ac:dyDescent="0.25">
      <c r="A3411" s="10">
        <v>2848</v>
      </c>
      <c r="B3411" s="3" t="s">
        <v>2848</v>
      </c>
      <c r="C3411" s="3" t="s">
        <v>6958</v>
      </c>
      <c r="D3411" s="6">
        <v>35000</v>
      </c>
      <c r="E3411" s="8">
        <v>70</v>
      </c>
      <c r="F3411" t="s">
        <v>8220</v>
      </c>
      <c r="G3411" t="s">
        <v>8223</v>
      </c>
      <c r="H3411" t="s">
        <v>8245</v>
      </c>
      <c r="I3411" s="19">
        <f t="shared" si="159"/>
        <v>42153.648831018523</v>
      </c>
      <c r="J3411">
        <v>1432913659</v>
      </c>
      <c r="K3411" s="19">
        <f t="shared" si="160"/>
        <v>42123.648831018523</v>
      </c>
      <c r="L3411">
        <v>1430321659</v>
      </c>
      <c r="M3411" t="b">
        <v>0</v>
      </c>
      <c r="N3411">
        <v>3</v>
      </c>
      <c r="O3411" t="b">
        <v>0</v>
      </c>
      <c r="P3411" t="s">
        <v>8269</v>
      </c>
      <c r="Q3411" s="15" t="s">
        <v>8314</v>
      </c>
      <c r="R3411" s="12" t="s">
        <v>8315</v>
      </c>
      <c r="S3411">
        <f t="shared" si="161"/>
        <v>23.33</v>
      </c>
    </row>
    <row r="3412" spans="1:19" ht="60" x14ac:dyDescent="0.25">
      <c r="A3412" s="10">
        <v>563</v>
      </c>
      <c r="B3412" s="3" t="s">
        <v>564</v>
      </c>
      <c r="C3412" s="3" t="s">
        <v>4673</v>
      </c>
      <c r="D3412" s="6">
        <v>75000</v>
      </c>
      <c r="E3412" s="8">
        <v>68</v>
      </c>
      <c r="F3412" t="s">
        <v>8220</v>
      </c>
      <c r="G3412" t="s">
        <v>8225</v>
      </c>
      <c r="H3412" t="s">
        <v>8247</v>
      </c>
      <c r="I3412" s="19">
        <f t="shared" si="159"/>
        <v>42052.069988425923</v>
      </c>
      <c r="J3412">
        <v>1424137247</v>
      </c>
      <c r="K3412" s="19">
        <f t="shared" si="160"/>
        <v>42022.069988425923</v>
      </c>
      <c r="L3412">
        <v>1421545247</v>
      </c>
      <c r="M3412" t="b">
        <v>0</v>
      </c>
      <c r="N3412">
        <v>2</v>
      </c>
      <c r="O3412" t="b">
        <v>0</v>
      </c>
      <c r="P3412" t="s">
        <v>8270</v>
      </c>
      <c r="Q3412" s="15" t="s">
        <v>8307</v>
      </c>
      <c r="R3412" s="12" t="s">
        <v>8354</v>
      </c>
      <c r="S3412">
        <f t="shared" si="161"/>
        <v>34</v>
      </c>
    </row>
    <row r="3413" spans="1:19" ht="45" x14ac:dyDescent="0.25">
      <c r="A3413" s="10">
        <v>2519</v>
      </c>
      <c r="B3413" s="3" t="s">
        <v>2519</v>
      </c>
      <c r="C3413" s="3" t="s">
        <v>6629</v>
      </c>
      <c r="D3413" s="6">
        <v>150000</v>
      </c>
      <c r="E3413" s="8">
        <v>65</v>
      </c>
      <c r="F3413" t="s">
        <v>8220</v>
      </c>
      <c r="G3413" t="s">
        <v>8223</v>
      </c>
      <c r="H3413" t="s">
        <v>8245</v>
      </c>
      <c r="I3413" s="19">
        <f t="shared" si="159"/>
        <v>41839.155138888891</v>
      </c>
      <c r="J3413">
        <v>1405741404</v>
      </c>
      <c r="K3413" s="19">
        <f t="shared" si="160"/>
        <v>41809.155138888891</v>
      </c>
      <c r="L3413">
        <v>1403149404</v>
      </c>
      <c r="M3413" t="b">
        <v>0</v>
      </c>
      <c r="N3413">
        <v>4</v>
      </c>
      <c r="O3413" t="b">
        <v>0</v>
      </c>
      <c r="P3413" t="s">
        <v>8297</v>
      </c>
      <c r="Q3413" s="15" t="s">
        <v>8325</v>
      </c>
      <c r="R3413" s="12" t="s">
        <v>8356</v>
      </c>
      <c r="S3413">
        <f t="shared" si="161"/>
        <v>16.25</v>
      </c>
    </row>
    <row r="3414" spans="1:19" ht="60" x14ac:dyDescent="0.25">
      <c r="A3414" s="10">
        <v>870</v>
      </c>
      <c r="B3414" s="3" t="s">
        <v>871</v>
      </c>
      <c r="C3414" s="3" t="s">
        <v>4980</v>
      </c>
      <c r="D3414" s="6">
        <v>20000</v>
      </c>
      <c r="E3414" s="8">
        <v>62</v>
      </c>
      <c r="F3414" t="s">
        <v>8220</v>
      </c>
      <c r="G3414" t="s">
        <v>8224</v>
      </c>
      <c r="H3414" t="s">
        <v>8246</v>
      </c>
      <c r="I3414" s="19">
        <f t="shared" si="159"/>
        <v>41518.022256944445</v>
      </c>
      <c r="J3414">
        <v>1377995523</v>
      </c>
      <c r="K3414" s="19">
        <f t="shared" si="160"/>
        <v>41488.022256944445</v>
      </c>
      <c r="L3414">
        <v>1375403523</v>
      </c>
      <c r="M3414" t="b">
        <v>0</v>
      </c>
      <c r="N3414">
        <v>5</v>
      </c>
      <c r="O3414" t="b">
        <v>0</v>
      </c>
      <c r="P3414" t="s">
        <v>8276</v>
      </c>
      <c r="Q3414" s="15" t="s">
        <v>8311</v>
      </c>
      <c r="R3414" s="12" t="s">
        <v>8343</v>
      </c>
      <c r="S3414">
        <f t="shared" si="161"/>
        <v>12.4</v>
      </c>
    </row>
    <row r="3415" spans="1:19" ht="45" x14ac:dyDescent="0.25">
      <c r="A3415" s="10">
        <v>591</v>
      </c>
      <c r="B3415" s="3" t="s">
        <v>592</v>
      </c>
      <c r="C3415" s="3" t="s">
        <v>4701</v>
      </c>
      <c r="D3415" s="6">
        <v>100000</v>
      </c>
      <c r="E3415" s="8">
        <v>61</v>
      </c>
      <c r="F3415" t="s">
        <v>8220</v>
      </c>
      <c r="G3415" t="s">
        <v>8223</v>
      </c>
      <c r="H3415" t="s">
        <v>8245</v>
      </c>
      <c r="I3415" s="19">
        <f t="shared" si="159"/>
        <v>42207.543171296296</v>
      </c>
      <c r="J3415">
        <v>1437570130</v>
      </c>
      <c r="K3415" s="19">
        <f t="shared" si="160"/>
        <v>42177.543171296296</v>
      </c>
      <c r="L3415">
        <v>1434978130</v>
      </c>
      <c r="M3415" t="b">
        <v>0</v>
      </c>
      <c r="N3415">
        <v>2</v>
      </c>
      <c r="O3415" t="b">
        <v>0</v>
      </c>
      <c r="P3415" t="s">
        <v>8270</v>
      </c>
      <c r="Q3415" s="15" t="s">
        <v>8307</v>
      </c>
      <c r="R3415" s="12" t="s">
        <v>8354</v>
      </c>
      <c r="S3415">
        <f t="shared" si="161"/>
        <v>30.5</v>
      </c>
    </row>
    <row r="3416" spans="1:19" ht="30" x14ac:dyDescent="0.25">
      <c r="A3416" s="10">
        <v>709</v>
      </c>
      <c r="B3416" s="3" t="s">
        <v>710</v>
      </c>
      <c r="C3416" s="3" t="s">
        <v>4819</v>
      </c>
      <c r="D3416" s="6">
        <v>15000</v>
      </c>
      <c r="E3416" s="8">
        <v>61</v>
      </c>
      <c r="F3416" t="s">
        <v>8220</v>
      </c>
      <c r="G3416" t="s">
        <v>8223</v>
      </c>
      <c r="H3416" t="s">
        <v>8245</v>
      </c>
      <c r="I3416" s="19">
        <f t="shared" si="159"/>
        <v>41978.041192129633</v>
      </c>
      <c r="J3416">
        <v>1417741159</v>
      </c>
      <c r="K3416" s="19">
        <f t="shared" si="160"/>
        <v>41948.041192129633</v>
      </c>
      <c r="L3416">
        <v>1415149159</v>
      </c>
      <c r="M3416" t="b">
        <v>0</v>
      </c>
      <c r="N3416">
        <v>2</v>
      </c>
      <c r="O3416" t="b">
        <v>0</v>
      </c>
      <c r="P3416" t="s">
        <v>8271</v>
      </c>
      <c r="Q3416" s="15" t="s">
        <v>8307</v>
      </c>
      <c r="R3416" s="12" t="s">
        <v>8313</v>
      </c>
      <c r="S3416">
        <f t="shared" si="161"/>
        <v>30.5</v>
      </c>
    </row>
    <row r="3417" spans="1:19" ht="60" x14ac:dyDescent="0.25">
      <c r="A3417" s="10">
        <v>230</v>
      </c>
      <c r="B3417" s="3" t="s">
        <v>232</v>
      </c>
      <c r="C3417" s="3" t="s">
        <v>4340</v>
      </c>
      <c r="D3417" s="6">
        <v>15000</v>
      </c>
      <c r="E3417" s="8">
        <v>60</v>
      </c>
      <c r="F3417" t="s">
        <v>8220</v>
      </c>
      <c r="G3417" t="s">
        <v>8223</v>
      </c>
      <c r="H3417" t="s">
        <v>8245</v>
      </c>
      <c r="I3417" s="19">
        <f t="shared" si="159"/>
        <v>42159.777210648142</v>
      </c>
      <c r="J3417">
        <v>1433443151</v>
      </c>
      <c r="K3417" s="19">
        <f t="shared" si="160"/>
        <v>42129.777210648142</v>
      </c>
      <c r="L3417">
        <v>1430851151</v>
      </c>
      <c r="M3417" t="b">
        <v>0</v>
      </c>
      <c r="N3417">
        <v>2</v>
      </c>
      <c r="O3417" t="b">
        <v>0</v>
      </c>
      <c r="P3417" t="s">
        <v>8266</v>
      </c>
      <c r="Q3417" s="15" t="s">
        <v>8317</v>
      </c>
      <c r="R3417" s="12" t="s">
        <v>8346</v>
      </c>
      <c r="S3417">
        <f t="shared" si="161"/>
        <v>30</v>
      </c>
    </row>
    <row r="3418" spans="1:19" ht="75" x14ac:dyDescent="0.25">
      <c r="A3418" s="10">
        <v>3083</v>
      </c>
      <c r="B3418" s="3" t="s">
        <v>3083</v>
      </c>
      <c r="C3418" s="3" t="s">
        <v>7193</v>
      </c>
      <c r="D3418" s="6">
        <v>20000</v>
      </c>
      <c r="E3418" s="8">
        <v>56</v>
      </c>
      <c r="F3418" t="s">
        <v>8220</v>
      </c>
      <c r="G3418" t="s">
        <v>8223</v>
      </c>
      <c r="H3418" t="s">
        <v>8245</v>
      </c>
      <c r="I3418" s="19">
        <f t="shared" si="159"/>
        <v>41883.208333333336</v>
      </c>
      <c r="J3418">
        <v>1409547600</v>
      </c>
      <c r="K3418" s="19">
        <f t="shared" si="160"/>
        <v>41853.563402777778</v>
      </c>
      <c r="L3418">
        <v>1406986278</v>
      </c>
      <c r="M3418" t="b">
        <v>0</v>
      </c>
      <c r="N3418">
        <v>3</v>
      </c>
      <c r="O3418" t="b">
        <v>0</v>
      </c>
      <c r="P3418" t="s">
        <v>8301</v>
      </c>
      <c r="Q3418" s="15" t="s">
        <v>8314</v>
      </c>
      <c r="R3418" s="12" t="s">
        <v>8327</v>
      </c>
      <c r="S3418">
        <f t="shared" si="161"/>
        <v>18.670000000000002</v>
      </c>
    </row>
    <row r="3419" spans="1:19" ht="60" x14ac:dyDescent="0.25">
      <c r="A3419" s="10">
        <v>561</v>
      </c>
      <c r="B3419" s="3" t="s">
        <v>562</v>
      </c>
      <c r="C3419" s="3" t="s">
        <v>4671</v>
      </c>
      <c r="D3419" s="6">
        <v>15000</v>
      </c>
      <c r="E3419" s="8">
        <v>55</v>
      </c>
      <c r="F3419" t="s">
        <v>8220</v>
      </c>
      <c r="G3419" t="s">
        <v>8223</v>
      </c>
      <c r="H3419" t="s">
        <v>8245</v>
      </c>
      <c r="I3419" s="19">
        <f t="shared" si="159"/>
        <v>42303.658715277779</v>
      </c>
      <c r="J3419">
        <v>1445874513</v>
      </c>
      <c r="K3419" s="19">
        <f t="shared" si="160"/>
        <v>42268.658715277779</v>
      </c>
      <c r="L3419">
        <v>1442850513</v>
      </c>
      <c r="M3419" t="b">
        <v>0</v>
      </c>
      <c r="N3419">
        <v>2</v>
      </c>
      <c r="O3419" t="b">
        <v>0</v>
      </c>
      <c r="P3419" t="s">
        <v>8270</v>
      </c>
      <c r="Q3419" s="15" t="s">
        <v>8307</v>
      </c>
      <c r="R3419" s="12" t="s">
        <v>8354</v>
      </c>
      <c r="S3419">
        <f t="shared" si="161"/>
        <v>27.5</v>
      </c>
    </row>
    <row r="3420" spans="1:19" ht="45" x14ac:dyDescent="0.25">
      <c r="A3420" s="10">
        <v>2380</v>
      </c>
      <c r="B3420" s="3" t="s">
        <v>2381</v>
      </c>
      <c r="C3420" s="3" t="s">
        <v>6490</v>
      </c>
      <c r="D3420" s="6">
        <v>15000</v>
      </c>
      <c r="E3420" s="8">
        <v>55</v>
      </c>
      <c r="F3420" t="s">
        <v>8219</v>
      </c>
      <c r="G3420" t="s">
        <v>8223</v>
      </c>
      <c r="H3420" t="s">
        <v>8245</v>
      </c>
      <c r="I3420" s="19">
        <f t="shared" si="159"/>
        <v>42278.793310185181</v>
      </c>
      <c r="J3420">
        <v>1443726142</v>
      </c>
      <c r="K3420" s="19">
        <f t="shared" si="160"/>
        <v>42248.793310185181</v>
      </c>
      <c r="L3420">
        <v>1441134142</v>
      </c>
      <c r="M3420" t="b">
        <v>0</v>
      </c>
      <c r="N3420">
        <v>3</v>
      </c>
      <c r="O3420" t="b">
        <v>0</v>
      </c>
      <c r="P3420" t="s">
        <v>8270</v>
      </c>
      <c r="Q3420" s="15" t="s">
        <v>8307</v>
      </c>
      <c r="R3420" s="12" t="s">
        <v>8354</v>
      </c>
      <c r="S3420">
        <f t="shared" si="161"/>
        <v>18.329999999999998</v>
      </c>
    </row>
    <row r="3421" spans="1:19" ht="45" x14ac:dyDescent="0.25">
      <c r="A3421" s="10">
        <v>2862</v>
      </c>
      <c r="B3421" s="3" t="s">
        <v>2862</v>
      </c>
      <c r="C3421" s="3" t="s">
        <v>6972</v>
      </c>
      <c r="D3421" s="6">
        <v>12700</v>
      </c>
      <c r="E3421" s="8">
        <v>55</v>
      </c>
      <c r="F3421" t="s">
        <v>8220</v>
      </c>
      <c r="G3421" t="s">
        <v>8223</v>
      </c>
      <c r="H3421" t="s">
        <v>8245</v>
      </c>
      <c r="I3421" s="19">
        <f t="shared" si="159"/>
        <v>41814.789687500001</v>
      </c>
      <c r="J3421">
        <v>1403636229</v>
      </c>
      <c r="K3421" s="19">
        <f t="shared" si="160"/>
        <v>41784.789687500001</v>
      </c>
      <c r="L3421">
        <v>1401044229</v>
      </c>
      <c r="M3421" t="b">
        <v>0</v>
      </c>
      <c r="N3421">
        <v>3</v>
      </c>
      <c r="O3421" t="b">
        <v>0</v>
      </c>
      <c r="P3421" t="s">
        <v>8269</v>
      </c>
      <c r="Q3421" s="15" t="s">
        <v>8314</v>
      </c>
      <c r="R3421" s="12" t="s">
        <v>8315</v>
      </c>
      <c r="S3421">
        <f t="shared" si="161"/>
        <v>18.329999999999998</v>
      </c>
    </row>
    <row r="3422" spans="1:19" ht="45" x14ac:dyDescent="0.25">
      <c r="A3422" s="10">
        <v>682</v>
      </c>
      <c r="B3422" s="3" t="s">
        <v>683</v>
      </c>
      <c r="C3422" s="3" t="s">
        <v>4792</v>
      </c>
      <c r="D3422" s="6">
        <v>50000</v>
      </c>
      <c r="E3422" s="8">
        <v>53</v>
      </c>
      <c r="F3422" t="s">
        <v>8220</v>
      </c>
      <c r="G3422" t="s">
        <v>8223</v>
      </c>
      <c r="H3422" t="s">
        <v>8245</v>
      </c>
      <c r="I3422" s="19">
        <f t="shared" si="159"/>
        <v>42808.723634259266</v>
      </c>
      <c r="J3422">
        <v>1489512122</v>
      </c>
      <c r="K3422" s="19">
        <f t="shared" si="160"/>
        <v>42778.765300925923</v>
      </c>
      <c r="L3422">
        <v>1486923722</v>
      </c>
      <c r="M3422" t="b">
        <v>0</v>
      </c>
      <c r="N3422">
        <v>4</v>
      </c>
      <c r="O3422" t="b">
        <v>0</v>
      </c>
      <c r="P3422" t="s">
        <v>8271</v>
      </c>
      <c r="Q3422" s="15" t="s">
        <v>8307</v>
      </c>
      <c r="R3422" s="12" t="s">
        <v>8313</v>
      </c>
      <c r="S3422">
        <f t="shared" si="161"/>
        <v>13.25</v>
      </c>
    </row>
    <row r="3423" spans="1:19" ht="60" x14ac:dyDescent="0.25">
      <c r="A3423" s="10">
        <v>1115</v>
      </c>
      <c r="B3423" s="3" t="s">
        <v>1116</v>
      </c>
      <c r="C3423" s="3" t="s">
        <v>5225</v>
      </c>
      <c r="D3423" s="6">
        <v>40000</v>
      </c>
      <c r="E3423" s="8">
        <v>53</v>
      </c>
      <c r="F3423" t="s">
        <v>8220</v>
      </c>
      <c r="G3423" t="s">
        <v>8223</v>
      </c>
      <c r="H3423" t="s">
        <v>8245</v>
      </c>
      <c r="I3423" s="19">
        <f t="shared" si="159"/>
        <v>42459.653877314813</v>
      </c>
      <c r="J3423">
        <v>1459352495</v>
      </c>
      <c r="K3423" s="19">
        <f t="shared" si="160"/>
        <v>42429.695543981477</v>
      </c>
      <c r="L3423">
        <v>1456764095</v>
      </c>
      <c r="M3423" t="b">
        <v>0</v>
      </c>
      <c r="N3423">
        <v>4</v>
      </c>
      <c r="O3423" t="b">
        <v>0</v>
      </c>
      <c r="P3423" t="s">
        <v>8280</v>
      </c>
      <c r="Q3423" s="15" t="s">
        <v>8309</v>
      </c>
      <c r="R3423" s="12" t="s">
        <v>8345</v>
      </c>
      <c r="S3423">
        <f t="shared" si="161"/>
        <v>13.25</v>
      </c>
    </row>
    <row r="3424" spans="1:19" ht="45" x14ac:dyDescent="0.25">
      <c r="A3424" s="10">
        <v>505</v>
      </c>
      <c r="B3424" s="3" t="s">
        <v>506</v>
      </c>
      <c r="C3424" s="3" t="s">
        <v>4615</v>
      </c>
      <c r="D3424" s="6">
        <v>12000</v>
      </c>
      <c r="E3424" s="8">
        <v>52</v>
      </c>
      <c r="F3424" t="s">
        <v>8220</v>
      </c>
      <c r="G3424" t="s">
        <v>8223</v>
      </c>
      <c r="H3424" t="s">
        <v>8245</v>
      </c>
      <c r="I3424" s="19">
        <f t="shared" si="159"/>
        <v>42363.098217592589</v>
      </c>
      <c r="J3424">
        <v>1451010086</v>
      </c>
      <c r="K3424" s="19">
        <f t="shared" si="160"/>
        <v>42318.098217592589</v>
      </c>
      <c r="L3424">
        <v>1447122086</v>
      </c>
      <c r="M3424" t="b">
        <v>0</v>
      </c>
      <c r="N3424">
        <v>14</v>
      </c>
      <c r="O3424" t="b">
        <v>0</v>
      </c>
      <c r="P3424" t="s">
        <v>8268</v>
      </c>
      <c r="Q3424" s="15" t="s">
        <v>8317</v>
      </c>
      <c r="R3424" s="12" t="s">
        <v>8344</v>
      </c>
      <c r="S3424">
        <f t="shared" si="161"/>
        <v>3.71</v>
      </c>
    </row>
    <row r="3425" spans="1:19" ht="60" x14ac:dyDescent="0.25">
      <c r="A3425" s="10">
        <v>546</v>
      </c>
      <c r="B3425" s="3" t="s">
        <v>547</v>
      </c>
      <c r="C3425" s="3" t="s">
        <v>4656</v>
      </c>
      <c r="D3425" s="6">
        <v>60000</v>
      </c>
      <c r="E3425" s="8">
        <v>52</v>
      </c>
      <c r="F3425" t="s">
        <v>8220</v>
      </c>
      <c r="G3425" t="s">
        <v>8223</v>
      </c>
      <c r="H3425" t="s">
        <v>8245</v>
      </c>
      <c r="I3425" s="19">
        <f t="shared" si="159"/>
        <v>42294.667997685188</v>
      </c>
      <c r="J3425">
        <v>1445097715</v>
      </c>
      <c r="K3425" s="19">
        <f t="shared" si="160"/>
        <v>42249.667997685188</v>
      </c>
      <c r="L3425">
        <v>1441209715</v>
      </c>
      <c r="M3425" t="b">
        <v>0</v>
      </c>
      <c r="N3425">
        <v>2</v>
      </c>
      <c r="O3425" t="b">
        <v>0</v>
      </c>
      <c r="P3425" t="s">
        <v>8270</v>
      </c>
      <c r="Q3425" s="15" t="s">
        <v>8307</v>
      </c>
      <c r="R3425" s="12" t="s">
        <v>8354</v>
      </c>
      <c r="S3425">
        <f t="shared" si="161"/>
        <v>26</v>
      </c>
    </row>
    <row r="3426" spans="1:19" ht="30" x14ac:dyDescent="0.25">
      <c r="A3426" s="10">
        <v>2402</v>
      </c>
      <c r="B3426" s="3" t="s">
        <v>2403</v>
      </c>
      <c r="C3426" s="3" t="s">
        <v>6512</v>
      </c>
      <c r="D3426" s="6">
        <v>12000</v>
      </c>
      <c r="E3426" s="8">
        <v>52</v>
      </c>
      <c r="F3426" t="s">
        <v>8220</v>
      </c>
      <c r="G3426" t="s">
        <v>8223</v>
      </c>
      <c r="H3426" t="s">
        <v>8245</v>
      </c>
      <c r="I3426" s="19">
        <f t="shared" si="159"/>
        <v>42137.679756944446</v>
      </c>
      <c r="J3426">
        <v>1431533931</v>
      </c>
      <c r="K3426" s="19">
        <f t="shared" si="160"/>
        <v>42107.679756944446</v>
      </c>
      <c r="L3426">
        <v>1428941931</v>
      </c>
      <c r="M3426" t="b">
        <v>0</v>
      </c>
      <c r="N3426">
        <v>1</v>
      </c>
      <c r="O3426" t="b">
        <v>0</v>
      </c>
      <c r="P3426" t="s">
        <v>8282</v>
      </c>
      <c r="Q3426" s="15" t="s">
        <v>8325</v>
      </c>
      <c r="R3426" s="12" t="s">
        <v>8353</v>
      </c>
      <c r="S3426">
        <f t="shared" si="161"/>
        <v>52</v>
      </c>
    </row>
    <row r="3427" spans="1:19" ht="60" x14ac:dyDescent="0.25">
      <c r="A3427" s="10">
        <v>1072</v>
      </c>
      <c r="B3427" s="3" t="s">
        <v>1073</v>
      </c>
      <c r="C3427" s="3" t="s">
        <v>5182</v>
      </c>
      <c r="D3427" s="6">
        <v>75000</v>
      </c>
      <c r="E3427" s="8">
        <v>51</v>
      </c>
      <c r="F3427" t="s">
        <v>8220</v>
      </c>
      <c r="G3427" t="s">
        <v>8223</v>
      </c>
      <c r="H3427" t="s">
        <v>8245</v>
      </c>
      <c r="I3427" s="19">
        <f t="shared" si="159"/>
        <v>41675.832141203704</v>
      </c>
      <c r="J3427">
        <v>1391630297</v>
      </c>
      <c r="K3427" s="19">
        <f t="shared" si="160"/>
        <v>41645.832141203704</v>
      </c>
      <c r="L3427">
        <v>1389038297</v>
      </c>
      <c r="M3427" t="b">
        <v>0</v>
      </c>
      <c r="N3427">
        <v>4</v>
      </c>
      <c r="O3427" t="b">
        <v>0</v>
      </c>
      <c r="P3427" t="s">
        <v>8280</v>
      </c>
      <c r="Q3427" s="15" t="s">
        <v>8309</v>
      </c>
      <c r="R3427" s="12" t="s">
        <v>8345</v>
      </c>
      <c r="S3427">
        <f t="shared" si="161"/>
        <v>12.75</v>
      </c>
    </row>
    <row r="3428" spans="1:19" ht="60" x14ac:dyDescent="0.25">
      <c r="A3428" s="10">
        <v>2654</v>
      </c>
      <c r="B3428" s="3" t="s">
        <v>2654</v>
      </c>
      <c r="C3428" s="3" t="s">
        <v>6764</v>
      </c>
      <c r="D3428" s="6">
        <v>100000</v>
      </c>
      <c r="E3428" s="8">
        <v>51</v>
      </c>
      <c r="F3428" t="s">
        <v>8219</v>
      </c>
      <c r="G3428" t="s">
        <v>8223</v>
      </c>
      <c r="H3428" t="s">
        <v>8245</v>
      </c>
      <c r="I3428" s="19">
        <f t="shared" si="159"/>
        <v>42115.559328703705</v>
      </c>
      <c r="J3428">
        <v>1429622726</v>
      </c>
      <c r="K3428" s="19">
        <f t="shared" si="160"/>
        <v>42055.600995370376</v>
      </c>
      <c r="L3428">
        <v>1424442326</v>
      </c>
      <c r="M3428" t="b">
        <v>0</v>
      </c>
      <c r="N3428">
        <v>6</v>
      </c>
      <c r="O3428" t="b">
        <v>0</v>
      </c>
      <c r="P3428" t="s">
        <v>8299</v>
      </c>
      <c r="Q3428" s="15" t="s">
        <v>8307</v>
      </c>
      <c r="R3428" s="12" t="s">
        <v>8316</v>
      </c>
      <c r="S3428">
        <f t="shared" si="161"/>
        <v>8.5</v>
      </c>
    </row>
    <row r="3429" spans="1:19" x14ac:dyDescent="0.25">
      <c r="A3429" s="10">
        <v>190</v>
      </c>
      <c r="B3429" s="3" t="s">
        <v>192</v>
      </c>
      <c r="C3429" s="3" t="s">
        <v>4300</v>
      </c>
      <c r="D3429" s="6">
        <v>12000</v>
      </c>
      <c r="E3429" s="8">
        <v>50</v>
      </c>
      <c r="F3429" t="s">
        <v>8220</v>
      </c>
      <c r="G3429" t="s">
        <v>8223</v>
      </c>
      <c r="H3429" t="s">
        <v>8245</v>
      </c>
      <c r="I3429" s="19">
        <f t="shared" si="159"/>
        <v>42537.650995370372</v>
      </c>
      <c r="J3429">
        <v>1466091446</v>
      </c>
      <c r="K3429" s="19">
        <f t="shared" si="160"/>
        <v>42527.650995370372</v>
      </c>
      <c r="L3429">
        <v>1465227446</v>
      </c>
      <c r="M3429" t="b">
        <v>0</v>
      </c>
      <c r="N3429">
        <v>1</v>
      </c>
      <c r="O3429" t="b">
        <v>0</v>
      </c>
      <c r="P3429" t="s">
        <v>8266</v>
      </c>
      <c r="Q3429" s="15" t="s">
        <v>8317</v>
      </c>
      <c r="R3429" s="12" t="s">
        <v>8346</v>
      </c>
      <c r="S3429">
        <f t="shared" si="161"/>
        <v>50</v>
      </c>
    </row>
    <row r="3430" spans="1:19" ht="30" x14ac:dyDescent="0.25">
      <c r="A3430" s="10">
        <v>237</v>
      </c>
      <c r="B3430" s="3" t="s">
        <v>239</v>
      </c>
      <c r="C3430" s="3" t="s">
        <v>4347</v>
      </c>
      <c r="D3430" s="6">
        <v>15000</v>
      </c>
      <c r="E3430" s="8">
        <v>50</v>
      </c>
      <c r="F3430" t="s">
        <v>8220</v>
      </c>
      <c r="G3430" t="s">
        <v>8223</v>
      </c>
      <c r="H3430" t="s">
        <v>8245</v>
      </c>
      <c r="I3430" s="19">
        <f t="shared" si="159"/>
        <v>42437.577187499999</v>
      </c>
      <c r="J3430">
        <v>1457445069</v>
      </c>
      <c r="K3430" s="19">
        <f t="shared" si="160"/>
        <v>42377.577187499999</v>
      </c>
      <c r="L3430">
        <v>1452261069</v>
      </c>
      <c r="M3430" t="b">
        <v>0</v>
      </c>
      <c r="N3430">
        <v>1</v>
      </c>
      <c r="O3430" t="b">
        <v>0</v>
      </c>
      <c r="P3430" t="s">
        <v>8266</v>
      </c>
      <c r="Q3430" s="15" t="s">
        <v>8317</v>
      </c>
      <c r="R3430" s="12" t="s">
        <v>8346</v>
      </c>
      <c r="S3430">
        <f t="shared" si="161"/>
        <v>50</v>
      </c>
    </row>
    <row r="3431" spans="1:19" ht="60" x14ac:dyDescent="0.25">
      <c r="A3431" s="10">
        <v>486</v>
      </c>
      <c r="B3431" s="3" t="s">
        <v>487</v>
      </c>
      <c r="C3431" s="3" t="s">
        <v>4596</v>
      </c>
      <c r="D3431" s="6">
        <v>550000</v>
      </c>
      <c r="E3431" s="8">
        <v>50</v>
      </c>
      <c r="F3431" t="s">
        <v>8220</v>
      </c>
      <c r="G3431" t="s">
        <v>8225</v>
      </c>
      <c r="H3431" t="s">
        <v>8247</v>
      </c>
      <c r="I3431" s="19">
        <f t="shared" si="159"/>
        <v>41791.94258101852</v>
      </c>
      <c r="J3431">
        <v>1401662239</v>
      </c>
      <c r="K3431" s="19">
        <f t="shared" si="160"/>
        <v>41761.94258101852</v>
      </c>
      <c r="L3431">
        <v>1399070239</v>
      </c>
      <c r="M3431" t="b">
        <v>0</v>
      </c>
      <c r="N3431">
        <v>1</v>
      </c>
      <c r="O3431" t="b">
        <v>0</v>
      </c>
      <c r="P3431" t="s">
        <v>8268</v>
      </c>
      <c r="Q3431" s="15" t="s">
        <v>8317</v>
      </c>
      <c r="R3431" s="12" t="s">
        <v>8344</v>
      </c>
      <c r="S3431">
        <f t="shared" si="161"/>
        <v>50</v>
      </c>
    </row>
    <row r="3432" spans="1:19" ht="60" x14ac:dyDescent="0.25">
      <c r="A3432" s="10">
        <v>559</v>
      </c>
      <c r="B3432" s="3" t="s">
        <v>560</v>
      </c>
      <c r="C3432" s="3" t="s">
        <v>4669</v>
      </c>
      <c r="D3432" s="6">
        <v>240000</v>
      </c>
      <c r="E3432" s="8">
        <v>50</v>
      </c>
      <c r="F3432" t="s">
        <v>8220</v>
      </c>
      <c r="G3432" t="s">
        <v>8223</v>
      </c>
      <c r="H3432" t="s">
        <v>8245</v>
      </c>
      <c r="I3432" s="19">
        <f t="shared" si="159"/>
        <v>42351.283101851848</v>
      </c>
      <c r="J3432">
        <v>1449989260</v>
      </c>
      <c r="K3432" s="19">
        <f t="shared" si="160"/>
        <v>42321.283101851848</v>
      </c>
      <c r="L3432">
        <v>1447397260</v>
      </c>
      <c r="M3432" t="b">
        <v>0</v>
      </c>
      <c r="N3432">
        <v>1</v>
      </c>
      <c r="O3432" t="b">
        <v>0</v>
      </c>
      <c r="P3432" t="s">
        <v>8270</v>
      </c>
      <c r="Q3432" s="15" t="s">
        <v>8307</v>
      </c>
      <c r="R3432" s="12" t="s">
        <v>8354</v>
      </c>
      <c r="S3432">
        <f t="shared" si="161"/>
        <v>50</v>
      </c>
    </row>
    <row r="3433" spans="1:19" ht="60" x14ac:dyDescent="0.25">
      <c r="A3433" s="10">
        <v>868</v>
      </c>
      <c r="B3433" s="3" t="s">
        <v>869</v>
      </c>
      <c r="C3433" s="3" t="s">
        <v>4978</v>
      </c>
      <c r="D3433" s="6">
        <v>45000</v>
      </c>
      <c r="E3433" s="8">
        <v>50</v>
      </c>
      <c r="F3433" t="s">
        <v>8220</v>
      </c>
      <c r="G3433" t="s">
        <v>8223</v>
      </c>
      <c r="H3433" t="s">
        <v>8245</v>
      </c>
      <c r="I3433" s="19">
        <f t="shared" si="159"/>
        <v>41646.027754629627</v>
      </c>
      <c r="J3433">
        <v>1389055198</v>
      </c>
      <c r="K3433" s="19">
        <f t="shared" si="160"/>
        <v>41616.027754629627</v>
      </c>
      <c r="L3433">
        <v>1386463198</v>
      </c>
      <c r="M3433" t="b">
        <v>0</v>
      </c>
      <c r="N3433">
        <v>1</v>
      </c>
      <c r="O3433" t="b">
        <v>0</v>
      </c>
      <c r="P3433" t="s">
        <v>8276</v>
      </c>
      <c r="Q3433" s="15" t="s">
        <v>8311</v>
      </c>
      <c r="R3433" s="12" t="s">
        <v>8343</v>
      </c>
      <c r="S3433">
        <f t="shared" si="161"/>
        <v>50</v>
      </c>
    </row>
    <row r="3434" spans="1:19" ht="45" x14ac:dyDescent="0.25">
      <c r="A3434" s="10">
        <v>1559</v>
      </c>
      <c r="B3434" s="3" t="s">
        <v>1560</v>
      </c>
      <c r="C3434" s="3" t="s">
        <v>5669</v>
      </c>
      <c r="D3434" s="6">
        <v>15000</v>
      </c>
      <c r="E3434" s="8">
        <v>50</v>
      </c>
      <c r="F3434" t="s">
        <v>8220</v>
      </c>
      <c r="G3434" t="s">
        <v>8223</v>
      </c>
      <c r="H3434" t="s">
        <v>8245</v>
      </c>
      <c r="I3434" s="19">
        <f t="shared" si="159"/>
        <v>42123.05322916666</v>
      </c>
      <c r="J3434">
        <v>1430270199</v>
      </c>
      <c r="K3434" s="19">
        <f t="shared" si="160"/>
        <v>42108.05322916666</v>
      </c>
      <c r="L3434">
        <v>1428974199</v>
      </c>
      <c r="M3434" t="b">
        <v>0</v>
      </c>
      <c r="N3434">
        <v>1</v>
      </c>
      <c r="O3434" t="b">
        <v>0</v>
      </c>
      <c r="P3434" t="s">
        <v>8287</v>
      </c>
      <c r="Q3434" s="15" t="s">
        <v>8322</v>
      </c>
      <c r="R3434" s="12" t="s">
        <v>8350</v>
      </c>
      <c r="S3434">
        <f t="shared" si="161"/>
        <v>50</v>
      </c>
    </row>
    <row r="3435" spans="1:19" ht="45" x14ac:dyDescent="0.25">
      <c r="A3435" s="10">
        <v>1904</v>
      </c>
      <c r="B3435" s="3" t="s">
        <v>1905</v>
      </c>
      <c r="C3435" s="3" t="s">
        <v>6014</v>
      </c>
      <c r="D3435" s="6">
        <v>50000</v>
      </c>
      <c r="E3435" s="8">
        <v>50</v>
      </c>
      <c r="F3435" t="s">
        <v>8220</v>
      </c>
      <c r="G3435" t="s">
        <v>8223</v>
      </c>
      <c r="H3435" t="s">
        <v>8245</v>
      </c>
      <c r="I3435" s="19">
        <f t="shared" si="159"/>
        <v>42371.685428240744</v>
      </c>
      <c r="J3435">
        <v>1451752021</v>
      </c>
      <c r="K3435" s="19">
        <f t="shared" si="160"/>
        <v>42326.685428240744</v>
      </c>
      <c r="L3435">
        <v>1447864021</v>
      </c>
      <c r="M3435" t="b">
        <v>0</v>
      </c>
      <c r="N3435">
        <v>2</v>
      </c>
      <c r="O3435" t="b">
        <v>0</v>
      </c>
      <c r="P3435" t="s">
        <v>8292</v>
      </c>
      <c r="Q3435" s="15" t="s">
        <v>8307</v>
      </c>
      <c r="R3435" s="12" t="s">
        <v>8347</v>
      </c>
      <c r="S3435">
        <f t="shared" si="161"/>
        <v>25</v>
      </c>
    </row>
    <row r="3436" spans="1:19" ht="60" x14ac:dyDescent="0.25">
      <c r="A3436" s="10">
        <v>2152</v>
      </c>
      <c r="B3436" s="3" t="s">
        <v>2153</v>
      </c>
      <c r="C3436" s="3" t="s">
        <v>6262</v>
      </c>
      <c r="D3436" s="6">
        <v>30000</v>
      </c>
      <c r="E3436" s="8">
        <v>50</v>
      </c>
      <c r="F3436" t="s">
        <v>8220</v>
      </c>
      <c r="G3436" t="s">
        <v>8223</v>
      </c>
      <c r="H3436" t="s">
        <v>8245</v>
      </c>
      <c r="I3436" s="19">
        <f t="shared" si="159"/>
        <v>41713.790613425925</v>
      </c>
      <c r="J3436">
        <v>1394909909</v>
      </c>
      <c r="K3436" s="19">
        <f t="shared" si="160"/>
        <v>41683.832280092596</v>
      </c>
      <c r="L3436">
        <v>1392321509</v>
      </c>
      <c r="M3436" t="b">
        <v>0</v>
      </c>
      <c r="N3436">
        <v>4</v>
      </c>
      <c r="O3436" t="b">
        <v>0</v>
      </c>
      <c r="P3436" t="s">
        <v>8280</v>
      </c>
      <c r="Q3436" s="15" t="s">
        <v>8309</v>
      </c>
      <c r="R3436" s="12" t="s">
        <v>8345</v>
      </c>
      <c r="S3436">
        <f t="shared" si="161"/>
        <v>12.5</v>
      </c>
    </row>
    <row r="3437" spans="1:19" ht="30" x14ac:dyDescent="0.25">
      <c r="A3437" s="10">
        <v>2373</v>
      </c>
      <c r="B3437" s="3" t="s">
        <v>2374</v>
      </c>
      <c r="C3437" s="3" t="s">
        <v>6483</v>
      </c>
      <c r="D3437" s="6">
        <v>850000</v>
      </c>
      <c r="E3437" s="8">
        <v>50</v>
      </c>
      <c r="F3437" t="s">
        <v>8219</v>
      </c>
      <c r="G3437" t="s">
        <v>8234</v>
      </c>
      <c r="H3437" t="s">
        <v>8254</v>
      </c>
      <c r="I3437" s="19">
        <f t="shared" si="159"/>
        <v>42245.662314814821</v>
      </c>
      <c r="J3437">
        <v>1440863624</v>
      </c>
      <c r="K3437" s="19">
        <f t="shared" si="160"/>
        <v>42215.662314814821</v>
      </c>
      <c r="L3437">
        <v>1438271624</v>
      </c>
      <c r="M3437" t="b">
        <v>0</v>
      </c>
      <c r="N3437">
        <v>1</v>
      </c>
      <c r="O3437" t="b">
        <v>0</v>
      </c>
      <c r="P3437" t="s">
        <v>8270</v>
      </c>
      <c r="Q3437" s="15" t="s">
        <v>8307</v>
      </c>
      <c r="R3437" s="12" t="s">
        <v>8354</v>
      </c>
      <c r="S3437">
        <f t="shared" si="161"/>
        <v>50</v>
      </c>
    </row>
    <row r="3438" spans="1:19" ht="60" x14ac:dyDescent="0.25">
      <c r="A3438" s="10">
        <v>2393</v>
      </c>
      <c r="B3438" s="3" t="s">
        <v>2394</v>
      </c>
      <c r="C3438" s="3" t="s">
        <v>6503</v>
      </c>
      <c r="D3438" s="6">
        <v>100000</v>
      </c>
      <c r="E3438" s="8">
        <v>50</v>
      </c>
      <c r="F3438" t="s">
        <v>8219</v>
      </c>
      <c r="G3438" t="s">
        <v>8223</v>
      </c>
      <c r="H3438" t="s">
        <v>8245</v>
      </c>
      <c r="I3438" s="19">
        <f t="shared" si="159"/>
        <v>42224.648344907408</v>
      </c>
      <c r="J3438">
        <v>1439048017</v>
      </c>
      <c r="K3438" s="19">
        <f t="shared" si="160"/>
        <v>42194.648344907408</v>
      </c>
      <c r="L3438">
        <v>1436456017</v>
      </c>
      <c r="M3438" t="b">
        <v>0</v>
      </c>
      <c r="N3438">
        <v>1</v>
      </c>
      <c r="O3438" t="b">
        <v>0</v>
      </c>
      <c r="P3438" t="s">
        <v>8270</v>
      </c>
      <c r="Q3438" s="15" t="s">
        <v>8307</v>
      </c>
      <c r="R3438" s="12" t="s">
        <v>8354</v>
      </c>
      <c r="S3438">
        <f t="shared" si="161"/>
        <v>50</v>
      </c>
    </row>
    <row r="3439" spans="1:19" ht="60" x14ac:dyDescent="0.25">
      <c r="A3439" s="10">
        <v>2438</v>
      </c>
      <c r="B3439" s="3" t="s">
        <v>2439</v>
      </c>
      <c r="C3439" s="3" t="s">
        <v>6548</v>
      </c>
      <c r="D3439" s="6">
        <v>15000</v>
      </c>
      <c r="E3439" s="8">
        <v>50</v>
      </c>
      <c r="F3439" t="s">
        <v>8220</v>
      </c>
      <c r="G3439" t="s">
        <v>8223</v>
      </c>
      <c r="H3439" t="s">
        <v>8245</v>
      </c>
      <c r="I3439" s="19">
        <f t="shared" si="159"/>
        <v>42345.956736111111</v>
      </c>
      <c r="J3439">
        <v>1449529062</v>
      </c>
      <c r="K3439" s="19">
        <f t="shared" si="160"/>
        <v>42285.91506944444</v>
      </c>
      <c r="L3439">
        <v>1444341462</v>
      </c>
      <c r="M3439" t="b">
        <v>0</v>
      </c>
      <c r="N3439">
        <v>1</v>
      </c>
      <c r="O3439" t="b">
        <v>0</v>
      </c>
      <c r="P3439" t="s">
        <v>8282</v>
      </c>
      <c r="Q3439" s="15" t="s">
        <v>8325</v>
      </c>
      <c r="R3439" s="12" t="s">
        <v>8353</v>
      </c>
      <c r="S3439">
        <f t="shared" si="161"/>
        <v>50</v>
      </c>
    </row>
    <row r="3440" spans="1:19" ht="45" x14ac:dyDescent="0.25">
      <c r="A3440" s="10">
        <v>2585</v>
      </c>
      <c r="B3440" s="3" t="s">
        <v>2585</v>
      </c>
      <c r="C3440" s="3" t="s">
        <v>6695</v>
      </c>
      <c r="D3440" s="6">
        <v>30000</v>
      </c>
      <c r="E3440" s="8">
        <v>50</v>
      </c>
      <c r="F3440" t="s">
        <v>8220</v>
      </c>
      <c r="G3440" t="s">
        <v>8223</v>
      </c>
      <c r="H3440" t="s">
        <v>8245</v>
      </c>
      <c r="I3440" s="19">
        <f t="shared" si="159"/>
        <v>41825.963333333333</v>
      </c>
      <c r="J3440">
        <v>1404601632</v>
      </c>
      <c r="K3440" s="19">
        <f t="shared" si="160"/>
        <v>41795.963333333333</v>
      </c>
      <c r="L3440">
        <v>1402009632</v>
      </c>
      <c r="M3440" t="b">
        <v>0</v>
      </c>
      <c r="N3440">
        <v>1</v>
      </c>
      <c r="O3440" t="b">
        <v>0</v>
      </c>
      <c r="P3440" t="s">
        <v>8282</v>
      </c>
      <c r="Q3440" s="15" t="s">
        <v>8325</v>
      </c>
      <c r="R3440" s="12" t="s">
        <v>8353</v>
      </c>
      <c r="S3440">
        <f t="shared" si="161"/>
        <v>50</v>
      </c>
    </row>
    <row r="3441" spans="1:19" ht="60" x14ac:dyDescent="0.25">
      <c r="A3441" s="10">
        <v>2592</v>
      </c>
      <c r="B3441" s="3" t="s">
        <v>2592</v>
      </c>
      <c r="C3441" s="3" t="s">
        <v>6702</v>
      </c>
      <c r="D3441" s="6">
        <v>30000</v>
      </c>
      <c r="E3441" s="8">
        <v>50</v>
      </c>
      <c r="F3441" t="s">
        <v>8220</v>
      </c>
      <c r="G3441" t="s">
        <v>8223</v>
      </c>
      <c r="H3441" t="s">
        <v>8245</v>
      </c>
      <c r="I3441" s="19">
        <f t="shared" si="159"/>
        <v>41917.801168981481</v>
      </c>
      <c r="J3441">
        <v>1412536421</v>
      </c>
      <c r="K3441" s="19">
        <f t="shared" si="160"/>
        <v>41887.801168981481</v>
      </c>
      <c r="L3441">
        <v>1409944421</v>
      </c>
      <c r="M3441" t="b">
        <v>0</v>
      </c>
      <c r="N3441">
        <v>1</v>
      </c>
      <c r="O3441" t="b">
        <v>0</v>
      </c>
      <c r="P3441" t="s">
        <v>8282</v>
      </c>
      <c r="Q3441" s="15" t="s">
        <v>8325</v>
      </c>
      <c r="R3441" s="12" t="s">
        <v>8353</v>
      </c>
      <c r="S3441">
        <f t="shared" si="161"/>
        <v>50</v>
      </c>
    </row>
    <row r="3442" spans="1:19" ht="60" x14ac:dyDescent="0.25">
      <c r="A3442" s="10">
        <v>3086</v>
      </c>
      <c r="B3442" s="3" t="s">
        <v>3086</v>
      </c>
      <c r="C3442" s="3" t="s">
        <v>7196</v>
      </c>
      <c r="D3442" s="6">
        <v>20000</v>
      </c>
      <c r="E3442" s="8">
        <v>50</v>
      </c>
      <c r="F3442" t="s">
        <v>8220</v>
      </c>
      <c r="G3442" t="s">
        <v>8236</v>
      </c>
      <c r="H3442" t="s">
        <v>8248</v>
      </c>
      <c r="I3442" s="19">
        <f t="shared" si="159"/>
        <v>42233.67082175926</v>
      </c>
      <c r="J3442">
        <v>1439827559</v>
      </c>
      <c r="K3442" s="19">
        <f t="shared" si="160"/>
        <v>42173.67082175926</v>
      </c>
      <c r="L3442">
        <v>1434643559</v>
      </c>
      <c r="M3442" t="b">
        <v>0</v>
      </c>
      <c r="N3442">
        <v>3</v>
      </c>
      <c r="O3442" t="b">
        <v>0</v>
      </c>
      <c r="P3442" t="s">
        <v>8301</v>
      </c>
      <c r="Q3442" s="15" t="s">
        <v>8314</v>
      </c>
      <c r="R3442" s="12" t="s">
        <v>8327</v>
      </c>
      <c r="S3442">
        <f t="shared" si="161"/>
        <v>16.670000000000002</v>
      </c>
    </row>
    <row r="3443" spans="1:19" ht="45" x14ac:dyDescent="0.25">
      <c r="A3443" s="10">
        <v>3095</v>
      </c>
      <c r="B3443" s="3" t="s">
        <v>3095</v>
      </c>
      <c r="C3443" s="3" t="s">
        <v>7205</v>
      </c>
      <c r="D3443" s="6">
        <v>14920</v>
      </c>
      <c r="E3443" s="8">
        <v>50</v>
      </c>
      <c r="F3443" t="s">
        <v>8220</v>
      </c>
      <c r="G3443" t="s">
        <v>8223</v>
      </c>
      <c r="H3443" t="s">
        <v>8245</v>
      </c>
      <c r="I3443" s="19">
        <f t="shared" si="159"/>
        <v>42583.025231481486</v>
      </c>
      <c r="J3443">
        <v>1470011780</v>
      </c>
      <c r="K3443" s="19">
        <f t="shared" si="160"/>
        <v>42523.025231481486</v>
      </c>
      <c r="L3443">
        <v>1464827780</v>
      </c>
      <c r="M3443" t="b">
        <v>0</v>
      </c>
      <c r="N3443">
        <v>1</v>
      </c>
      <c r="O3443" t="b">
        <v>0</v>
      </c>
      <c r="P3443" t="s">
        <v>8301</v>
      </c>
      <c r="Q3443" s="15" t="s">
        <v>8314</v>
      </c>
      <c r="R3443" s="12" t="s">
        <v>8327</v>
      </c>
      <c r="S3443">
        <f t="shared" si="161"/>
        <v>50</v>
      </c>
    </row>
    <row r="3444" spans="1:19" ht="60" x14ac:dyDescent="0.25">
      <c r="A3444" s="10">
        <v>1486</v>
      </c>
      <c r="B3444" s="3" t="s">
        <v>1487</v>
      </c>
      <c r="C3444" s="3" t="s">
        <v>5596</v>
      </c>
      <c r="D3444" s="6">
        <v>20000</v>
      </c>
      <c r="E3444" s="8">
        <v>48</v>
      </c>
      <c r="F3444" t="s">
        <v>8220</v>
      </c>
      <c r="G3444" t="s">
        <v>8223</v>
      </c>
      <c r="H3444" t="s">
        <v>8245</v>
      </c>
      <c r="I3444" s="19">
        <f t="shared" si="159"/>
        <v>42062.168530092589</v>
      </c>
      <c r="J3444">
        <v>1425009761</v>
      </c>
      <c r="K3444" s="19">
        <f t="shared" si="160"/>
        <v>42032.168530092589</v>
      </c>
      <c r="L3444">
        <v>1422417761</v>
      </c>
      <c r="M3444" t="b">
        <v>0</v>
      </c>
      <c r="N3444">
        <v>3</v>
      </c>
      <c r="O3444" t="b">
        <v>0</v>
      </c>
      <c r="P3444" t="s">
        <v>8273</v>
      </c>
      <c r="Q3444" s="15" t="s">
        <v>8320</v>
      </c>
      <c r="R3444" s="12" t="s">
        <v>8342</v>
      </c>
      <c r="S3444">
        <f t="shared" si="161"/>
        <v>16</v>
      </c>
    </row>
    <row r="3445" spans="1:19" ht="45" x14ac:dyDescent="0.25">
      <c r="A3445" s="10">
        <v>2136</v>
      </c>
      <c r="B3445" s="3" t="s">
        <v>2137</v>
      </c>
      <c r="C3445" s="3" t="s">
        <v>6246</v>
      </c>
      <c r="D3445" s="6">
        <v>80000</v>
      </c>
      <c r="E3445" s="8">
        <v>47.69</v>
      </c>
      <c r="F3445" t="s">
        <v>8220</v>
      </c>
      <c r="G3445" t="s">
        <v>8223</v>
      </c>
      <c r="H3445" t="s">
        <v>8245</v>
      </c>
      <c r="I3445" s="19">
        <f t="shared" si="159"/>
        <v>41566.509097222224</v>
      </c>
      <c r="J3445">
        <v>1382184786</v>
      </c>
      <c r="K3445" s="19">
        <f t="shared" si="160"/>
        <v>41536.509097222224</v>
      </c>
      <c r="L3445">
        <v>1379592786</v>
      </c>
      <c r="M3445" t="b">
        <v>0</v>
      </c>
      <c r="N3445">
        <v>4</v>
      </c>
      <c r="O3445" t="b">
        <v>0</v>
      </c>
      <c r="P3445" t="s">
        <v>8280</v>
      </c>
      <c r="Q3445" s="15" t="s">
        <v>8309</v>
      </c>
      <c r="R3445" s="12" t="s">
        <v>8345</v>
      </c>
      <c r="S3445">
        <f t="shared" si="161"/>
        <v>11.92</v>
      </c>
    </row>
    <row r="3446" spans="1:19" ht="45" x14ac:dyDescent="0.25">
      <c r="A3446" s="10">
        <v>1097</v>
      </c>
      <c r="B3446" s="3" t="s">
        <v>1098</v>
      </c>
      <c r="C3446" s="3" t="s">
        <v>5207</v>
      </c>
      <c r="D3446" s="6">
        <v>100000</v>
      </c>
      <c r="E3446" s="8">
        <v>47</v>
      </c>
      <c r="F3446" t="s">
        <v>8220</v>
      </c>
      <c r="G3446" t="s">
        <v>8223</v>
      </c>
      <c r="H3446" t="s">
        <v>8245</v>
      </c>
      <c r="I3446" s="19">
        <f t="shared" si="159"/>
        <v>41700.792557870373</v>
      </c>
      <c r="J3446">
        <v>1393786877</v>
      </c>
      <c r="K3446" s="19">
        <f t="shared" si="160"/>
        <v>41660.792557870373</v>
      </c>
      <c r="L3446">
        <v>1390330877</v>
      </c>
      <c r="M3446" t="b">
        <v>0</v>
      </c>
      <c r="N3446">
        <v>7</v>
      </c>
      <c r="O3446" t="b">
        <v>0</v>
      </c>
      <c r="P3446" t="s">
        <v>8280</v>
      </c>
      <c r="Q3446" s="15" t="s">
        <v>8309</v>
      </c>
      <c r="R3446" s="12" t="s">
        <v>8345</v>
      </c>
      <c r="S3446">
        <f t="shared" si="161"/>
        <v>6.71</v>
      </c>
    </row>
    <row r="3447" spans="1:19" ht="60" x14ac:dyDescent="0.25">
      <c r="A3447" s="10">
        <v>455</v>
      </c>
      <c r="B3447" s="3" t="s">
        <v>456</v>
      </c>
      <c r="C3447" s="3" t="s">
        <v>4565</v>
      </c>
      <c r="D3447" s="6">
        <v>65000</v>
      </c>
      <c r="E3447" s="8">
        <v>45</v>
      </c>
      <c r="F3447" t="s">
        <v>8220</v>
      </c>
      <c r="G3447" t="s">
        <v>8223</v>
      </c>
      <c r="H3447" t="s">
        <v>8245</v>
      </c>
      <c r="I3447" s="19">
        <f t="shared" si="159"/>
        <v>41016.021527777775</v>
      </c>
      <c r="J3447">
        <v>1334622660</v>
      </c>
      <c r="K3447" s="19">
        <f t="shared" si="160"/>
        <v>40971.002569444441</v>
      </c>
      <c r="L3447">
        <v>1330733022</v>
      </c>
      <c r="M3447" t="b">
        <v>0</v>
      </c>
      <c r="N3447">
        <v>2</v>
      </c>
      <c r="O3447" t="b">
        <v>0</v>
      </c>
      <c r="P3447" t="s">
        <v>8268</v>
      </c>
      <c r="Q3447" s="15" t="s">
        <v>8317</v>
      </c>
      <c r="R3447" s="12" t="s">
        <v>8344</v>
      </c>
      <c r="S3447">
        <f t="shared" si="161"/>
        <v>22.5</v>
      </c>
    </row>
    <row r="3448" spans="1:19" ht="60" x14ac:dyDescent="0.25">
      <c r="A3448" s="10">
        <v>1068</v>
      </c>
      <c r="B3448" s="3" t="s">
        <v>1069</v>
      </c>
      <c r="C3448" s="3" t="s">
        <v>5178</v>
      </c>
      <c r="D3448" s="6">
        <v>30000</v>
      </c>
      <c r="E3448" s="8">
        <v>45</v>
      </c>
      <c r="F3448" t="s">
        <v>8220</v>
      </c>
      <c r="G3448" t="s">
        <v>8223</v>
      </c>
      <c r="H3448" t="s">
        <v>8245</v>
      </c>
      <c r="I3448" s="19">
        <f t="shared" si="159"/>
        <v>42470.329444444447</v>
      </c>
      <c r="J3448">
        <v>1460274864</v>
      </c>
      <c r="K3448" s="19">
        <f t="shared" si="160"/>
        <v>42440.371111111104</v>
      </c>
      <c r="L3448">
        <v>1457686464</v>
      </c>
      <c r="M3448" t="b">
        <v>0</v>
      </c>
      <c r="N3448">
        <v>4</v>
      </c>
      <c r="O3448" t="b">
        <v>0</v>
      </c>
      <c r="P3448" t="s">
        <v>8280</v>
      </c>
      <c r="Q3448" s="15" t="s">
        <v>8309</v>
      </c>
      <c r="R3448" s="12" t="s">
        <v>8345</v>
      </c>
      <c r="S3448">
        <f t="shared" si="161"/>
        <v>11.25</v>
      </c>
    </row>
    <row r="3449" spans="1:19" ht="60" x14ac:dyDescent="0.25">
      <c r="A3449" s="10">
        <v>1109</v>
      </c>
      <c r="B3449" s="3" t="s">
        <v>1110</v>
      </c>
      <c r="C3449" s="3" t="s">
        <v>5219</v>
      </c>
      <c r="D3449" s="6">
        <v>10000</v>
      </c>
      <c r="E3449" s="8">
        <v>45</v>
      </c>
      <c r="F3449" t="s">
        <v>8220</v>
      </c>
      <c r="G3449" t="s">
        <v>8223</v>
      </c>
      <c r="H3449" t="s">
        <v>8245</v>
      </c>
      <c r="I3449" s="19">
        <f t="shared" si="159"/>
        <v>42692.793865740736</v>
      </c>
      <c r="J3449">
        <v>1479495790</v>
      </c>
      <c r="K3449" s="19">
        <f t="shared" si="160"/>
        <v>42662.752199074079</v>
      </c>
      <c r="L3449">
        <v>1476900190</v>
      </c>
      <c r="M3449" t="b">
        <v>0</v>
      </c>
      <c r="N3449">
        <v>3</v>
      </c>
      <c r="O3449" t="b">
        <v>0</v>
      </c>
      <c r="P3449" t="s">
        <v>8280</v>
      </c>
      <c r="Q3449" s="15" t="s">
        <v>8309</v>
      </c>
      <c r="R3449" s="12" t="s">
        <v>8345</v>
      </c>
      <c r="S3449">
        <f t="shared" si="161"/>
        <v>15</v>
      </c>
    </row>
    <row r="3450" spans="1:19" ht="60" x14ac:dyDescent="0.25">
      <c r="A3450" s="10">
        <v>2436</v>
      </c>
      <c r="B3450" s="3" t="s">
        <v>2437</v>
      </c>
      <c r="C3450" s="3" t="s">
        <v>6546</v>
      </c>
      <c r="D3450" s="6">
        <v>117000</v>
      </c>
      <c r="E3450" s="8">
        <v>45</v>
      </c>
      <c r="F3450" t="s">
        <v>8220</v>
      </c>
      <c r="G3450" t="s">
        <v>8228</v>
      </c>
      <c r="H3450" t="s">
        <v>8250</v>
      </c>
      <c r="I3450" s="19">
        <f t="shared" si="159"/>
        <v>42398.615393518514</v>
      </c>
      <c r="J3450">
        <v>1454078770</v>
      </c>
      <c r="K3450" s="19">
        <f t="shared" si="160"/>
        <v>42338.615393518514</v>
      </c>
      <c r="L3450">
        <v>1448894770</v>
      </c>
      <c r="M3450" t="b">
        <v>0</v>
      </c>
      <c r="N3450">
        <v>2</v>
      </c>
      <c r="O3450" t="b">
        <v>0</v>
      </c>
      <c r="P3450" t="s">
        <v>8282</v>
      </c>
      <c r="Q3450" s="15" t="s">
        <v>8325</v>
      </c>
      <c r="R3450" s="12" t="s">
        <v>8353</v>
      </c>
      <c r="S3450">
        <f t="shared" si="161"/>
        <v>22.5</v>
      </c>
    </row>
    <row r="3451" spans="1:19" ht="60" x14ac:dyDescent="0.25">
      <c r="A3451" s="10">
        <v>1905</v>
      </c>
      <c r="B3451" s="3" t="s">
        <v>1906</v>
      </c>
      <c r="C3451" s="3" t="s">
        <v>6015</v>
      </c>
      <c r="D3451" s="6">
        <v>25000</v>
      </c>
      <c r="E3451" s="8">
        <v>42</v>
      </c>
      <c r="F3451" t="s">
        <v>8220</v>
      </c>
      <c r="G3451" t="s">
        <v>8223</v>
      </c>
      <c r="H3451" t="s">
        <v>8245</v>
      </c>
      <c r="I3451" s="19">
        <f t="shared" si="159"/>
        <v>41889.925856481481</v>
      </c>
      <c r="J3451">
        <v>1410127994</v>
      </c>
      <c r="K3451" s="19">
        <f t="shared" si="160"/>
        <v>41859.925856481481</v>
      </c>
      <c r="L3451">
        <v>1407535994</v>
      </c>
      <c r="M3451" t="b">
        <v>0</v>
      </c>
      <c r="N3451">
        <v>4</v>
      </c>
      <c r="O3451" t="b">
        <v>0</v>
      </c>
      <c r="P3451" t="s">
        <v>8292</v>
      </c>
      <c r="Q3451" s="15" t="s">
        <v>8307</v>
      </c>
      <c r="R3451" s="12" t="s">
        <v>8347</v>
      </c>
      <c r="S3451">
        <f t="shared" si="161"/>
        <v>10.5</v>
      </c>
    </row>
    <row r="3452" spans="1:19" ht="45" x14ac:dyDescent="0.25">
      <c r="A3452" s="10">
        <v>1101</v>
      </c>
      <c r="B3452" s="3" t="s">
        <v>1102</v>
      </c>
      <c r="C3452" s="3" t="s">
        <v>5211</v>
      </c>
      <c r="D3452" s="6">
        <v>100000</v>
      </c>
      <c r="E3452" s="8">
        <v>41</v>
      </c>
      <c r="F3452" t="s">
        <v>8220</v>
      </c>
      <c r="G3452" t="s">
        <v>8223</v>
      </c>
      <c r="H3452" t="s">
        <v>8245</v>
      </c>
      <c r="I3452" s="19">
        <f t="shared" si="159"/>
        <v>42565.758333333331</v>
      </c>
      <c r="J3452">
        <v>1468519920</v>
      </c>
      <c r="K3452" s="19">
        <f t="shared" si="160"/>
        <v>42538.77243055556</v>
      </c>
      <c r="L3452">
        <v>1466188338</v>
      </c>
      <c r="M3452" t="b">
        <v>0</v>
      </c>
      <c r="N3452">
        <v>6</v>
      </c>
      <c r="O3452" t="b">
        <v>0</v>
      </c>
      <c r="P3452" t="s">
        <v>8280</v>
      </c>
      <c r="Q3452" s="15" t="s">
        <v>8309</v>
      </c>
      <c r="R3452" s="12" t="s">
        <v>8345</v>
      </c>
      <c r="S3452">
        <f t="shared" si="161"/>
        <v>6.83</v>
      </c>
    </row>
    <row r="3453" spans="1:19" ht="60" x14ac:dyDescent="0.25">
      <c r="A3453" s="10">
        <v>148</v>
      </c>
      <c r="B3453" s="3" t="s">
        <v>150</v>
      </c>
      <c r="C3453" s="3" t="s">
        <v>4258</v>
      </c>
      <c r="D3453" s="6">
        <v>50000</v>
      </c>
      <c r="E3453" s="8">
        <v>40</v>
      </c>
      <c r="F3453" t="s">
        <v>8219</v>
      </c>
      <c r="G3453" t="s">
        <v>8223</v>
      </c>
      <c r="H3453" t="s">
        <v>8245</v>
      </c>
      <c r="I3453" s="19">
        <f t="shared" si="159"/>
        <v>42427.281666666662</v>
      </c>
      <c r="J3453">
        <v>1456555536</v>
      </c>
      <c r="K3453" s="19">
        <f t="shared" si="160"/>
        <v>42397.281666666662</v>
      </c>
      <c r="L3453">
        <v>1453963536</v>
      </c>
      <c r="M3453" t="b">
        <v>0</v>
      </c>
      <c r="N3453">
        <v>2</v>
      </c>
      <c r="O3453" t="b">
        <v>0</v>
      </c>
      <c r="P3453" t="s">
        <v>8265</v>
      </c>
      <c r="Q3453" s="15" t="s">
        <v>8317</v>
      </c>
      <c r="R3453" s="12" t="s">
        <v>8337</v>
      </c>
      <c r="S3453">
        <f t="shared" si="161"/>
        <v>20</v>
      </c>
    </row>
    <row r="3454" spans="1:19" ht="45" x14ac:dyDescent="0.25">
      <c r="A3454" s="10">
        <v>1811</v>
      </c>
      <c r="B3454" s="3" t="s">
        <v>1812</v>
      </c>
      <c r="C3454" s="3" t="s">
        <v>5921</v>
      </c>
      <c r="D3454" s="6">
        <v>54000</v>
      </c>
      <c r="E3454" s="8">
        <v>40</v>
      </c>
      <c r="F3454" t="s">
        <v>8220</v>
      </c>
      <c r="G3454" t="s">
        <v>8223</v>
      </c>
      <c r="H3454" t="s">
        <v>8245</v>
      </c>
      <c r="I3454" s="19">
        <f t="shared" si="159"/>
        <v>41936.166666666664</v>
      </c>
      <c r="J3454">
        <v>1414123200</v>
      </c>
      <c r="K3454" s="19">
        <f t="shared" si="160"/>
        <v>41876.433680555558</v>
      </c>
      <c r="L3454">
        <v>1408962270</v>
      </c>
      <c r="M3454" t="b">
        <v>0</v>
      </c>
      <c r="N3454">
        <v>26</v>
      </c>
      <c r="O3454" t="b">
        <v>0</v>
      </c>
      <c r="P3454" t="s">
        <v>8283</v>
      </c>
      <c r="Q3454" s="15" t="s">
        <v>8322</v>
      </c>
      <c r="R3454" s="12" t="s">
        <v>8323</v>
      </c>
      <c r="S3454">
        <f t="shared" si="161"/>
        <v>1.54</v>
      </c>
    </row>
    <row r="3455" spans="1:19" ht="60" x14ac:dyDescent="0.25">
      <c r="A3455" s="10">
        <v>3053</v>
      </c>
      <c r="B3455" s="3" t="s">
        <v>3053</v>
      </c>
      <c r="C3455" s="3" t="s">
        <v>7163</v>
      </c>
      <c r="D3455" s="6">
        <v>10000</v>
      </c>
      <c r="E3455" s="8">
        <v>40</v>
      </c>
      <c r="F3455" t="s">
        <v>8220</v>
      </c>
      <c r="G3455" t="s">
        <v>8223</v>
      </c>
      <c r="H3455" t="s">
        <v>8245</v>
      </c>
      <c r="I3455" s="19">
        <f t="shared" si="159"/>
        <v>41914.165972222225</v>
      </c>
      <c r="J3455">
        <v>1412222340</v>
      </c>
      <c r="K3455" s="19">
        <f t="shared" si="160"/>
        <v>41862.761724537035</v>
      </c>
      <c r="L3455">
        <v>1407781013</v>
      </c>
      <c r="M3455" t="b">
        <v>0</v>
      </c>
      <c r="N3455">
        <v>3</v>
      </c>
      <c r="O3455" t="b">
        <v>0</v>
      </c>
      <c r="P3455" t="s">
        <v>8301</v>
      </c>
      <c r="Q3455" s="15" t="s">
        <v>8314</v>
      </c>
      <c r="R3455" s="12" t="s">
        <v>8327</v>
      </c>
      <c r="S3455">
        <f t="shared" si="161"/>
        <v>13.33</v>
      </c>
    </row>
    <row r="3456" spans="1:19" ht="45" x14ac:dyDescent="0.25">
      <c r="A3456" s="10">
        <v>2346</v>
      </c>
      <c r="B3456" s="3" t="s">
        <v>2347</v>
      </c>
      <c r="C3456" s="3" t="s">
        <v>6456</v>
      </c>
      <c r="D3456" s="6">
        <v>60000</v>
      </c>
      <c r="E3456" s="8">
        <v>39</v>
      </c>
      <c r="F3456" t="s">
        <v>8219</v>
      </c>
      <c r="G3456" t="s">
        <v>8223</v>
      </c>
      <c r="H3456" t="s">
        <v>8245</v>
      </c>
      <c r="I3456" s="19">
        <f t="shared" si="159"/>
        <v>42660.79896990741</v>
      </c>
      <c r="J3456">
        <v>1476731431</v>
      </c>
      <c r="K3456" s="19">
        <f t="shared" si="160"/>
        <v>42615.79896990741</v>
      </c>
      <c r="L3456">
        <v>1472843431</v>
      </c>
      <c r="M3456" t="b">
        <v>0</v>
      </c>
      <c r="N3456">
        <v>3</v>
      </c>
      <c r="O3456" t="b">
        <v>0</v>
      </c>
      <c r="P3456" t="s">
        <v>8270</v>
      </c>
      <c r="Q3456" s="15" t="s">
        <v>8307</v>
      </c>
      <c r="R3456" s="12" t="s">
        <v>8354</v>
      </c>
      <c r="S3456">
        <f t="shared" si="161"/>
        <v>13</v>
      </c>
    </row>
    <row r="3457" spans="1:19" ht="60" x14ac:dyDescent="0.25">
      <c r="A3457" s="10">
        <v>1873</v>
      </c>
      <c r="B3457" s="3" t="s">
        <v>1874</v>
      </c>
      <c r="C3457" s="3" t="s">
        <v>5983</v>
      </c>
      <c r="D3457" s="6">
        <v>8000</v>
      </c>
      <c r="E3457" s="8">
        <v>36</v>
      </c>
      <c r="F3457" t="s">
        <v>8220</v>
      </c>
      <c r="G3457" t="s">
        <v>8228</v>
      </c>
      <c r="H3457" t="s">
        <v>8250</v>
      </c>
      <c r="I3457" s="19">
        <f t="shared" si="159"/>
        <v>42193.697916666672</v>
      </c>
      <c r="J3457">
        <v>1436373900</v>
      </c>
      <c r="K3457" s="19">
        <f t="shared" si="160"/>
        <v>42164.615856481483</v>
      </c>
      <c r="L3457">
        <v>1433861210</v>
      </c>
      <c r="M3457" t="b">
        <v>0</v>
      </c>
      <c r="N3457">
        <v>2</v>
      </c>
      <c r="O3457" t="b">
        <v>0</v>
      </c>
      <c r="P3457" t="s">
        <v>8281</v>
      </c>
      <c r="Q3457" s="15" t="s">
        <v>8309</v>
      </c>
      <c r="R3457" s="12" t="s">
        <v>8341</v>
      </c>
      <c r="S3457">
        <f t="shared" si="161"/>
        <v>18</v>
      </c>
    </row>
    <row r="3458" spans="1:19" ht="60" x14ac:dyDescent="0.25">
      <c r="A3458" s="10">
        <v>2683</v>
      </c>
      <c r="B3458" s="3" t="s">
        <v>2683</v>
      </c>
      <c r="C3458" s="3" t="s">
        <v>6793</v>
      </c>
      <c r="D3458" s="6">
        <v>15000</v>
      </c>
      <c r="E3458" s="8">
        <v>36</v>
      </c>
      <c r="F3458" t="s">
        <v>8220</v>
      </c>
      <c r="G3458" t="s">
        <v>8223</v>
      </c>
      <c r="H3458" t="s">
        <v>8245</v>
      </c>
      <c r="I3458" s="19">
        <f t="shared" si="159"/>
        <v>42064.75509259259</v>
      </c>
      <c r="J3458">
        <v>1425233240</v>
      </c>
      <c r="K3458" s="19">
        <f t="shared" si="160"/>
        <v>42034.75509259259</v>
      </c>
      <c r="L3458">
        <v>1422641240</v>
      </c>
      <c r="M3458" t="b">
        <v>0</v>
      </c>
      <c r="N3458">
        <v>3</v>
      </c>
      <c r="O3458" t="b">
        <v>0</v>
      </c>
      <c r="P3458" t="s">
        <v>8282</v>
      </c>
      <c r="Q3458" s="15" t="s">
        <v>8325</v>
      </c>
      <c r="R3458" s="12" t="s">
        <v>8353</v>
      </c>
      <c r="S3458">
        <f t="shared" si="161"/>
        <v>12</v>
      </c>
    </row>
    <row r="3459" spans="1:19" ht="60" x14ac:dyDescent="0.25">
      <c r="A3459" s="10">
        <v>1158</v>
      </c>
      <c r="B3459" s="3" t="s">
        <v>1159</v>
      </c>
      <c r="C3459" s="3" t="s">
        <v>5268</v>
      </c>
      <c r="D3459" s="6">
        <v>7500</v>
      </c>
      <c r="E3459" s="8">
        <v>35</v>
      </c>
      <c r="F3459" t="s">
        <v>8220</v>
      </c>
      <c r="G3459" t="s">
        <v>8223</v>
      </c>
      <c r="H3459" t="s">
        <v>8245</v>
      </c>
      <c r="I3459" s="19">
        <f t="shared" ref="I3459:I3522" si="162">(((J3459/60)/60)/24)+DATE(1970,1,1)</f>
        <v>41982.09175925926</v>
      </c>
      <c r="J3459">
        <v>1418091128</v>
      </c>
      <c r="K3459" s="19">
        <f t="shared" ref="K3459:K3522" si="163">(((L3459/60)/60)/24)+DATE(1970,1,1)</f>
        <v>41952.09175925926</v>
      </c>
      <c r="L3459">
        <v>1415499128</v>
      </c>
      <c r="M3459" t="b">
        <v>0</v>
      </c>
      <c r="N3459">
        <v>3</v>
      </c>
      <c r="O3459" t="b">
        <v>0</v>
      </c>
      <c r="P3459" t="s">
        <v>8282</v>
      </c>
      <c r="Q3459" s="15" t="s">
        <v>8325</v>
      </c>
      <c r="R3459" s="12" t="s">
        <v>8353</v>
      </c>
      <c r="S3459">
        <f t="shared" ref="S3459:S3522" si="164">IFERROR(ROUND(E3459/N3459,2),0)</f>
        <v>11.67</v>
      </c>
    </row>
    <row r="3460" spans="1:19" ht="60" x14ac:dyDescent="0.25">
      <c r="A3460" s="10">
        <v>1162</v>
      </c>
      <c r="B3460" s="3" t="s">
        <v>1163</v>
      </c>
      <c r="C3460" s="3" t="s">
        <v>5272</v>
      </c>
      <c r="D3460" s="6">
        <v>60000</v>
      </c>
      <c r="E3460" s="8">
        <v>35</v>
      </c>
      <c r="F3460" t="s">
        <v>8220</v>
      </c>
      <c r="G3460" t="s">
        <v>8223</v>
      </c>
      <c r="H3460" t="s">
        <v>8245</v>
      </c>
      <c r="I3460" s="19">
        <f t="shared" si="162"/>
        <v>41907.683611111112</v>
      </c>
      <c r="J3460">
        <v>1411662264</v>
      </c>
      <c r="K3460" s="19">
        <f t="shared" si="163"/>
        <v>41876.683611111112</v>
      </c>
      <c r="L3460">
        <v>1408983864</v>
      </c>
      <c r="M3460" t="b">
        <v>0</v>
      </c>
      <c r="N3460">
        <v>2</v>
      </c>
      <c r="O3460" t="b">
        <v>0</v>
      </c>
      <c r="P3460" t="s">
        <v>8282</v>
      </c>
      <c r="Q3460" s="15" t="s">
        <v>8325</v>
      </c>
      <c r="R3460" s="12" t="s">
        <v>8353</v>
      </c>
      <c r="S3460">
        <f t="shared" si="164"/>
        <v>17.5</v>
      </c>
    </row>
    <row r="3461" spans="1:19" ht="30" x14ac:dyDescent="0.25">
      <c r="A3461" s="10">
        <v>2691</v>
      </c>
      <c r="B3461" s="3" t="s">
        <v>2691</v>
      </c>
      <c r="C3461" s="3" t="s">
        <v>6801</v>
      </c>
      <c r="D3461" s="6">
        <v>65000</v>
      </c>
      <c r="E3461" s="8">
        <v>35</v>
      </c>
      <c r="F3461" t="s">
        <v>8220</v>
      </c>
      <c r="G3461" t="s">
        <v>8228</v>
      </c>
      <c r="H3461" t="s">
        <v>8250</v>
      </c>
      <c r="I3461" s="19">
        <f t="shared" si="162"/>
        <v>42134.724039351851</v>
      </c>
      <c r="J3461">
        <v>1431278557</v>
      </c>
      <c r="K3461" s="19">
        <f t="shared" si="163"/>
        <v>42089.724039351851</v>
      </c>
      <c r="L3461">
        <v>1427390557</v>
      </c>
      <c r="M3461" t="b">
        <v>0</v>
      </c>
      <c r="N3461">
        <v>2</v>
      </c>
      <c r="O3461" t="b">
        <v>0</v>
      </c>
      <c r="P3461" t="s">
        <v>8282</v>
      </c>
      <c r="Q3461" s="15" t="s">
        <v>8325</v>
      </c>
      <c r="R3461" s="12" t="s">
        <v>8353</v>
      </c>
      <c r="S3461">
        <f t="shared" si="164"/>
        <v>17.5</v>
      </c>
    </row>
    <row r="3462" spans="1:19" ht="30" x14ac:dyDescent="0.25">
      <c r="A3462" s="10">
        <v>2741</v>
      </c>
      <c r="B3462" s="3" t="s">
        <v>2741</v>
      </c>
      <c r="C3462" s="3" t="s">
        <v>6851</v>
      </c>
      <c r="D3462" s="6">
        <v>8000</v>
      </c>
      <c r="E3462" s="8">
        <v>35</v>
      </c>
      <c r="F3462" t="s">
        <v>8220</v>
      </c>
      <c r="G3462" t="s">
        <v>8223</v>
      </c>
      <c r="H3462" t="s">
        <v>8245</v>
      </c>
      <c r="I3462" s="19">
        <f t="shared" si="162"/>
        <v>41932.088194444441</v>
      </c>
      <c r="J3462">
        <v>1413770820</v>
      </c>
      <c r="K3462" s="19">
        <f t="shared" si="163"/>
        <v>41911.657430555555</v>
      </c>
      <c r="L3462">
        <v>1412005602</v>
      </c>
      <c r="M3462" t="b">
        <v>0</v>
      </c>
      <c r="N3462">
        <v>4</v>
      </c>
      <c r="O3462" t="b">
        <v>0</v>
      </c>
      <c r="P3462" t="s">
        <v>8302</v>
      </c>
      <c r="Q3462" s="15" t="s">
        <v>8320</v>
      </c>
      <c r="R3462" s="12" t="s">
        <v>8348</v>
      </c>
      <c r="S3462">
        <f t="shared" si="164"/>
        <v>8.75</v>
      </c>
    </row>
    <row r="3463" spans="1:19" ht="30" x14ac:dyDescent="0.25">
      <c r="A3463" s="10">
        <v>3792</v>
      </c>
      <c r="B3463" s="3" t="s">
        <v>3789</v>
      </c>
      <c r="C3463" s="3" t="s">
        <v>7902</v>
      </c>
      <c r="D3463" s="6">
        <v>12500</v>
      </c>
      <c r="E3463" s="8">
        <v>35</v>
      </c>
      <c r="F3463" t="s">
        <v>8220</v>
      </c>
      <c r="G3463" t="s">
        <v>8223</v>
      </c>
      <c r="H3463" t="s">
        <v>8245</v>
      </c>
      <c r="I3463" s="19">
        <f t="shared" si="162"/>
        <v>42200.447013888886</v>
      </c>
      <c r="J3463">
        <v>1436957022</v>
      </c>
      <c r="K3463" s="19">
        <f t="shared" si="163"/>
        <v>42170.447013888886</v>
      </c>
      <c r="L3463">
        <v>1434365022</v>
      </c>
      <c r="M3463" t="b">
        <v>0</v>
      </c>
      <c r="N3463">
        <v>2</v>
      </c>
      <c r="O3463" t="b">
        <v>0</v>
      </c>
      <c r="P3463" t="s">
        <v>8303</v>
      </c>
      <c r="Q3463" s="15" t="s">
        <v>8314</v>
      </c>
      <c r="R3463" s="12" t="s">
        <v>8335</v>
      </c>
      <c r="S3463">
        <f t="shared" si="164"/>
        <v>17.5</v>
      </c>
    </row>
    <row r="3464" spans="1:19" ht="60" x14ac:dyDescent="0.25">
      <c r="A3464" s="10">
        <v>2153</v>
      </c>
      <c r="B3464" s="3" t="s">
        <v>2154</v>
      </c>
      <c r="C3464" s="3" t="s">
        <v>6263</v>
      </c>
      <c r="D3464" s="6">
        <v>372625</v>
      </c>
      <c r="E3464" s="8">
        <v>34</v>
      </c>
      <c r="F3464" t="s">
        <v>8220</v>
      </c>
      <c r="G3464" t="s">
        <v>8223</v>
      </c>
      <c r="H3464" t="s">
        <v>8245</v>
      </c>
      <c r="I3464" s="19">
        <f t="shared" si="162"/>
        <v>42014.332638888889</v>
      </c>
      <c r="J3464">
        <v>1420876740</v>
      </c>
      <c r="K3464" s="19">
        <f t="shared" si="163"/>
        <v>41974.911087962959</v>
      </c>
      <c r="L3464">
        <v>1417470718</v>
      </c>
      <c r="M3464" t="b">
        <v>0</v>
      </c>
      <c r="N3464">
        <v>4</v>
      </c>
      <c r="O3464" t="b">
        <v>0</v>
      </c>
      <c r="P3464" t="s">
        <v>8280</v>
      </c>
      <c r="Q3464" s="15" t="s">
        <v>8309</v>
      </c>
      <c r="R3464" s="12" t="s">
        <v>8345</v>
      </c>
      <c r="S3464">
        <f t="shared" si="164"/>
        <v>8.5</v>
      </c>
    </row>
    <row r="3465" spans="1:19" ht="60" x14ac:dyDescent="0.25">
      <c r="A3465" s="10">
        <v>494</v>
      </c>
      <c r="B3465" s="3" t="s">
        <v>495</v>
      </c>
      <c r="C3465" s="3" t="s">
        <v>4604</v>
      </c>
      <c r="D3465" s="6">
        <v>20000</v>
      </c>
      <c r="E3465" s="8">
        <v>31</v>
      </c>
      <c r="F3465" t="s">
        <v>8220</v>
      </c>
      <c r="G3465" t="s">
        <v>8223</v>
      </c>
      <c r="H3465" t="s">
        <v>8245</v>
      </c>
      <c r="I3465" s="19">
        <f t="shared" si="162"/>
        <v>41823.125</v>
      </c>
      <c r="J3465">
        <v>1404356400</v>
      </c>
      <c r="K3465" s="19">
        <f t="shared" si="163"/>
        <v>41799.830613425926</v>
      </c>
      <c r="L3465">
        <v>1402343765</v>
      </c>
      <c r="M3465" t="b">
        <v>0</v>
      </c>
      <c r="N3465">
        <v>3</v>
      </c>
      <c r="O3465" t="b">
        <v>0</v>
      </c>
      <c r="P3465" t="s">
        <v>8268</v>
      </c>
      <c r="Q3465" s="15" t="s">
        <v>8317</v>
      </c>
      <c r="R3465" s="12" t="s">
        <v>8344</v>
      </c>
      <c r="S3465">
        <f t="shared" si="164"/>
        <v>10.33</v>
      </c>
    </row>
    <row r="3466" spans="1:19" ht="60" x14ac:dyDescent="0.25">
      <c r="A3466" s="10">
        <v>599</v>
      </c>
      <c r="B3466" s="3" t="s">
        <v>600</v>
      </c>
      <c r="C3466" s="3" t="s">
        <v>4709</v>
      </c>
      <c r="D3466" s="6">
        <v>50000</v>
      </c>
      <c r="E3466" s="8">
        <v>31</v>
      </c>
      <c r="F3466" t="s">
        <v>8220</v>
      </c>
      <c r="G3466" t="s">
        <v>8223</v>
      </c>
      <c r="H3466" t="s">
        <v>8245</v>
      </c>
      <c r="I3466" s="19">
        <f t="shared" si="162"/>
        <v>42071.636111111111</v>
      </c>
      <c r="J3466">
        <v>1425827760</v>
      </c>
      <c r="K3466" s="19">
        <f t="shared" si="163"/>
        <v>42047.812523148154</v>
      </c>
      <c r="L3466">
        <v>1423769402</v>
      </c>
      <c r="M3466" t="b">
        <v>0</v>
      </c>
      <c r="N3466">
        <v>2</v>
      </c>
      <c r="O3466" t="b">
        <v>0</v>
      </c>
      <c r="P3466" t="s">
        <v>8270</v>
      </c>
      <c r="Q3466" s="15" t="s">
        <v>8307</v>
      </c>
      <c r="R3466" s="12" t="s">
        <v>8354</v>
      </c>
      <c r="S3466">
        <f t="shared" si="164"/>
        <v>15.5</v>
      </c>
    </row>
    <row r="3467" spans="1:19" ht="30" x14ac:dyDescent="0.25">
      <c r="A3467" s="10">
        <v>152</v>
      </c>
      <c r="B3467" s="3" t="s">
        <v>154</v>
      </c>
      <c r="C3467" s="3" t="s">
        <v>4262</v>
      </c>
      <c r="D3467" s="6">
        <v>380000</v>
      </c>
      <c r="E3467" s="8">
        <v>30</v>
      </c>
      <c r="F3467" t="s">
        <v>8219</v>
      </c>
      <c r="G3467" t="s">
        <v>8223</v>
      </c>
      <c r="H3467" t="s">
        <v>8245</v>
      </c>
      <c r="I3467" s="19">
        <f t="shared" si="162"/>
        <v>41905.077546296299</v>
      </c>
      <c r="J3467">
        <v>1411437100</v>
      </c>
      <c r="K3467" s="19">
        <f t="shared" si="163"/>
        <v>41875.077546296299</v>
      </c>
      <c r="L3467">
        <v>1408845100</v>
      </c>
      <c r="M3467" t="b">
        <v>0</v>
      </c>
      <c r="N3467">
        <v>2</v>
      </c>
      <c r="O3467" t="b">
        <v>0</v>
      </c>
      <c r="P3467" t="s">
        <v>8265</v>
      </c>
      <c r="Q3467" s="15" t="s">
        <v>8317</v>
      </c>
      <c r="R3467" s="12" t="s">
        <v>8337</v>
      </c>
      <c r="S3467">
        <f t="shared" si="164"/>
        <v>15</v>
      </c>
    </row>
    <row r="3468" spans="1:19" ht="60" x14ac:dyDescent="0.25">
      <c r="A3468" s="10">
        <v>1173</v>
      </c>
      <c r="B3468" s="3" t="s">
        <v>1174</v>
      </c>
      <c r="C3468" s="3" t="s">
        <v>5283</v>
      </c>
      <c r="D3468" s="6">
        <v>125000</v>
      </c>
      <c r="E3468" s="8">
        <v>30</v>
      </c>
      <c r="F3468" t="s">
        <v>8220</v>
      </c>
      <c r="G3468" t="s">
        <v>8223</v>
      </c>
      <c r="H3468" t="s">
        <v>8245</v>
      </c>
      <c r="I3468" s="19">
        <f t="shared" si="162"/>
        <v>42219.185844907406</v>
      </c>
      <c r="J3468">
        <v>1438576057</v>
      </c>
      <c r="K3468" s="19">
        <f t="shared" si="163"/>
        <v>42184.185844907406</v>
      </c>
      <c r="L3468">
        <v>1435552057</v>
      </c>
      <c r="M3468" t="b">
        <v>0</v>
      </c>
      <c r="N3468">
        <v>1</v>
      </c>
      <c r="O3468" t="b">
        <v>0</v>
      </c>
      <c r="P3468" t="s">
        <v>8282</v>
      </c>
      <c r="Q3468" s="15" t="s">
        <v>8325</v>
      </c>
      <c r="R3468" s="12" t="s">
        <v>8353</v>
      </c>
      <c r="S3468">
        <f t="shared" si="164"/>
        <v>30</v>
      </c>
    </row>
    <row r="3469" spans="1:19" ht="60" x14ac:dyDescent="0.25">
      <c r="A3469" s="10">
        <v>2389</v>
      </c>
      <c r="B3469" s="3" t="s">
        <v>2390</v>
      </c>
      <c r="C3469" s="3" t="s">
        <v>6499</v>
      </c>
      <c r="D3469" s="6">
        <v>16000</v>
      </c>
      <c r="E3469" s="8">
        <v>30</v>
      </c>
      <c r="F3469" t="s">
        <v>8219</v>
      </c>
      <c r="G3469" t="s">
        <v>8229</v>
      </c>
      <c r="H3469" t="s">
        <v>8248</v>
      </c>
      <c r="I3469" s="19">
        <f t="shared" si="162"/>
        <v>42210.915972222225</v>
      </c>
      <c r="J3469">
        <v>1437861540</v>
      </c>
      <c r="K3469" s="19">
        <f t="shared" si="163"/>
        <v>42179.653379629628</v>
      </c>
      <c r="L3469">
        <v>1435160452</v>
      </c>
      <c r="M3469" t="b">
        <v>0</v>
      </c>
      <c r="N3469">
        <v>1</v>
      </c>
      <c r="O3469" t="b">
        <v>0</v>
      </c>
      <c r="P3469" t="s">
        <v>8270</v>
      </c>
      <c r="Q3469" s="15" t="s">
        <v>8307</v>
      </c>
      <c r="R3469" s="12" t="s">
        <v>8354</v>
      </c>
      <c r="S3469">
        <f t="shared" si="164"/>
        <v>30</v>
      </c>
    </row>
    <row r="3470" spans="1:19" ht="45" x14ac:dyDescent="0.25">
      <c r="A3470" s="10">
        <v>2408</v>
      </c>
      <c r="B3470" s="3" t="s">
        <v>2409</v>
      </c>
      <c r="C3470" s="3" t="s">
        <v>6518</v>
      </c>
      <c r="D3470" s="6">
        <v>15000</v>
      </c>
      <c r="E3470" s="8">
        <v>30</v>
      </c>
      <c r="F3470" t="s">
        <v>8220</v>
      </c>
      <c r="G3470" t="s">
        <v>8223</v>
      </c>
      <c r="H3470" t="s">
        <v>8245</v>
      </c>
      <c r="I3470" s="19">
        <f t="shared" si="162"/>
        <v>41949.182372685187</v>
      </c>
      <c r="J3470">
        <v>1415247757</v>
      </c>
      <c r="K3470" s="19">
        <f t="shared" si="163"/>
        <v>41919.140706018516</v>
      </c>
      <c r="L3470">
        <v>1412652157</v>
      </c>
      <c r="M3470" t="b">
        <v>0</v>
      </c>
      <c r="N3470">
        <v>2</v>
      </c>
      <c r="O3470" t="b">
        <v>0</v>
      </c>
      <c r="P3470" t="s">
        <v>8282</v>
      </c>
      <c r="Q3470" s="15" t="s">
        <v>8325</v>
      </c>
      <c r="R3470" s="12" t="s">
        <v>8353</v>
      </c>
      <c r="S3470">
        <f t="shared" si="164"/>
        <v>15</v>
      </c>
    </row>
    <row r="3471" spans="1:19" ht="45" x14ac:dyDescent="0.25">
      <c r="A3471" s="10">
        <v>1121</v>
      </c>
      <c r="B3471" s="3" t="s">
        <v>1122</v>
      </c>
      <c r="C3471" s="3" t="s">
        <v>5231</v>
      </c>
      <c r="D3471" s="6">
        <v>250000</v>
      </c>
      <c r="E3471" s="8">
        <v>29</v>
      </c>
      <c r="F3471" t="s">
        <v>8220</v>
      </c>
      <c r="G3471" t="s">
        <v>8223</v>
      </c>
      <c r="H3471" t="s">
        <v>8245</v>
      </c>
      <c r="I3471" s="19">
        <f t="shared" si="162"/>
        <v>42442.892546296294</v>
      </c>
      <c r="J3471">
        <v>1457904316</v>
      </c>
      <c r="K3471" s="19">
        <f t="shared" si="163"/>
        <v>42412.934212962966</v>
      </c>
      <c r="L3471">
        <v>1455315916</v>
      </c>
      <c r="M3471" t="b">
        <v>0</v>
      </c>
      <c r="N3471">
        <v>5</v>
      </c>
      <c r="O3471" t="b">
        <v>0</v>
      </c>
      <c r="P3471" t="s">
        <v>8280</v>
      </c>
      <c r="Q3471" s="15" t="s">
        <v>8309</v>
      </c>
      <c r="R3471" s="12" t="s">
        <v>8345</v>
      </c>
      <c r="S3471">
        <f t="shared" si="164"/>
        <v>5.8</v>
      </c>
    </row>
    <row r="3472" spans="1:19" ht="45" x14ac:dyDescent="0.25">
      <c r="A3472" s="10">
        <v>2879</v>
      </c>
      <c r="B3472" s="3" t="s">
        <v>2879</v>
      </c>
      <c r="C3472" s="3" t="s">
        <v>6989</v>
      </c>
      <c r="D3472" s="6">
        <v>11200</v>
      </c>
      <c r="E3472" s="8">
        <v>29</v>
      </c>
      <c r="F3472" t="s">
        <v>8220</v>
      </c>
      <c r="G3472" t="s">
        <v>8223</v>
      </c>
      <c r="H3472" t="s">
        <v>8245</v>
      </c>
      <c r="I3472" s="19">
        <f t="shared" si="162"/>
        <v>42389.725243055553</v>
      </c>
      <c r="J3472">
        <v>1453310661</v>
      </c>
      <c r="K3472" s="19">
        <f t="shared" si="163"/>
        <v>42359.725243055553</v>
      </c>
      <c r="L3472">
        <v>1450718661</v>
      </c>
      <c r="M3472" t="b">
        <v>0</v>
      </c>
      <c r="N3472">
        <v>1</v>
      </c>
      <c r="O3472" t="b">
        <v>0</v>
      </c>
      <c r="P3472" t="s">
        <v>8269</v>
      </c>
      <c r="Q3472" s="15" t="s">
        <v>8314</v>
      </c>
      <c r="R3472" s="12" t="s">
        <v>8315</v>
      </c>
      <c r="S3472">
        <f t="shared" si="164"/>
        <v>29</v>
      </c>
    </row>
    <row r="3473" spans="1:19" ht="45" x14ac:dyDescent="0.25">
      <c r="A3473" s="10">
        <v>2698</v>
      </c>
      <c r="B3473" s="3" t="s">
        <v>2698</v>
      </c>
      <c r="C3473" s="3" t="s">
        <v>6808</v>
      </c>
      <c r="D3473" s="6">
        <v>8000</v>
      </c>
      <c r="E3473" s="8">
        <v>26.01</v>
      </c>
      <c r="F3473" t="s">
        <v>8220</v>
      </c>
      <c r="G3473" t="s">
        <v>8223</v>
      </c>
      <c r="H3473" t="s">
        <v>8245</v>
      </c>
      <c r="I3473" s="19">
        <f t="shared" si="162"/>
        <v>41817.898240740738</v>
      </c>
      <c r="J3473">
        <v>1403904808</v>
      </c>
      <c r="K3473" s="19">
        <f t="shared" si="163"/>
        <v>41787.898240740738</v>
      </c>
      <c r="L3473">
        <v>1401312808</v>
      </c>
      <c r="M3473" t="b">
        <v>0</v>
      </c>
      <c r="N3473">
        <v>2</v>
      </c>
      <c r="O3473" t="b">
        <v>0</v>
      </c>
      <c r="P3473" t="s">
        <v>8282</v>
      </c>
      <c r="Q3473" s="15" t="s">
        <v>8325</v>
      </c>
      <c r="R3473" s="12" t="s">
        <v>8353</v>
      </c>
      <c r="S3473">
        <f t="shared" si="164"/>
        <v>13.01</v>
      </c>
    </row>
    <row r="3474" spans="1:19" ht="60" x14ac:dyDescent="0.25">
      <c r="A3474" s="10">
        <v>453</v>
      </c>
      <c r="B3474" s="3" t="s">
        <v>454</v>
      </c>
      <c r="C3474" s="3" t="s">
        <v>4563</v>
      </c>
      <c r="D3474" s="6">
        <v>94875</v>
      </c>
      <c r="E3474" s="8">
        <v>26</v>
      </c>
      <c r="F3474" t="s">
        <v>8220</v>
      </c>
      <c r="G3474" t="s">
        <v>8223</v>
      </c>
      <c r="H3474" t="s">
        <v>8245</v>
      </c>
      <c r="I3474" s="19">
        <f t="shared" si="162"/>
        <v>42054.824988425928</v>
      </c>
      <c r="J3474">
        <v>1424375279</v>
      </c>
      <c r="K3474" s="19">
        <f t="shared" si="163"/>
        <v>42038.824988425928</v>
      </c>
      <c r="L3474">
        <v>1422992879</v>
      </c>
      <c r="M3474" t="b">
        <v>0</v>
      </c>
      <c r="N3474">
        <v>2</v>
      </c>
      <c r="O3474" t="b">
        <v>0</v>
      </c>
      <c r="P3474" t="s">
        <v>8268</v>
      </c>
      <c r="Q3474" s="15" t="s">
        <v>8317</v>
      </c>
      <c r="R3474" s="12" t="s">
        <v>8344</v>
      </c>
      <c r="S3474">
        <f t="shared" si="164"/>
        <v>13</v>
      </c>
    </row>
    <row r="3475" spans="1:19" ht="30" x14ac:dyDescent="0.25">
      <c r="A3475" s="10">
        <v>594</v>
      </c>
      <c r="B3475" s="3" t="s">
        <v>595</v>
      </c>
      <c r="C3475" s="3" t="s">
        <v>4704</v>
      </c>
      <c r="D3475" s="6">
        <v>25000</v>
      </c>
      <c r="E3475" s="8">
        <v>26</v>
      </c>
      <c r="F3475" t="s">
        <v>8220</v>
      </c>
      <c r="G3475" t="s">
        <v>8223</v>
      </c>
      <c r="H3475" t="s">
        <v>8245</v>
      </c>
      <c r="I3475" s="19">
        <f t="shared" si="162"/>
        <v>42476.780162037037</v>
      </c>
      <c r="J3475">
        <v>1460832206</v>
      </c>
      <c r="K3475" s="19">
        <f t="shared" si="163"/>
        <v>42446.780162037037</v>
      </c>
      <c r="L3475">
        <v>1458240206</v>
      </c>
      <c r="M3475" t="b">
        <v>0</v>
      </c>
      <c r="N3475">
        <v>2</v>
      </c>
      <c r="O3475" t="b">
        <v>0</v>
      </c>
      <c r="P3475" t="s">
        <v>8270</v>
      </c>
      <c r="Q3475" s="15" t="s">
        <v>8307</v>
      </c>
      <c r="R3475" s="12" t="s">
        <v>8354</v>
      </c>
      <c r="S3475">
        <f t="shared" si="164"/>
        <v>13</v>
      </c>
    </row>
    <row r="3476" spans="1:19" ht="60" x14ac:dyDescent="0.25">
      <c r="A3476" s="10">
        <v>990</v>
      </c>
      <c r="B3476" s="3" t="s">
        <v>991</v>
      </c>
      <c r="C3476" s="3" t="s">
        <v>5100</v>
      </c>
      <c r="D3476" s="6">
        <v>25000</v>
      </c>
      <c r="E3476" s="8">
        <v>26</v>
      </c>
      <c r="F3476" t="s">
        <v>8220</v>
      </c>
      <c r="G3476" t="s">
        <v>8223</v>
      </c>
      <c r="H3476" t="s">
        <v>8245</v>
      </c>
      <c r="I3476" s="19">
        <f t="shared" si="162"/>
        <v>41885.784305555557</v>
      </c>
      <c r="J3476">
        <v>1409770164</v>
      </c>
      <c r="K3476" s="19">
        <f t="shared" si="163"/>
        <v>41855.784305555557</v>
      </c>
      <c r="L3476">
        <v>1407178164</v>
      </c>
      <c r="M3476" t="b">
        <v>0</v>
      </c>
      <c r="N3476">
        <v>2</v>
      </c>
      <c r="O3476" t="b">
        <v>0</v>
      </c>
      <c r="P3476" t="s">
        <v>8271</v>
      </c>
      <c r="Q3476" s="15" t="s">
        <v>8307</v>
      </c>
      <c r="R3476" s="12" t="s">
        <v>8313</v>
      </c>
      <c r="S3476">
        <f t="shared" si="164"/>
        <v>13</v>
      </c>
    </row>
    <row r="3477" spans="1:19" ht="60" x14ac:dyDescent="0.25">
      <c r="A3477" s="10">
        <v>1422</v>
      </c>
      <c r="B3477" s="3" t="s">
        <v>1423</v>
      </c>
      <c r="C3477" s="3" t="s">
        <v>5532</v>
      </c>
      <c r="D3477" s="6">
        <v>25000</v>
      </c>
      <c r="E3477" s="8">
        <v>26</v>
      </c>
      <c r="F3477" t="s">
        <v>8220</v>
      </c>
      <c r="G3477" t="s">
        <v>8227</v>
      </c>
      <c r="H3477" t="s">
        <v>8249</v>
      </c>
      <c r="I3477" s="19">
        <f t="shared" si="162"/>
        <v>42634.239629629628</v>
      </c>
      <c r="J3477">
        <v>1474436704</v>
      </c>
      <c r="K3477" s="19">
        <f t="shared" si="163"/>
        <v>42604.239629629628</v>
      </c>
      <c r="L3477">
        <v>1471844704</v>
      </c>
      <c r="M3477" t="b">
        <v>0</v>
      </c>
      <c r="N3477">
        <v>2</v>
      </c>
      <c r="O3477" t="b">
        <v>0</v>
      </c>
      <c r="P3477" t="s">
        <v>8285</v>
      </c>
      <c r="Q3477" s="15" t="s">
        <v>8320</v>
      </c>
      <c r="R3477" s="12" t="s">
        <v>8355</v>
      </c>
      <c r="S3477">
        <f t="shared" si="164"/>
        <v>13</v>
      </c>
    </row>
    <row r="3478" spans="1:19" ht="60" x14ac:dyDescent="0.25">
      <c r="A3478" s="10">
        <v>1874</v>
      </c>
      <c r="B3478" s="3" t="s">
        <v>1875</v>
      </c>
      <c r="C3478" s="3" t="s">
        <v>5984</v>
      </c>
      <c r="D3478" s="6">
        <v>160000</v>
      </c>
      <c r="E3478" s="8">
        <v>26</v>
      </c>
      <c r="F3478" t="s">
        <v>8220</v>
      </c>
      <c r="G3478" t="s">
        <v>8223</v>
      </c>
      <c r="H3478" t="s">
        <v>8245</v>
      </c>
      <c r="I3478" s="19">
        <f t="shared" si="162"/>
        <v>42549.969131944439</v>
      </c>
      <c r="J3478">
        <v>1467155733</v>
      </c>
      <c r="K3478" s="19">
        <f t="shared" si="163"/>
        <v>42529.969131944439</v>
      </c>
      <c r="L3478">
        <v>1465427733</v>
      </c>
      <c r="M3478" t="b">
        <v>0</v>
      </c>
      <c r="N3478">
        <v>2</v>
      </c>
      <c r="O3478" t="b">
        <v>0</v>
      </c>
      <c r="P3478" t="s">
        <v>8281</v>
      </c>
      <c r="Q3478" s="15" t="s">
        <v>8309</v>
      </c>
      <c r="R3478" s="12" t="s">
        <v>8341</v>
      </c>
      <c r="S3478">
        <f t="shared" si="164"/>
        <v>13</v>
      </c>
    </row>
    <row r="3479" spans="1:19" ht="60" x14ac:dyDescent="0.25">
      <c r="A3479" s="10">
        <v>2434</v>
      </c>
      <c r="B3479" s="3" t="s">
        <v>2435</v>
      </c>
      <c r="C3479" s="3" t="s">
        <v>6544</v>
      </c>
      <c r="D3479" s="6">
        <v>20000</v>
      </c>
      <c r="E3479" s="8">
        <v>26</v>
      </c>
      <c r="F3479" t="s">
        <v>8220</v>
      </c>
      <c r="G3479" t="s">
        <v>8223</v>
      </c>
      <c r="H3479" t="s">
        <v>8245</v>
      </c>
      <c r="I3479" s="19">
        <f t="shared" si="162"/>
        <v>42220.18604166666</v>
      </c>
      <c r="J3479">
        <v>1438662474</v>
      </c>
      <c r="K3479" s="19">
        <f t="shared" si="163"/>
        <v>42180.18604166666</v>
      </c>
      <c r="L3479">
        <v>1435206474</v>
      </c>
      <c r="M3479" t="b">
        <v>0</v>
      </c>
      <c r="N3479">
        <v>2</v>
      </c>
      <c r="O3479" t="b">
        <v>0</v>
      </c>
      <c r="P3479" t="s">
        <v>8282</v>
      </c>
      <c r="Q3479" s="15" t="s">
        <v>8325</v>
      </c>
      <c r="R3479" s="12" t="s">
        <v>8353</v>
      </c>
      <c r="S3479">
        <f t="shared" si="164"/>
        <v>13</v>
      </c>
    </row>
    <row r="3480" spans="1:19" ht="30" x14ac:dyDescent="0.25">
      <c r="A3480" s="10">
        <v>3108</v>
      </c>
      <c r="B3480" s="3" t="s">
        <v>3108</v>
      </c>
      <c r="C3480" s="3" t="s">
        <v>7218</v>
      </c>
      <c r="D3480" s="6">
        <v>50000</v>
      </c>
      <c r="E3480" s="8">
        <v>26</v>
      </c>
      <c r="F3480" t="s">
        <v>8220</v>
      </c>
      <c r="G3480" t="s">
        <v>8223</v>
      </c>
      <c r="H3480" t="s">
        <v>8245</v>
      </c>
      <c r="I3480" s="19">
        <f t="shared" si="162"/>
        <v>42122.638819444444</v>
      </c>
      <c r="J3480">
        <v>1430234394</v>
      </c>
      <c r="K3480" s="19">
        <f t="shared" si="163"/>
        <v>42062.680486111116</v>
      </c>
      <c r="L3480">
        <v>1425053994</v>
      </c>
      <c r="M3480" t="b">
        <v>0</v>
      </c>
      <c r="N3480">
        <v>2</v>
      </c>
      <c r="O3480" t="b">
        <v>0</v>
      </c>
      <c r="P3480" t="s">
        <v>8301</v>
      </c>
      <c r="Q3480" s="15" t="s">
        <v>8314</v>
      </c>
      <c r="R3480" s="12" t="s">
        <v>8327</v>
      </c>
      <c r="S3480">
        <f t="shared" si="164"/>
        <v>13</v>
      </c>
    </row>
    <row r="3481" spans="1:19" ht="45" x14ac:dyDescent="0.25">
      <c r="A3481" s="10">
        <v>3124</v>
      </c>
      <c r="B3481" s="3" t="s">
        <v>3124</v>
      </c>
      <c r="C3481" s="3" t="s">
        <v>7234</v>
      </c>
      <c r="D3481" s="6">
        <v>800000</v>
      </c>
      <c r="E3481" s="8">
        <v>26</v>
      </c>
      <c r="F3481" t="s">
        <v>8219</v>
      </c>
      <c r="G3481" t="s">
        <v>8223</v>
      </c>
      <c r="H3481" t="s">
        <v>8245</v>
      </c>
      <c r="I3481" s="19">
        <f t="shared" si="162"/>
        <v>42037.780104166668</v>
      </c>
      <c r="J3481">
        <v>1422902601</v>
      </c>
      <c r="K3481" s="19">
        <f t="shared" si="163"/>
        <v>41977.780104166668</v>
      </c>
      <c r="L3481">
        <v>1417718601</v>
      </c>
      <c r="M3481" t="b">
        <v>0</v>
      </c>
      <c r="N3481">
        <v>4</v>
      </c>
      <c r="O3481" t="b">
        <v>0</v>
      </c>
      <c r="P3481" t="s">
        <v>8301</v>
      </c>
      <c r="Q3481" s="15" t="s">
        <v>8314</v>
      </c>
      <c r="R3481" s="12" t="s">
        <v>8327</v>
      </c>
      <c r="S3481">
        <f t="shared" si="164"/>
        <v>6.5</v>
      </c>
    </row>
    <row r="3482" spans="1:19" ht="45" x14ac:dyDescent="0.25">
      <c r="A3482" s="10">
        <v>3853</v>
      </c>
      <c r="B3482" s="3" t="s">
        <v>3850</v>
      </c>
      <c r="C3482" s="3" t="s">
        <v>7962</v>
      </c>
      <c r="D3482" s="6">
        <v>100000</v>
      </c>
      <c r="E3482" s="8">
        <v>26</v>
      </c>
      <c r="F3482" t="s">
        <v>8220</v>
      </c>
      <c r="G3482" t="s">
        <v>8223</v>
      </c>
      <c r="H3482" t="s">
        <v>8245</v>
      </c>
      <c r="I3482" s="19">
        <f t="shared" si="162"/>
        <v>41883.84002314815</v>
      </c>
      <c r="J3482">
        <v>1409602178</v>
      </c>
      <c r="K3482" s="19">
        <f t="shared" si="163"/>
        <v>41848.84002314815</v>
      </c>
      <c r="L3482">
        <v>1406578178</v>
      </c>
      <c r="M3482" t="b">
        <v>0</v>
      </c>
      <c r="N3482">
        <v>2</v>
      </c>
      <c r="O3482" t="b">
        <v>0</v>
      </c>
      <c r="P3482" t="s">
        <v>8269</v>
      </c>
      <c r="Q3482" s="15" t="s">
        <v>8314</v>
      </c>
      <c r="R3482" s="12" t="s">
        <v>8315</v>
      </c>
      <c r="S3482">
        <f t="shared" si="164"/>
        <v>13</v>
      </c>
    </row>
    <row r="3483" spans="1:19" ht="60" x14ac:dyDescent="0.25">
      <c r="A3483" s="10">
        <v>459</v>
      </c>
      <c r="B3483" s="3" t="s">
        <v>460</v>
      </c>
      <c r="C3483" s="3" t="s">
        <v>4569</v>
      </c>
      <c r="D3483" s="6">
        <v>39000</v>
      </c>
      <c r="E3483" s="8">
        <v>25</v>
      </c>
      <c r="F3483" t="s">
        <v>8220</v>
      </c>
      <c r="G3483" t="s">
        <v>8223</v>
      </c>
      <c r="H3483" t="s">
        <v>8245</v>
      </c>
      <c r="I3483" s="19">
        <f t="shared" si="162"/>
        <v>40860.682025462964</v>
      </c>
      <c r="J3483">
        <v>1321201327</v>
      </c>
      <c r="K3483" s="19">
        <f t="shared" si="163"/>
        <v>40800.6403587963</v>
      </c>
      <c r="L3483">
        <v>1316013727</v>
      </c>
      <c r="M3483" t="b">
        <v>0</v>
      </c>
      <c r="N3483">
        <v>1</v>
      </c>
      <c r="O3483" t="b">
        <v>0</v>
      </c>
      <c r="P3483" t="s">
        <v>8268</v>
      </c>
      <c r="Q3483" s="15" t="s">
        <v>8317</v>
      </c>
      <c r="R3483" s="12" t="s">
        <v>8344</v>
      </c>
      <c r="S3483">
        <f t="shared" si="164"/>
        <v>25</v>
      </c>
    </row>
    <row r="3484" spans="1:19" ht="30" x14ac:dyDescent="0.25">
      <c r="A3484" s="10">
        <v>460</v>
      </c>
      <c r="B3484" s="3" t="s">
        <v>461</v>
      </c>
      <c r="C3484" s="3" t="s">
        <v>4570</v>
      </c>
      <c r="D3484" s="6">
        <v>8500</v>
      </c>
      <c r="E3484" s="8">
        <v>25</v>
      </c>
      <c r="F3484" t="s">
        <v>8220</v>
      </c>
      <c r="G3484" t="s">
        <v>8223</v>
      </c>
      <c r="H3484" t="s">
        <v>8245</v>
      </c>
      <c r="I3484" s="19">
        <f t="shared" si="162"/>
        <v>41791.166666666664</v>
      </c>
      <c r="J3484">
        <v>1401595200</v>
      </c>
      <c r="K3484" s="19">
        <f t="shared" si="163"/>
        <v>41759.542534722219</v>
      </c>
      <c r="L3484">
        <v>1398862875</v>
      </c>
      <c r="M3484" t="b">
        <v>0</v>
      </c>
      <c r="N3484">
        <v>2</v>
      </c>
      <c r="O3484" t="b">
        <v>0</v>
      </c>
      <c r="P3484" t="s">
        <v>8268</v>
      </c>
      <c r="Q3484" s="15" t="s">
        <v>8317</v>
      </c>
      <c r="R3484" s="12" t="s">
        <v>8344</v>
      </c>
      <c r="S3484">
        <f t="shared" si="164"/>
        <v>12.5</v>
      </c>
    </row>
    <row r="3485" spans="1:19" ht="45" x14ac:dyDescent="0.25">
      <c r="A3485" s="10">
        <v>938</v>
      </c>
      <c r="B3485" s="3" t="s">
        <v>939</v>
      </c>
      <c r="C3485" s="3" t="s">
        <v>5048</v>
      </c>
      <c r="D3485" s="6">
        <v>7000</v>
      </c>
      <c r="E3485" s="8">
        <v>25</v>
      </c>
      <c r="F3485" t="s">
        <v>8220</v>
      </c>
      <c r="G3485" t="s">
        <v>8223</v>
      </c>
      <c r="H3485" t="s">
        <v>8245</v>
      </c>
      <c r="I3485" s="19">
        <f t="shared" si="162"/>
        <v>41154.479722222226</v>
      </c>
      <c r="J3485">
        <v>1346585448</v>
      </c>
      <c r="K3485" s="19">
        <f t="shared" si="163"/>
        <v>41124.479722222226</v>
      </c>
      <c r="L3485">
        <v>1343993448</v>
      </c>
      <c r="M3485" t="b">
        <v>0</v>
      </c>
      <c r="N3485">
        <v>1</v>
      </c>
      <c r="O3485" t="b">
        <v>0</v>
      </c>
      <c r="P3485" t="s">
        <v>8276</v>
      </c>
      <c r="Q3485" s="15" t="s">
        <v>8311</v>
      </c>
      <c r="R3485" s="12" t="s">
        <v>8343</v>
      </c>
      <c r="S3485">
        <f t="shared" si="164"/>
        <v>25</v>
      </c>
    </row>
    <row r="3486" spans="1:19" ht="45" x14ac:dyDescent="0.25">
      <c r="A3486" s="10">
        <v>1171</v>
      </c>
      <c r="B3486" s="3" t="s">
        <v>1172</v>
      </c>
      <c r="C3486" s="3" t="s">
        <v>5281</v>
      </c>
      <c r="D3486" s="6">
        <v>25000</v>
      </c>
      <c r="E3486" s="8">
        <v>25</v>
      </c>
      <c r="F3486" t="s">
        <v>8220</v>
      </c>
      <c r="G3486" t="s">
        <v>8223</v>
      </c>
      <c r="H3486" t="s">
        <v>8245</v>
      </c>
      <c r="I3486" s="19">
        <f t="shared" si="162"/>
        <v>41956.846377314811</v>
      </c>
      <c r="J3486">
        <v>1415909927</v>
      </c>
      <c r="K3486" s="19">
        <f t="shared" si="163"/>
        <v>41938.804710648146</v>
      </c>
      <c r="L3486">
        <v>1414351127</v>
      </c>
      <c r="M3486" t="b">
        <v>0</v>
      </c>
      <c r="N3486">
        <v>1</v>
      </c>
      <c r="O3486" t="b">
        <v>0</v>
      </c>
      <c r="P3486" t="s">
        <v>8282</v>
      </c>
      <c r="Q3486" s="15" t="s">
        <v>8325</v>
      </c>
      <c r="R3486" s="12" t="s">
        <v>8353</v>
      </c>
      <c r="S3486">
        <f t="shared" si="164"/>
        <v>25</v>
      </c>
    </row>
    <row r="3487" spans="1:19" x14ac:dyDescent="0.25">
      <c r="A3487" s="10">
        <v>1988</v>
      </c>
      <c r="B3487" s="3" t="s">
        <v>1989</v>
      </c>
      <c r="C3487" s="3" t="s">
        <v>6098</v>
      </c>
      <c r="D3487" s="6">
        <v>6000</v>
      </c>
      <c r="E3487" s="8">
        <v>25</v>
      </c>
      <c r="F3487" t="s">
        <v>8220</v>
      </c>
      <c r="G3487" t="s">
        <v>8223</v>
      </c>
      <c r="H3487" t="s">
        <v>8245</v>
      </c>
      <c r="I3487" s="19">
        <f t="shared" si="162"/>
        <v>42236.763217592597</v>
      </c>
      <c r="J3487">
        <v>1440094742</v>
      </c>
      <c r="K3487" s="19">
        <f t="shared" si="163"/>
        <v>42206.763217592597</v>
      </c>
      <c r="L3487">
        <v>1437502742</v>
      </c>
      <c r="M3487" t="b">
        <v>0</v>
      </c>
      <c r="N3487">
        <v>1</v>
      </c>
      <c r="O3487" t="b">
        <v>0</v>
      </c>
      <c r="P3487" t="s">
        <v>8294</v>
      </c>
      <c r="Q3487" s="15" t="s">
        <v>8322</v>
      </c>
      <c r="R3487" s="12" t="s">
        <v>8351</v>
      </c>
      <c r="S3487">
        <f t="shared" si="164"/>
        <v>25</v>
      </c>
    </row>
    <row r="3488" spans="1:19" ht="60" x14ac:dyDescent="0.25">
      <c r="A3488" s="10">
        <v>2128</v>
      </c>
      <c r="B3488" s="3" t="s">
        <v>2129</v>
      </c>
      <c r="C3488" s="3" t="s">
        <v>6238</v>
      </c>
      <c r="D3488" s="6">
        <v>15000</v>
      </c>
      <c r="E3488" s="8">
        <v>25</v>
      </c>
      <c r="F3488" t="s">
        <v>8220</v>
      </c>
      <c r="G3488" t="s">
        <v>8228</v>
      </c>
      <c r="H3488" t="s">
        <v>8250</v>
      </c>
      <c r="I3488" s="19">
        <f t="shared" si="162"/>
        <v>41903.772789351853</v>
      </c>
      <c r="J3488">
        <v>1411324369</v>
      </c>
      <c r="K3488" s="19">
        <f t="shared" si="163"/>
        <v>41843.772789351853</v>
      </c>
      <c r="L3488">
        <v>1406140369</v>
      </c>
      <c r="M3488" t="b">
        <v>0</v>
      </c>
      <c r="N3488">
        <v>1</v>
      </c>
      <c r="O3488" t="b">
        <v>0</v>
      </c>
      <c r="P3488" t="s">
        <v>8280</v>
      </c>
      <c r="Q3488" s="15" t="s">
        <v>8309</v>
      </c>
      <c r="R3488" s="12" t="s">
        <v>8345</v>
      </c>
      <c r="S3488">
        <f t="shared" si="164"/>
        <v>25</v>
      </c>
    </row>
    <row r="3489" spans="1:19" ht="45" x14ac:dyDescent="0.25">
      <c r="A3489" s="10">
        <v>2354</v>
      </c>
      <c r="B3489" s="3" t="s">
        <v>2355</v>
      </c>
      <c r="C3489" s="3" t="s">
        <v>6464</v>
      </c>
      <c r="D3489" s="6">
        <v>35000</v>
      </c>
      <c r="E3489" s="8">
        <v>25</v>
      </c>
      <c r="F3489" t="s">
        <v>8219</v>
      </c>
      <c r="G3489" t="s">
        <v>8223</v>
      </c>
      <c r="H3489" t="s">
        <v>8245</v>
      </c>
      <c r="I3489" s="19">
        <f t="shared" si="162"/>
        <v>42014.722916666666</v>
      </c>
      <c r="J3489">
        <v>1420910460</v>
      </c>
      <c r="K3489" s="19">
        <f t="shared" si="163"/>
        <v>41954.722916666666</v>
      </c>
      <c r="L3489">
        <v>1415726460</v>
      </c>
      <c r="M3489" t="b">
        <v>0</v>
      </c>
      <c r="N3489">
        <v>1</v>
      </c>
      <c r="O3489" t="b">
        <v>0</v>
      </c>
      <c r="P3489" t="s">
        <v>8270</v>
      </c>
      <c r="Q3489" s="15" t="s">
        <v>8307</v>
      </c>
      <c r="R3489" s="12" t="s">
        <v>8354</v>
      </c>
      <c r="S3489">
        <f t="shared" si="164"/>
        <v>25</v>
      </c>
    </row>
    <row r="3490" spans="1:19" ht="30" x14ac:dyDescent="0.25">
      <c r="A3490" s="10">
        <v>2391</v>
      </c>
      <c r="B3490" s="3" t="s">
        <v>2392</v>
      </c>
      <c r="C3490" s="3" t="s">
        <v>6501</v>
      </c>
      <c r="D3490" s="6">
        <v>20000</v>
      </c>
      <c r="E3490" s="8">
        <v>25</v>
      </c>
      <c r="F3490" t="s">
        <v>8219</v>
      </c>
      <c r="G3490" t="s">
        <v>8223</v>
      </c>
      <c r="H3490" t="s">
        <v>8245</v>
      </c>
      <c r="I3490" s="19">
        <f t="shared" si="162"/>
        <v>42094.752824074079</v>
      </c>
      <c r="J3490">
        <v>1427825044</v>
      </c>
      <c r="K3490" s="19">
        <f t="shared" si="163"/>
        <v>42064.794490740736</v>
      </c>
      <c r="L3490">
        <v>1425236644</v>
      </c>
      <c r="M3490" t="b">
        <v>0</v>
      </c>
      <c r="N3490">
        <v>1</v>
      </c>
      <c r="O3490" t="b">
        <v>0</v>
      </c>
      <c r="P3490" t="s">
        <v>8270</v>
      </c>
      <c r="Q3490" s="15" t="s">
        <v>8307</v>
      </c>
      <c r="R3490" s="12" t="s">
        <v>8354</v>
      </c>
      <c r="S3490">
        <f t="shared" si="164"/>
        <v>25</v>
      </c>
    </row>
    <row r="3491" spans="1:19" ht="45" x14ac:dyDescent="0.25">
      <c r="A3491" s="10">
        <v>2902</v>
      </c>
      <c r="B3491" s="3" t="s">
        <v>2902</v>
      </c>
      <c r="C3491" s="3" t="s">
        <v>7012</v>
      </c>
      <c r="D3491" s="6">
        <v>150000</v>
      </c>
      <c r="E3491" s="8">
        <v>25</v>
      </c>
      <c r="F3491" t="s">
        <v>8220</v>
      </c>
      <c r="G3491" t="s">
        <v>8223</v>
      </c>
      <c r="H3491" t="s">
        <v>8245</v>
      </c>
      <c r="I3491" s="19">
        <f t="shared" si="162"/>
        <v>42240.439768518518</v>
      </c>
      <c r="J3491">
        <v>1440412396</v>
      </c>
      <c r="K3491" s="19">
        <f t="shared" si="163"/>
        <v>42210.439768518518</v>
      </c>
      <c r="L3491">
        <v>1437820396</v>
      </c>
      <c r="M3491" t="b">
        <v>0</v>
      </c>
      <c r="N3491">
        <v>1</v>
      </c>
      <c r="O3491" t="b">
        <v>0</v>
      </c>
      <c r="P3491" t="s">
        <v>8269</v>
      </c>
      <c r="Q3491" s="15" t="s">
        <v>8314</v>
      </c>
      <c r="R3491" s="12" t="s">
        <v>8315</v>
      </c>
      <c r="S3491">
        <f t="shared" si="164"/>
        <v>25</v>
      </c>
    </row>
    <row r="3492" spans="1:19" ht="45" x14ac:dyDescent="0.25">
      <c r="A3492" s="10">
        <v>3094</v>
      </c>
      <c r="B3492" s="3" t="s">
        <v>3094</v>
      </c>
      <c r="C3492" s="3" t="s">
        <v>7204</v>
      </c>
      <c r="D3492" s="6">
        <v>100000</v>
      </c>
      <c r="E3492" s="8">
        <v>25</v>
      </c>
      <c r="F3492" t="s">
        <v>8220</v>
      </c>
      <c r="G3492" t="s">
        <v>8223</v>
      </c>
      <c r="H3492" t="s">
        <v>8245</v>
      </c>
      <c r="I3492" s="19">
        <f t="shared" si="162"/>
        <v>42267.795787037037</v>
      </c>
      <c r="J3492">
        <v>1442775956</v>
      </c>
      <c r="K3492" s="19">
        <f t="shared" si="163"/>
        <v>42207.795787037037</v>
      </c>
      <c r="L3492">
        <v>1437591956</v>
      </c>
      <c r="M3492" t="b">
        <v>0</v>
      </c>
      <c r="N3492">
        <v>1</v>
      </c>
      <c r="O3492" t="b">
        <v>0</v>
      </c>
      <c r="P3492" t="s">
        <v>8301</v>
      </c>
      <c r="Q3492" s="15" t="s">
        <v>8314</v>
      </c>
      <c r="R3492" s="12" t="s">
        <v>8327</v>
      </c>
      <c r="S3492">
        <f t="shared" si="164"/>
        <v>25</v>
      </c>
    </row>
    <row r="3493" spans="1:19" ht="60" x14ac:dyDescent="0.25">
      <c r="A3493" s="10">
        <v>3952</v>
      </c>
      <c r="B3493" s="3" t="s">
        <v>3949</v>
      </c>
      <c r="C3493" s="3" t="s">
        <v>8059</v>
      </c>
      <c r="D3493" s="6">
        <v>26000</v>
      </c>
      <c r="E3493" s="8">
        <v>25</v>
      </c>
      <c r="F3493" t="s">
        <v>8220</v>
      </c>
      <c r="G3493" t="s">
        <v>8223</v>
      </c>
      <c r="H3493" t="s">
        <v>8245</v>
      </c>
      <c r="I3493" s="19">
        <f t="shared" si="162"/>
        <v>42303.790393518517</v>
      </c>
      <c r="J3493">
        <v>1445885890</v>
      </c>
      <c r="K3493" s="19">
        <f t="shared" si="163"/>
        <v>42243.790393518517</v>
      </c>
      <c r="L3493">
        <v>1440701890</v>
      </c>
      <c r="M3493" t="b">
        <v>0</v>
      </c>
      <c r="N3493">
        <v>1</v>
      </c>
      <c r="O3493" t="b">
        <v>0</v>
      </c>
      <c r="P3493" t="s">
        <v>8269</v>
      </c>
      <c r="Q3493" s="15" t="s">
        <v>8314</v>
      </c>
      <c r="R3493" s="12" t="s">
        <v>8315</v>
      </c>
      <c r="S3493">
        <f t="shared" si="164"/>
        <v>25</v>
      </c>
    </row>
    <row r="3494" spans="1:19" ht="60" x14ac:dyDescent="0.25">
      <c r="A3494" s="10">
        <v>4066</v>
      </c>
      <c r="B3494" s="3" t="s">
        <v>4062</v>
      </c>
      <c r="C3494" s="3" t="s">
        <v>8170</v>
      </c>
      <c r="D3494" s="6">
        <v>15000</v>
      </c>
      <c r="E3494" s="8">
        <v>25</v>
      </c>
      <c r="F3494" t="s">
        <v>8220</v>
      </c>
      <c r="G3494" t="s">
        <v>8223</v>
      </c>
      <c r="H3494" t="s">
        <v>8245</v>
      </c>
      <c r="I3494" s="19">
        <f t="shared" si="162"/>
        <v>42509.039212962962</v>
      </c>
      <c r="J3494">
        <v>1463619388</v>
      </c>
      <c r="K3494" s="19">
        <f t="shared" si="163"/>
        <v>42479.039212962962</v>
      </c>
      <c r="L3494">
        <v>1461027388</v>
      </c>
      <c r="M3494" t="b">
        <v>0</v>
      </c>
      <c r="N3494">
        <v>1</v>
      </c>
      <c r="O3494" t="b">
        <v>0</v>
      </c>
      <c r="P3494" t="s">
        <v>8269</v>
      </c>
      <c r="Q3494" s="15" t="s">
        <v>8314</v>
      </c>
      <c r="R3494" s="12" t="s">
        <v>8315</v>
      </c>
      <c r="S3494">
        <f t="shared" si="164"/>
        <v>25</v>
      </c>
    </row>
    <row r="3495" spans="1:19" ht="60" x14ac:dyDescent="0.25">
      <c r="A3495" s="10">
        <v>2948</v>
      </c>
      <c r="B3495" s="3" t="s">
        <v>2948</v>
      </c>
      <c r="C3495" s="3" t="s">
        <v>7058</v>
      </c>
      <c r="D3495" s="6">
        <v>500000</v>
      </c>
      <c r="E3495" s="8">
        <v>24</v>
      </c>
      <c r="F3495" t="s">
        <v>8220</v>
      </c>
      <c r="G3495" t="s">
        <v>8223</v>
      </c>
      <c r="H3495" t="s">
        <v>8245</v>
      </c>
      <c r="I3495" s="19">
        <f t="shared" si="162"/>
        <v>42157.649224537032</v>
      </c>
      <c r="J3495">
        <v>1433259293</v>
      </c>
      <c r="K3495" s="19">
        <f t="shared" si="163"/>
        <v>42097.649224537032</v>
      </c>
      <c r="L3495">
        <v>1428075293</v>
      </c>
      <c r="M3495" t="b">
        <v>0</v>
      </c>
      <c r="N3495">
        <v>9</v>
      </c>
      <c r="O3495" t="b">
        <v>0</v>
      </c>
      <c r="P3495" t="s">
        <v>8301</v>
      </c>
      <c r="Q3495" s="15" t="s">
        <v>8314</v>
      </c>
      <c r="R3495" s="12" t="s">
        <v>8327</v>
      </c>
      <c r="S3495">
        <f t="shared" si="164"/>
        <v>2.67</v>
      </c>
    </row>
    <row r="3496" spans="1:19" ht="75" x14ac:dyDescent="0.25">
      <c r="A3496" s="10">
        <v>3074</v>
      </c>
      <c r="B3496" s="3" t="s">
        <v>3074</v>
      </c>
      <c r="C3496" s="3" t="s">
        <v>7184</v>
      </c>
      <c r="D3496" s="6">
        <v>25000</v>
      </c>
      <c r="E3496" s="8">
        <v>22</v>
      </c>
      <c r="F3496" t="s">
        <v>8220</v>
      </c>
      <c r="G3496" t="s">
        <v>8229</v>
      </c>
      <c r="H3496" t="s">
        <v>8248</v>
      </c>
      <c r="I3496" s="19">
        <f t="shared" si="162"/>
        <v>42439.571284722217</v>
      </c>
      <c r="J3496">
        <v>1457617359</v>
      </c>
      <c r="K3496" s="19">
        <f t="shared" si="163"/>
        <v>42409.571284722217</v>
      </c>
      <c r="L3496">
        <v>1455025359</v>
      </c>
      <c r="M3496" t="b">
        <v>0</v>
      </c>
      <c r="N3496">
        <v>3</v>
      </c>
      <c r="O3496" t="b">
        <v>0</v>
      </c>
      <c r="P3496" t="s">
        <v>8301</v>
      </c>
      <c r="Q3496" s="15" t="s">
        <v>8314</v>
      </c>
      <c r="R3496" s="12" t="s">
        <v>8327</v>
      </c>
      <c r="S3496">
        <f t="shared" si="164"/>
        <v>7.33</v>
      </c>
    </row>
    <row r="3497" spans="1:19" ht="45" x14ac:dyDescent="0.25">
      <c r="A3497" s="10">
        <v>900</v>
      </c>
      <c r="B3497" s="3" t="s">
        <v>901</v>
      </c>
      <c r="C3497" s="3" t="s">
        <v>5010</v>
      </c>
      <c r="D3497" s="6">
        <v>5000</v>
      </c>
      <c r="E3497" s="8">
        <v>21</v>
      </c>
      <c r="F3497" t="s">
        <v>8220</v>
      </c>
      <c r="G3497" t="s">
        <v>8223</v>
      </c>
      <c r="H3497" t="s">
        <v>8245</v>
      </c>
      <c r="I3497" s="19">
        <f t="shared" si="162"/>
        <v>42459.807893518519</v>
      </c>
      <c r="J3497">
        <v>1459365802</v>
      </c>
      <c r="K3497" s="19">
        <f t="shared" si="163"/>
        <v>42429.84956018519</v>
      </c>
      <c r="L3497">
        <v>1456777402</v>
      </c>
      <c r="M3497" t="b">
        <v>0</v>
      </c>
      <c r="N3497">
        <v>2</v>
      </c>
      <c r="O3497" t="b">
        <v>0</v>
      </c>
      <c r="P3497" t="s">
        <v>8276</v>
      </c>
      <c r="Q3497" s="15" t="s">
        <v>8311</v>
      </c>
      <c r="R3497" s="12" t="s">
        <v>8343</v>
      </c>
      <c r="S3497">
        <f t="shared" si="164"/>
        <v>10.5</v>
      </c>
    </row>
    <row r="3498" spans="1:19" ht="45" x14ac:dyDescent="0.25">
      <c r="A3498" s="10">
        <v>1129</v>
      </c>
      <c r="B3498" s="3" t="s">
        <v>1130</v>
      </c>
      <c r="C3498" s="3" t="s">
        <v>5239</v>
      </c>
      <c r="D3498" s="6">
        <v>20000</v>
      </c>
      <c r="E3498" s="8">
        <v>21</v>
      </c>
      <c r="F3498" t="s">
        <v>8220</v>
      </c>
      <c r="G3498" t="s">
        <v>8223</v>
      </c>
      <c r="H3498" t="s">
        <v>8245</v>
      </c>
      <c r="I3498" s="19">
        <f t="shared" si="162"/>
        <v>42526.264965277776</v>
      </c>
      <c r="J3498">
        <v>1465107693</v>
      </c>
      <c r="K3498" s="19">
        <f t="shared" si="163"/>
        <v>42496.264965277776</v>
      </c>
      <c r="L3498">
        <v>1462515693</v>
      </c>
      <c r="M3498" t="b">
        <v>0</v>
      </c>
      <c r="N3498">
        <v>2</v>
      </c>
      <c r="O3498" t="b">
        <v>0</v>
      </c>
      <c r="P3498" t="s">
        <v>8281</v>
      </c>
      <c r="Q3498" s="15" t="s">
        <v>8309</v>
      </c>
      <c r="R3498" s="12" t="s">
        <v>8341</v>
      </c>
      <c r="S3498">
        <f t="shared" si="164"/>
        <v>10.5</v>
      </c>
    </row>
    <row r="3499" spans="1:19" ht="60" x14ac:dyDescent="0.25">
      <c r="A3499" s="10">
        <v>3961</v>
      </c>
      <c r="B3499" s="3" t="s">
        <v>3958</v>
      </c>
      <c r="C3499" s="3" t="s">
        <v>8068</v>
      </c>
      <c r="D3499" s="6">
        <v>5000</v>
      </c>
      <c r="E3499" s="8">
        <v>21</v>
      </c>
      <c r="F3499" t="s">
        <v>8220</v>
      </c>
      <c r="G3499" t="s">
        <v>8224</v>
      </c>
      <c r="H3499" t="s">
        <v>8246</v>
      </c>
      <c r="I3499" s="19">
        <f t="shared" si="162"/>
        <v>41767.891319444447</v>
      </c>
      <c r="J3499">
        <v>1399584210</v>
      </c>
      <c r="K3499" s="19">
        <f t="shared" si="163"/>
        <v>41745.891319444447</v>
      </c>
      <c r="L3499">
        <v>1397683410</v>
      </c>
      <c r="M3499" t="b">
        <v>0</v>
      </c>
      <c r="N3499">
        <v>2</v>
      </c>
      <c r="O3499" t="b">
        <v>0</v>
      </c>
      <c r="P3499" t="s">
        <v>8269</v>
      </c>
      <c r="Q3499" s="15" t="s">
        <v>8314</v>
      </c>
      <c r="R3499" s="12" t="s">
        <v>8315</v>
      </c>
      <c r="S3499">
        <f t="shared" si="164"/>
        <v>10.5</v>
      </c>
    </row>
    <row r="3500" spans="1:19" ht="45" x14ac:dyDescent="0.25">
      <c r="A3500" s="10">
        <v>4041</v>
      </c>
      <c r="B3500" s="3" t="s">
        <v>4037</v>
      </c>
      <c r="C3500" s="3" t="s">
        <v>8145</v>
      </c>
      <c r="D3500" s="6">
        <v>5000</v>
      </c>
      <c r="E3500" s="8">
        <v>21</v>
      </c>
      <c r="F3500" t="s">
        <v>8220</v>
      </c>
      <c r="G3500" t="s">
        <v>8224</v>
      </c>
      <c r="H3500" t="s">
        <v>8246</v>
      </c>
      <c r="I3500" s="19">
        <f t="shared" si="162"/>
        <v>42619.474004629628</v>
      </c>
      <c r="J3500">
        <v>1473160954</v>
      </c>
      <c r="K3500" s="19">
        <f t="shared" si="163"/>
        <v>42559.474004629628</v>
      </c>
      <c r="L3500">
        <v>1467976954</v>
      </c>
      <c r="M3500" t="b">
        <v>0</v>
      </c>
      <c r="N3500">
        <v>2</v>
      </c>
      <c r="O3500" t="b">
        <v>0</v>
      </c>
      <c r="P3500" t="s">
        <v>8269</v>
      </c>
      <c r="Q3500" s="15" t="s">
        <v>8314</v>
      </c>
      <c r="R3500" s="12" t="s">
        <v>8315</v>
      </c>
      <c r="S3500">
        <f t="shared" si="164"/>
        <v>10.5</v>
      </c>
    </row>
    <row r="3501" spans="1:19" ht="60" x14ac:dyDescent="0.25">
      <c r="A3501" s="10">
        <v>4042</v>
      </c>
      <c r="B3501" s="3" t="s">
        <v>4038</v>
      </c>
      <c r="C3501" s="3" t="s">
        <v>8146</v>
      </c>
      <c r="D3501" s="6">
        <v>10000</v>
      </c>
      <c r="E3501" s="8">
        <v>21</v>
      </c>
      <c r="F3501" t="s">
        <v>8220</v>
      </c>
      <c r="G3501" t="s">
        <v>8223</v>
      </c>
      <c r="H3501" t="s">
        <v>8245</v>
      </c>
      <c r="I3501" s="19">
        <f t="shared" si="162"/>
        <v>42024.802777777775</v>
      </c>
      <c r="J3501">
        <v>1421781360</v>
      </c>
      <c r="K3501" s="19">
        <f t="shared" si="163"/>
        <v>41995.084074074075</v>
      </c>
      <c r="L3501">
        <v>1419213664</v>
      </c>
      <c r="M3501" t="b">
        <v>0</v>
      </c>
      <c r="N3501">
        <v>3</v>
      </c>
      <c r="O3501" t="b">
        <v>0</v>
      </c>
      <c r="P3501" t="s">
        <v>8269</v>
      </c>
      <c r="Q3501" s="15" t="s">
        <v>8314</v>
      </c>
      <c r="R3501" s="12" t="s">
        <v>8315</v>
      </c>
      <c r="S3501">
        <f t="shared" si="164"/>
        <v>7</v>
      </c>
    </row>
    <row r="3502" spans="1:19" ht="45" x14ac:dyDescent="0.25">
      <c r="A3502" s="10">
        <v>213</v>
      </c>
      <c r="B3502" s="3" t="s">
        <v>215</v>
      </c>
      <c r="C3502" s="3" t="s">
        <v>4323</v>
      </c>
      <c r="D3502" s="6">
        <v>50000</v>
      </c>
      <c r="E3502" s="8">
        <v>20</v>
      </c>
      <c r="F3502" t="s">
        <v>8220</v>
      </c>
      <c r="G3502" t="s">
        <v>8223</v>
      </c>
      <c r="H3502" t="s">
        <v>8245</v>
      </c>
      <c r="I3502" s="19">
        <f t="shared" si="162"/>
        <v>42232.587974537033</v>
      </c>
      <c r="J3502">
        <v>1439734001</v>
      </c>
      <c r="K3502" s="19">
        <f t="shared" si="163"/>
        <v>42202.594293981485</v>
      </c>
      <c r="L3502">
        <v>1437142547</v>
      </c>
      <c r="M3502" t="b">
        <v>0</v>
      </c>
      <c r="N3502">
        <v>1</v>
      </c>
      <c r="O3502" t="b">
        <v>0</v>
      </c>
      <c r="P3502" t="s">
        <v>8266</v>
      </c>
      <c r="Q3502" s="15" t="s">
        <v>8317</v>
      </c>
      <c r="R3502" s="12" t="s">
        <v>8346</v>
      </c>
      <c r="S3502">
        <f t="shared" si="164"/>
        <v>20</v>
      </c>
    </row>
    <row r="3503" spans="1:19" ht="45" x14ac:dyDescent="0.25">
      <c r="A3503" s="10">
        <v>597</v>
      </c>
      <c r="B3503" s="3" t="s">
        <v>598</v>
      </c>
      <c r="C3503" s="3" t="s">
        <v>4707</v>
      </c>
      <c r="D3503" s="6">
        <v>7500</v>
      </c>
      <c r="E3503" s="8">
        <v>20</v>
      </c>
      <c r="F3503" t="s">
        <v>8220</v>
      </c>
      <c r="G3503" t="s">
        <v>8223</v>
      </c>
      <c r="H3503" t="s">
        <v>8245</v>
      </c>
      <c r="I3503" s="19">
        <f t="shared" si="162"/>
        <v>42582.666666666672</v>
      </c>
      <c r="J3503">
        <v>1469980800</v>
      </c>
      <c r="K3503" s="19">
        <f t="shared" si="163"/>
        <v>42545.705266203702</v>
      </c>
      <c r="L3503">
        <v>1466787335</v>
      </c>
      <c r="M3503" t="b">
        <v>0</v>
      </c>
      <c r="N3503">
        <v>2</v>
      </c>
      <c r="O3503" t="b">
        <v>0</v>
      </c>
      <c r="P3503" t="s">
        <v>8270</v>
      </c>
      <c r="Q3503" s="15" t="s">
        <v>8307</v>
      </c>
      <c r="R3503" s="12" t="s">
        <v>8354</v>
      </c>
      <c r="S3503">
        <f t="shared" si="164"/>
        <v>10</v>
      </c>
    </row>
    <row r="3504" spans="1:19" ht="45" x14ac:dyDescent="0.25">
      <c r="A3504" s="10">
        <v>1738</v>
      </c>
      <c r="B3504" s="3" t="s">
        <v>1739</v>
      </c>
      <c r="C3504" s="3" t="s">
        <v>5848</v>
      </c>
      <c r="D3504" s="6">
        <v>5000</v>
      </c>
      <c r="E3504" s="8">
        <v>20</v>
      </c>
      <c r="F3504" t="s">
        <v>8220</v>
      </c>
      <c r="G3504" t="s">
        <v>8223</v>
      </c>
      <c r="H3504" t="s">
        <v>8245</v>
      </c>
      <c r="I3504" s="19">
        <f t="shared" si="162"/>
        <v>41914.874328703707</v>
      </c>
      <c r="J3504">
        <v>1412283542</v>
      </c>
      <c r="K3504" s="19">
        <f t="shared" si="163"/>
        <v>41884.874328703707</v>
      </c>
      <c r="L3504">
        <v>1409691542</v>
      </c>
      <c r="M3504" t="b">
        <v>0</v>
      </c>
      <c r="N3504">
        <v>1</v>
      </c>
      <c r="O3504" t="b">
        <v>0</v>
      </c>
      <c r="P3504" t="s">
        <v>8291</v>
      </c>
      <c r="Q3504" s="15" t="s">
        <v>8311</v>
      </c>
      <c r="R3504" s="12" t="s">
        <v>8336</v>
      </c>
      <c r="S3504">
        <f t="shared" si="164"/>
        <v>20</v>
      </c>
    </row>
    <row r="3505" spans="1:19" ht="60" x14ac:dyDescent="0.25">
      <c r="A3505" s="10">
        <v>2863</v>
      </c>
      <c r="B3505" s="3" t="s">
        <v>2863</v>
      </c>
      <c r="C3505" s="3" t="s">
        <v>6973</v>
      </c>
      <c r="D3505" s="6">
        <v>50000</v>
      </c>
      <c r="E3505" s="8">
        <v>20</v>
      </c>
      <c r="F3505" t="s">
        <v>8220</v>
      </c>
      <c r="G3505" t="s">
        <v>8223</v>
      </c>
      <c r="H3505" t="s">
        <v>8245</v>
      </c>
      <c r="I3505" s="19">
        <f t="shared" si="162"/>
        <v>41891.675034722226</v>
      </c>
      <c r="J3505">
        <v>1410279123</v>
      </c>
      <c r="K3505" s="19">
        <f t="shared" si="163"/>
        <v>41831.675034722226</v>
      </c>
      <c r="L3505">
        <v>1405095123</v>
      </c>
      <c r="M3505" t="b">
        <v>0</v>
      </c>
      <c r="N3505">
        <v>1</v>
      </c>
      <c r="O3505" t="b">
        <v>0</v>
      </c>
      <c r="P3505" t="s">
        <v>8269</v>
      </c>
      <c r="Q3505" s="15" t="s">
        <v>8314</v>
      </c>
      <c r="R3505" s="12" t="s">
        <v>8315</v>
      </c>
      <c r="S3505">
        <f t="shared" si="164"/>
        <v>20</v>
      </c>
    </row>
    <row r="3506" spans="1:19" ht="60" x14ac:dyDescent="0.25">
      <c r="A3506" s="10">
        <v>2909</v>
      </c>
      <c r="B3506" s="3" t="s">
        <v>2909</v>
      </c>
      <c r="C3506" s="3" t="s">
        <v>7019</v>
      </c>
      <c r="D3506" s="6">
        <v>180000</v>
      </c>
      <c r="E3506" s="8">
        <v>20</v>
      </c>
      <c r="F3506" t="s">
        <v>8220</v>
      </c>
      <c r="G3506" t="s">
        <v>8223</v>
      </c>
      <c r="H3506" t="s">
        <v>8245</v>
      </c>
      <c r="I3506" s="19">
        <f t="shared" si="162"/>
        <v>41968.823611111111</v>
      </c>
      <c r="J3506">
        <v>1416944760</v>
      </c>
      <c r="K3506" s="19">
        <f t="shared" si="163"/>
        <v>41929.266215277778</v>
      </c>
      <c r="L3506">
        <v>1413527001</v>
      </c>
      <c r="M3506" t="b">
        <v>0</v>
      </c>
      <c r="N3506">
        <v>1</v>
      </c>
      <c r="O3506" t="b">
        <v>0</v>
      </c>
      <c r="P3506" t="s">
        <v>8269</v>
      </c>
      <c r="Q3506" s="15" t="s">
        <v>8314</v>
      </c>
      <c r="R3506" s="12" t="s">
        <v>8315</v>
      </c>
      <c r="S3506">
        <f t="shared" si="164"/>
        <v>20</v>
      </c>
    </row>
    <row r="3507" spans="1:19" ht="45" x14ac:dyDescent="0.25">
      <c r="A3507" s="10">
        <v>3852</v>
      </c>
      <c r="B3507" s="3" t="s">
        <v>3849</v>
      </c>
      <c r="C3507" s="3" t="s">
        <v>7961</v>
      </c>
      <c r="D3507" s="6">
        <v>10000</v>
      </c>
      <c r="E3507" s="8">
        <v>20</v>
      </c>
      <c r="F3507" t="s">
        <v>8220</v>
      </c>
      <c r="G3507" t="s">
        <v>8223</v>
      </c>
      <c r="H3507" t="s">
        <v>8245</v>
      </c>
      <c r="I3507" s="19">
        <f t="shared" si="162"/>
        <v>42090.149027777778</v>
      </c>
      <c r="J3507">
        <v>1427427276</v>
      </c>
      <c r="K3507" s="19">
        <f t="shared" si="163"/>
        <v>42065.190694444449</v>
      </c>
      <c r="L3507">
        <v>1425270876</v>
      </c>
      <c r="M3507" t="b">
        <v>0</v>
      </c>
      <c r="N3507">
        <v>2</v>
      </c>
      <c r="O3507" t="b">
        <v>0</v>
      </c>
      <c r="P3507" t="s">
        <v>8269</v>
      </c>
      <c r="Q3507" s="15" t="s">
        <v>8314</v>
      </c>
      <c r="R3507" s="12" t="s">
        <v>8315</v>
      </c>
      <c r="S3507">
        <f t="shared" si="164"/>
        <v>10</v>
      </c>
    </row>
    <row r="3508" spans="1:19" ht="45" x14ac:dyDescent="0.25">
      <c r="A3508" s="10">
        <v>4092</v>
      </c>
      <c r="B3508" s="3" t="s">
        <v>4088</v>
      </c>
      <c r="C3508" s="3" t="s">
        <v>8195</v>
      </c>
      <c r="D3508" s="6">
        <v>110000</v>
      </c>
      <c r="E3508" s="8">
        <v>20</v>
      </c>
      <c r="F3508" t="s">
        <v>8220</v>
      </c>
      <c r="G3508" t="s">
        <v>8223</v>
      </c>
      <c r="H3508" t="s">
        <v>8245</v>
      </c>
      <c r="I3508" s="19">
        <f t="shared" si="162"/>
        <v>42099.153321759266</v>
      </c>
      <c r="J3508">
        <v>1428205247</v>
      </c>
      <c r="K3508" s="19">
        <f t="shared" si="163"/>
        <v>42039.194988425923</v>
      </c>
      <c r="L3508">
        <v>1423024847</v>
      </c>
      <c r="M3508" t="b">
        <v>0</v>
      </c>
      <c r="N3508">
        <v>1</v>
      </c>
      <c r="O3508" t="b">
        <v>0</v>
      </c>
      <c r="P3508" t="s">
        <v>8269</v>
      </c>
      <c r="Q3508" s="15" t="s">
        <v>8314</v>
      </c>
      <c r="R3508" s="12" t="s">
        <v>8315</v>
      </c>
      <c r="S3508">
        <f t="shared" si="164"/>
        <v>20</v>
      </c>
    </row>
    <row r="3509" spans="1:19" ht="60" x14ac:dyDescent="0.25">
      <c r="A3509" s="10">
        <v>2660</v>
      </c>
      <c r="B3509" s="3" t="s">
        <v>2660</v>
      </c>
      <c r="C3509" s="3" t="s">
        <v>6770</v>
      </c>
      <c r="D3509" s="6">
        <v>20000</v>
      </c>
      <c r="E3509" s="8">
        <v>19</v>
      </c>
      <c r="F3509" t="s">
        <v>8219</v>
      </c>
      <c r="G3509" t="s">
        <v>8223</v>
      </c>
      <c r="H3509" t="s">
        <v>8245</v>
      </c>
      <c r="I3509" s="19">
        <f t="shared" si="162"/>
        <v>42332.754837962959</v>
      </c>
      <c r="J3509">
        <v>1448388418</v>
      </c>
      <c r="K3509" s="19">
        <f t="shared" si="163"/>
        <v>42272.713171296295</v>
      </c>
      <c r="L3509">
        <v>1443200818</v>
      </c>
      <c r="M3509" t="b">
        <v>0</v>
      </c>
      <c r="N3509">
        <v>5</v>
      </c>
      <c r="O3509" t="b">
        <v>0</v>
      </c>
      <c r="P3509" t="s">
        <v>8299</v>
      </c>
      <c r="Q3509" s="15" t="s">
        <v>8307</v>
      </c>
      <c r="R3509" s="12" t="s">
        <v>8316</v>
      </c>
      <c r="S3509">
        <f t="shared" si="164"/>
        <v>3.8</v>
      </c>
    </row>
    <row r="3510" spans="1:19" x14ac:dyDescent="0.25">
      <c r="A3510" s="10">
        <v>638</v>
      </c>
      <c r="B3510" s="3" t="s">
        <v>639</v>
      </c>
      <c r="C3510" s="3" t="s">
        <v>4748</v>
      </c>
      <c r="D3510" s="6">
        <v>200000</v>
      </c>
      <c r="E3510" s="8">
        <v>18</v>
      </c>
      <c r="F3510" t="s">
        <v>8219</v>
      </c>
      <c r="G3510" t="s">
        <v>8235</v>
      </c>
      <c r="H3510" t="s">
        <v>8248</v>
      </c>
      <c r="I3510" s="19">
        <f t="shared" si="162"/>
        <v>42819.55164351852</v>
      </c>
      <c r="J3510">
        <v>1490447662</v>
      </c>
      <c r="K3510" s="19">
        <f t="shared" si="163"/>
        <v>42759.593310185184</v>
      </c>
      <c r="L3510">
        <v>1485267262</v>
      </c>
      <c r="M3510" t="b">
        <v>0</v>
      </c>
      <c r="N3510">
        <v>6</v>
      </c>
      <c r="O3510" t="b">
        <v>0</v>
      </c>
      <c r="P3510" t="s">
        <v>8270</v>
      </c>
      <c r="Q3510" s="15" t="s">
        <v>8307</v>
      </c>
      <c r="R3510" s="12" t="s">
        <v>8354</v>
      </c>
      <c r="S3510">
        <f t="shared" si="164"/>
        <v>3</v>
      </c>
    </row>
    <row r="3511" spans="1:19" ht="60" x14ac:dyDescent="0.25">
      <c r="A3511" s="10">
        <v>1686</v>
      </c>
      <c r="B3511" s="3" t="s">
        <v>1687</v>
      </c>
      <c r="C3511" s="3" t="s">
        <v>5796</v>
      </c>
      <c r="D3511" s="6">
        <v>5000</v>
      </c>
      <c r="E3511" s="8">
        <v>18</v>
      </c>
      <c r="F3511" t="s">
        <v>8221</v>
      </c>
      <c r="G3511" t="s">
        <v>8228</v>
      </c>
      <c r="H3511" t="s">
        <v>8250</v>
      </c>
      <c r="I3511" s="19">
        <f t="shared" si="162"/>
        <v>42852.802303240736</v>
      </c>
      <c r="J3511">
        <v>1493320519</v>
      </c>
      <c r="K3511" s="19">
        <f t="shared" si="163"/>
        <v>42792.843969907408</v>
      </c>
      <c r="L3511">
        <v>1488140119</v>
      </c>
      <c r="M3511" t="b">
        <v>0</v>
      </c>
      <c r="N3511">
        <v>1</v>
      </c>
      <c r="O3511" t="b">
        <v>0</v>
      </c>
      <c r="P3511" t="s">
        <v>8291</v>
      </c>
      <c r="Q3511" s="15" t="s">
        <v>8311</v>
      </c>
      <c r="R3511" s="12" t="s">
        <v>8336</v>
      </c>
      <c r="S3511">
        <f t="shared" si="164"/>
        <v>18</v>
      </c>
    </row>
    <row r="3512" spans="1:19" ht="60" x14ac:dyDescent="0.25">
      <c r="A3512" s="10">
        <v>192</v>
      </c>
      <c r="B3512" s="3" t="s">
        <v>194</v>
      </c>
      <c r="C3512" s="3" t="s">
        <v>4302</v>
      </c>
      <c r="D3512" s="6">
        <v>1000000</v>
      </c>
      <c r="E3512" s="8">
        <v>17</v>
      </c>
      <c r="F3512" t="s">
        <v>8220</v>
      </c>
      <c r="G3512" t="s">
        <v>8223</v>
      </c>
      <c r="H3512" t="s">
        <v>8245</v>
      </c>
      <c r="I3512" s="19">
        <f t="shared" si="162"/>
        <v>41929.792037037041</v>
      </c>
      <c r="J3512">
        <v>1413572432</v>
      </c>
      <c r="K3512" s="19">
        <f t="shared" si="163"/>
        <v>41899.792037037041</v>
      </c>
      <c r="L3512">
        <v>1410980432</v>
      </c>
      <c r="M3512" t="b">
        <v>0</v>
      </c>
      <c r="N3512">
        <v>3</v>
      </c>
      <c r="O3512" t="b">
        <v>0</v>
      </c>
      <c r="P3512" t="s">
        <v>8266</v>
      </c>
      <c r="Q3512" s="15" t="s">
        <v>8317</v>
      </c>
      <c r="R3512" s="12" t="s">
        <v>8346</v>
      </c>
      <c r="S3512">
        <f t="shared" si="164"/>
        <v>5.67</v>
      </c>
    </row>
    <row r="3513" spans="1:19" ht="45" x14ac:dyDescent="0.25">
      <c r="A3513" s="10">
        <v>1169</v>
      </c>
      <c r="B3513" s="3" t="s">
        <v>1170</v>
      </c>
      <c r="C3513" s="3" t="s">
        <v>5279</v>
      </c>
      <c r="D3513" s="6">
        <v>10000</v>
      </c>
      <c r="E3513" s="8">
        <v>17</v>
      </c>
      <c r="F3513" t="s">
        <v>8220</v>
      </c>
      <c r="G3513" t="s">
        <v>8223</v>
      </c>
      <c r="H3513" t="s">
        <v>8245</v>
      </c>
      <c r="I3513" s="19">
        <f t="shared" si="162"/>
        <v>42057.353738425925</v>
      </c>
      <c r="J3513">
        <v>1424593763</v>
      </c>
      <c r="K3513" s="19">
        <f t="shared" si="163"/>
        <v>42027.353738425925</v>
      </c>
      <c r="L3513">
        <v>1422001763</v>
      </c>
      <c r="M3513" t="b">
        <v>0</v>
      </c>
      <c r="N3513">
        <v>3</v>
      </c>
      <c r="O3513" t="b">
        <v>0</v>
      </c>
      <c r="P3513" t="s">
        <v>8282</v>
      </c>
      <c r="Q3513" s="15" t="s">
        <v>8325</v>
      </c>
      <c r="R3513" s="12" t="s">
        <v>8353</v>
      </c>
      <c r="S3513">
        <f t="shared" si="164"/>
        <v>5.67</v>
      </c>
    </row>
    <row r="3514" spans="1:19" ht="60" x14ac:dyDescent="0.25">
      <c r="A3514" s="10">
        <v>4049</v>
      </c>
      <c r="B3514" s="3" t="s">
        <v>4045</v>
      </c>
      <c r="C3514" s="3" t="s">
        <v>8153</v>
      </c>
      <c r="D3514" s="6">
        <v>20000</v>
      </c>
      <c r="E3514" s="8">
        <v>16</v>
      </c>
      <c r="F3514" t="s">
        <v>8220</v>
      </c>
      <c r="G3514" t="s">
        <v>8223</v>
      </c>
      <c r="H3514" t="s">
        <v>8245</v>
      </c>
      <c r="I3514" s="19">
        <f t="shared" si="162"/>
        <v>42199.958506944444</v>
      </c>
      <c r="J3514">
        <v>1436914815</v>
      </c>
      <c r="K3514" s="19">
        <f t="shared" si="163"/>
        <v>42169.958506944444</v>
      </c>
      <c r="L3514">
        <v>1434322815</v>
      </c>
      <c r="M3514" t="b">
        <v>0</v>
      </c>
      <c r="N3514">
        <v>1</v>
      </c>
      <c r="O3514" t="b">
        <v>0</v>
      </c>
      <c r="P3514" t="s">
        <v>8269</v>
      </c>
      <c r="Q3514" s="15" t="s">
        <v>8314</v>
      </c>
      <c r="R3514" s="12" t="s">
        <v>8315</v>
      </c>
      <c r="S3514">
        <f t="shared" si="164"/>
        <v>16</v>
      </c>
    </row>
    <row r="3515" spans="1:19" ht="30" x14ac:dyDescent="0.25">
      <c r="A3515" s="10">
        <v>674</v>
      </c>
      <c r="B3515" s="3" t="s">
        <v>675</v>
      </c>
      <c r="C3515" s="3" t="s">
        <v>4784</v>
      </c>
      <c r="D3515" s="6">
        <v>50000</v>
      </c>
      <c r="E3515" s="8">
        <v>15</v>
      </c>
      <c r="F3515" t="s">
        <v>8220</v>
      </c>
      <c r="G3515" t="s">
        <v>8223</v>
      </c>
      <c r="H3515" t="s">
        <v>8245</v>
      </c>
      <c r="I3515" s="19">
        <f t="shared" si="162"/>
        <v>41863.116053240738</v>
      </c>
      <c r="J3515">
        <v>1407811627</v>
      </c>
      <c r="K3515" s="19">
        <f t="shared" si="163"/>
        <v>41803.116053240738</v>
      </c>
      <c r="L3515">
        <v>1402627627</v>
      </c>
      <c r="M3515" t="b">
        <v>0</v>
      </c>
      <c r="N3515">
        <v>2</v>
      </c>
      <c r="O3515" t="b">
        <v>0</v>
      </c>
      <c r="P3515" t="s">
        <v>8271</v>
      </c>
      <c r="Q3515" s="15" t="s">
        <v>8307</v>
      </c>
      <c r="R3515" s="12" t="s">
        <v>8313</v>
      </c>
      <c r="S3515">
        <f t="shared" si="164"/>
        <v>7.5</v>
      </c>
    </row>
    <row r="3516" spans="1:19" x14ac:dyDescent="0.25">
      <c r="A3516" s="10">
        <v>1086</v>
      </c>
      <c r="B3516" s="3" t="s">
        <v>1087</v>
      </c>
      <c r="C3516" s="3" t="s">
        <v>5196</v>
      </c>
      <c r="D3516" s="6">
        <v>18000</v>
      </c>
      <c r="E3516" s="8">
        <v>15</v>
      </c>
      <c r="F3516" t="s">
        <v>8220</v>
      </c>
      <c r="G3516" t="s">
        <v>8223</v>
      </c>
      <c r="H3516" t="s">
        <v>8245</v>
      </c>
      <c r="I3516" s="19">
        <f t="shared" si="162"/>
        <v>41875.866793981484</v>
      </c>
      <c r="J3516">
        <v>1408913291</v>
      </c>
      <c r="K3516" s="19">
        <f t="shared" si="163"/>
        <v>41845.866793981484</v>
      </c>
      <c r="L3516">
        <v>1406321291</v>
      </c>
      <c r="M3516" t="b">
        <v>0</v>
      </c>
      <c r="N3516">
        <v>2</v>
      </c>
      <c r="O3516" t="b">
        <v>0</v>
      </c>
      <c r="P3516" t="s">
        <v>8280</v>
      </c>
      <c r="Q3516" s="15" t="s">
        <v>8309</v>
      </c>
      <c r="R3516" s="12" t="s">
        <v>8345</v>
      </c>
      <c r="S3516">
        <f t="shared" si="164"/>
        <v>7.5</v>
      </c>
    </row>
    <row r="3517" spans="1:19" ht="30" x14ac:dyDescent="0.25">
      <c r="A3517" s="10">
        <v>1406</v>
      </c>
      <c r="B3517" s="3" t="s">
        <v>1407</v>
      </c>
      <c r="C3517" s="3" t="s">
        <v>5516</v>
      </c>
      <c r="D3517" s="6">
        <v>12000</v>
      </c>
      <c r="E3517" s="8">
        <v>15</v>
      </c>
      <c r="F3517" t="s">
        <v>8220</v>
      </c>
      <c r="G3517" t="s">
        <v>8236</v>
      </c>
      <c r="H3517" t="s">
        <v>8248</v>
      </c>
      <c r="I3517" s="19">
        <f t="shared" si="162"/>
        <v>42350.416666666672</v>
      </c>
      <c r="J3517">
        <v>1449914400</v>
      </c>
      <c r="K3517" s="19">
        <f t="shared" si="163"/>
        <v>42297.432951388888</v>
      </c>
      <c r="L3517">
        <v>1445336607</v>
      </c>
      <c r="M3517" t="b">
        <v>0</v>
      </c>
      <c r="N3517">
        <v>3</v>
      </c>
      <c r="O3517" t="b">
        <v>0</v>
      </c>
      <c r="P3517" t="s">
        <v>8285</v>
      </c>
      <c r="Q3517" s="15" t="s">
        <v>8320</v>
      </c>
      <c r="R3517" s="12" t="s">
        <v>8355</v>
      </c>
      <c r="S3517">
        <f t="shared" si="164"/>
        <v>5</v>
      </c>
    </row>
    <row r="3518" spans="1:19" ht="45" x14ac:dyDescent="0.25">
      <c r="A3518" s="10">
        <v>1435</v>
      </c>
      <c r="B3518" s="3" t="s">
        <v>1436</v>
      </c>
      <c r="C3518" s="3" t="s">
        <v>5545</v>
      </c>
      <c r="D3518" s="6">
        <v>15000</v>
      </c>
      <c r="E3518" s="8">
        <v>15</v>
      </c>
      <c r="F3518" t="s">
        <v>8220</v>
      </c>
      <c r="G3518" t="s">
        <v>8236</v>
      </c>
      <c r="H3518" t="s">
        <v>8248</v>
      </c>
      <c r="I3518" s="19">
        <f t="shared" si="162"/>
        <v>42288.780324074076</v>
      </c>
      <c r="J3518">
        <v>1444589020</v>
      </c>
      <c r="K3518" s="19">
        <f t="shared" si="163"/>
        <v>42258.780324074076</v>
      </c>
      <c r="L3518">
        <v>1441997020</v>
      </c>
      <c r="M3518" t="b">
        <v>0</v>
      </c>
      <c r="N3518">
        <v>2</v>
      </c>
      <c r="O3518" t="b">
        <v>0</v>
      </c>
      <c r="P3518" t="s">
        <v>8285</v>
      </c>
      <c r="Q3518" s="15" t="s">
        <v>8320</v>
      </c>
      <c r="R3518" s="12" t="s">
        <v>8355</v>
      </c>
      <c r="S3518">
        <f t="shared" si="164"/>
        <v>7.5</v>
      </c>
    </row>
    <row r="3519" spans="1:19" ht="60" x14ac:dyDescent="0.25">
      <c r="A3519" s="10">
        <v>1583</v>
      </c>
      <c r="B3519" s="3" t="s">
        <v>1584</v>
      </c>
      <c r="C3519" s="3" t="s">
        <v>5693</v>
      </c>
      <c r="D3519" s="6">
        <v>20000</v>
      </c>
      <c r="E3519" s="8">
        <v>15</v>
      </c>
      <c r="F3519" t="s">
        <v>8220</v>
      </c>
      <c r="G3519" t="s">
        <v>8224</v>
      </c>
      <c r="H3519" t="s">
        <v>8246</v>
      </c>
      <c r="I3519" s="19">
        <f t="shared" si="162"/>
        <v>41907.904988425929</v>
      </c>
      <c r="J3519">
        <v>1411681391</v>
      </c>
      <c r="K3519" s="19">
        <f t="shared" si="163"/>
        <v>41877.904988425929</v>
      </c>
      <c r="L3519">
        <v>1409089391</v>
      </c>
      <c r="M3519" t="b">
        <v>0</v>
      </c>
      <c r="N3519">
        <v>1</v>
      </c>
      <c r="O3519" t="b">
        <v>0</v>
      </c>
      <c r="P3519" t="s">
        <v>8289</v>
      </c>
      <c r="Q3519" s="15" t="s">
        <v>8322</v>
      </c>
      <c r="R3519" s="12" t="s">
        <v>8340</v>
      </c>
      <c r="S3519">
        <f t="shared" si="164"/>
        <v>15</v>
      </c>
    </row>
    <row r="3520" spans="1:19" ht="45" x14ac:dyDescent="0.25">
      <c r="A3520" s="10">
        <v>3926</v>
      </c>
      <c r="B3520" s="3" t="s">
        <v>3923</v>
      </c>
      <c r="C3520" s="3" t="s">
        <v>8034</v>
      </c>
      <c r="D3520" s="6">
        <v>5000</v>
      </c>
      <c r="E3520" s="8">
        <v>15</v>
      </c>
      <c r="F3520" t="s">
        <v>8220</v>
      </c>
      <c r="G3520" t="s">
        <v>8225</v>
      </c>
      <c r="H3520" t="s">
        <v>8247</v>
      </c>
      <c r="I3520" s="19">
        <f t="shared" si="162"/>
        <v>42000.085046296299</v>
      </c>
      <c r="J3520">
        <v>1419645748</v>
      </c>
      <c r="K3520" s="19">
        <f t="shared" si="163"/>
        <v>41970.085046296299</v>
      </c>
      <c r="L3520">
        <v>1417053748</v>
      </c>
      <c r="M3520" t="b">
        <v>0</v>
      </c>
      <c r="N3520">
        <v>1</v>
      </c>
      <c r="O3520" t="b">
        <v>0</v>
      </c>
      <c r="P3520" t="s">
        <v>8269</v>
      </c>
      <c r="Q3520" s="15" t="s">
        <v>8314</v>
      </c>
      <c r="R3520" s="12" t="s">
        <v>8315</v>
      </c>
      <c r="S3520">
        <f t="shared" si="164"/>
        <v>15</v>
      </c>
    </row>
    <row r="3521" spans="1:19" ht="60" x14ac:dyDescent="0.25">
      <c r="A3521" s="10">
        <v>420</v>
      </c>
      <c r="B3521" s="3" t="s">
        <v>421</v>
      </c>
      <c r="C3521" s="3" t="s">
        <v>4530</v>
      </c>
      <c r="D3521" s="6">
        <v>3300</v>
      </c>
      <c r="E3521" s="8">
        <v>14.5</v>
      </c>
      <c r="F3521" t="s">
        <v>8220</v>
      </c>
      <c r="G3521" t="s">
        <v>8223</v>
      </c>
      <c r="H3521" t="s">
        <v>8245</v>
      </c>
      <c r="I3521" s="19">
        <f t="shared" si="162"/>
        <v>41712.194803240738</v>
      </c>
      <c r="J3521">
        <v>1394772031</v>
      </c>
      <c r="K3521" s="19">
        <f t="shared" si="163"/>
        <v>41682.23646990741</v>
      </c>
      <c r="L3521">
        <v>1392183631</v>
      </c>
      <c r="M3521" t="b">
        <v>0</v>
      </c>
      <c r="N3521">
        <v>3</v>
      </c>
      <c r="O3521" t="b">
        <v>0</v>
      </c>
      <c r="P3521" t="s">
        <v>8268</v>
      </c>
      <c r="Q3521" s="15" t="s">
        <v>8317</v>
      </c>
      <c r="R3521" s="12" t="s">
        <v>8344</v>
      </c>
      <c r="S3521">
        <f t="shared" si="164"/>
        <v>4.83</v>
      </c>
    </row>
    <row r="3522" spans="1:19" ht="30" x14ac:dyDescent="0.25">
      <c r="A3522" s="10">
        <v>578</v>
      </c>
      <c r="B3522" s="3" t="s">
        <v>579</v>
      </c>
      <c r="C3522" s="3" t="s">
        <v>4688</v>
      </c>
      <c r="D3522" s="6">
        <v>125000</v>
      </c>
      <c r="E3522" s="8">
        <v>14</v>
      </c>
      <c r="F3522" t="s">
        <v>8220</v>
      </c>
      <c r="G3522" t="s">
        <v>8224</v>
      </c>
      <c r="H3522" t="s">
        <v>8246</v>
      </c>
      <c r="I3522" s="19">
        <f t="shared" si="162"/>
        <v>42254.578622685185</v>
      </c>
      <c r="J3522">
        <v>1441633993</v>
      </c>
      <c r="K3522" s="19">
        <f t="shared" si="163"/>
        <v>42230.578622685185</v>
      </c>
      <c r="L3522">
        <v>1439560393</v>
      </c>
      <c r="M3522" t="b">
        <v>0</v>
      </c>
      <c r="N3522">
        <v>7</v>
      </c>
      <c r="O3522" t="b">
        <v>0</v>
      </c>
      <c r="P3522" t="s">
        <v>8270</v>
      </c>
      <c r="Q3522" s="15" t="s">
        <v>8307</v>
      </c>
      <c r="R3522" s="12" t="s">
        <v>8354</v>
      </c>
      <c r="S3522">
        <f t="shared" si="164"/>
        <v>2</v>
      </c>
    </row>
    <row r="3523" spans="1:19" ht="45" x14ac:dyDescent="0.25">
      <c r="A3523" s="10">
        <v>560</v>
      </c>
      <c r="B3523" s="3" t="s">
        <v>561</v>
      </c>
      <c r="C3523" s="3" t="s">
        <v>4670</v>
      </c>
      <c r="D3523" s="6">
        <v>100000</v>
      </c>
      <c r="E3523" s="8">
        <v>12</v>
      </c>
      <c r="F3523" t="s">
        <v>8220</v>
      </c>
      <c r="G3523" t="s">
        <v>8228</v>
      </c>
      <c r="H3523" t="s">
        <v>8250</v>
      </c>
      <c r="I3523" s="19">
        <f t="shared" ref="I3523:I3586" si="165">(((J3523/60)/60)/24)+DATE(1970,1,1)</f>
        <v>41990.771354166667</v>
      </c>
      <c r="J3523">
        <v>1418841045</v>
      </c>
      <c r="K3523" s="19">
        <f t="shared" ref="K3523:K3586" si="166">(((L3523/60)/60)/24)+DATE(1970,1,1)</f>
        <v>41960.771354166667</v>
      </c>
      <c r="L3523">
        <v>1416249045</v>
      </c>
      <c r="M3523" t="b">
        <v>0</v>
      </c>
      <c r="N3523">
        <v>3</v>
      </c>
      <c r="O3523" t="b">
        <v>0</v>
      </c>
      <c r="P3523" t="s">
        <v>8270</v>
      </c>
      <c r="Q3523" s="15" t="s">
        <v>8307</v>
      </c>
      <c r="R3523" s="12" t="s">
        <v>8354</v>
      </c>
      <c r="S3523">
        <f t="shared" ref="S3523:S3586" si="167">IFERROR(ROUND(E3523/N3523,2),0)</f>
        <v>4</v>
      </c>
    </row>
    <row r="3524" spans="1:19" ht="45" x14ac:dyDescent="0.25">
      <c r="A3524" s="10">
        <v>1081</v>
      </c>
      <c r="B3524" s="3" t="s">
        <v>1082</v>
      </c>
      <c r="C3524" s="3" t="s">
        <v>5191</v>
      </c>
      <c r="D3524" s="6">
        <v>68000</v>
      </c>
      <c r="E3524" s="8">
        <v>12</v>
      </c>
      <c r="F3524" t="s">
        <v>8220</v>
      </c>
      <c r="G3524" t="s">
        <v>8223</v>
      </c>
      <c r="H3524" t="s">
        <v>8245</v>
      </c>
      <c r="I3524" s="19">
        <f t="shared" si="165"/>
        <v>42032.926990740743</v>
      </c>
      <c r="J3524">
        <v>1422483292</v>
      </c>
      <c r="K3524" s="19">
        <f t="shared" si="166"/>
        <v>42002.926990740743</v>
      </c>
      <c r="L3524">
        <v>1419891292</v>
      </c>
      <c r="M3524" t="b">
        <v>0</v>
      </c>
      <c r="N3524">
        <v>4</v>
      </c>
      <c r="O3524" t="b">
        <v>0</v>
      </c>
      <c r="P3524" t="s">
        <v>8280</v>
      </c>
      <c r="Q3524" s="15" t="s">
        <v>8309</v>
      </c>
      <c r="R3524" s="12" t="s">
        <v>8345</v>
      </c>
      <c r="S3524">
        <f t="shared" si="167"/>
        <v>3</v>
      </c>
    </row>
    <row r="3525" spans="1:19" ht="45" x14ac:dyDescent="0.25">
      <c r="A3525" s="10">
        <v>167</v>
      </c>
      <c r="B3525" s="3" t="s">
        <v>169</v>
      </c>
      <c r="C3525" s="3" t="s">
        <v>4277</v>
      </c>
      <c r="D3525" s="6">
        <v>110000</v>
      </c>
      <c r="E3525" s="8">
        <v>11</v>
      </c>
      <c r="F3525" t="s">
        <v>8220</v>
      </c>
      <c r="G3525" t="s">
        <v>8223</v>
      </c>
      <c r="H3525" t="s">
        <v>8245</v>
      </c>
      <c r="I3525" s="19">
        <f t="shared" si="165"/>
        <v>42220.927488425921</v>
      </c>
      <c r="J3525">
        <v>1438726535</v>
      </c>
      <c r="K3525" s="19">
        <f t="shared" si="166"/>
        <v>42160.927488425921</v>
      </c>
      <c r="L3525">
        <v>1433542535</v>
      </c>
      <c r="M3525" t="b">
        <v>0</v>
      </c>
      <c r="N3525">
        <v>2</v>
      </c>
      <c r="O3525" t="b">
        <v>0</v>
      </c>
      <c r="P3525" t="s">
        <v>8266</v>
      </c>
      <c r="Q3525" s="15" t="s">
        <v>8317</v>
      </c>
      <c r="R3525" s="12" t="s">
        <v>8346</v>
      </c>
      <c r="S3525">
        <f t="shared" si="167"/>
        <v>5.5</v>
      </c>
    </row>
    <row r="3526" spans="1:19" ht="60" x14ac:dyDescent="0.25">
      <c r="A3526" s="10">
        <v>512</v>
      </c>
      <c r="B3526" s="3" t="s">
        <v>513</v>
      </c>
      <c r="C3526" s="3" t="s">
        <v>4622</v>
      </c>
      <c r="D3526" s="6">
        <v>8000</v>
      </c>
      <c r="E3526" s="8">
        <v>11</v>
      </c>
      <c r="F3526" t="s">
        <v>8220</v>
      </c>
      <c r="G3526" t="s">
        <v>8223</v>
      </c>
      <c r="H3526" t="s">
        <v>8245</v>
      </c>
      <c r="I3526" s="19">
        <f t="shared" si="165"/>
        <v>42694.783877314811</v>
      </c>
      <c r="J3526">
        <v>1479667727</v>
      </c>
      <c r="K3526" s="19">
        <f t="shared" si="166"/>
        <v>42649.742210648154</v>
      </c>
      <c r="L3526">
        <v>1475776127</v>
      </c>
      <c r="M3526" t="b">
        <v>0</v>
      </c>
      <c r="N3526">
        <v>2</v>
      </c>
      <c r="O3526" t="b">
        <v>0</v>
      </c>
      <c r="P3526" t="s">
        <v>8268</v>
      </c>
      <c r="Q3526" s="15" t="s">
        <v>8317</v>
      </c>
      <c r="R3526" s="12" t="s">
        <v>8344</v>
      </c>
      <c r="S3526">
        <f t="shared" si="167"/>
        <v>5.5</v>
      </c>
    </row>
    <row r="3527" spans="1:19" ht="60" x14ac:dyDescent="0.25">
      <c r="A3527" s="10">
        <v>981</v>
      </c>
      <c r="B3527" s="3" t="s">
        <v>982</v>
      </c>
      <c r="C3527" s="3" t="s">
        <v>5091</v>
      </c>
      <c r="D3527" s="6">
        <v>88888</v>
      </c>
      <c r="E3527" s="8">
        <v>11</v>
      </c>
      <c r="F3527" t="s">
        <v>8220</v>
      </c>
      <c r="G3527" t="s">
        <v>8223</v>
      </c>
      <c r="H3527" t="s">
        <v>8245</v>
      </c>
      <c r="I3527" s="19">
        <f t="shared" si="165"/>
        <v>41860.947013888886</v>
      </c>
      <c r="J3527">
        <v>1407624222</v>
      </c>
      <c r="K3527" s="19">
        <f t="shared" si="166"/>
        <v>41830.947013888886</v>
      </c>
      <c r="L3527">
        <v>1405032222</v>
      </c>
      <c r="M3527" t="b">
        <v>0</v>
      </c>
      <c r="N3527">
        <v>4</v>
      </c>
      <c r="O3527" t="b">
        <v>0</v>
      </c>
      <c r="P3527" t="s">
        <v>8271</v>
      </c>
      <c r="Q3527" s="15" t="s">
        <v>8307</v>
      </c>
      <c r="R3527" s="12" t="s">
        <v>8313</v>
      </c>
      <c r="S3527">
        <f t="shared" si="167"/>
        <v>2.75</v>
      </c>
    </row>
    <row r="3528" spans="1:19" ht="60" x14ac:dyDescent="0.25">
      <c r="A3528" s="10">
        <v>1123</v>
      </c>
      <c r="B3528" s="3" t="s">
        <v>1124</v>
      </c>
      <c r="C3528" s="3" t="s">
        <v>5233</v>
      </c>
      <c r="D3528" s="6">
        <v>5000</v>
      </c>
      <c r="E3528" s="8">
        <v>11</v>
      </c>
      <c r="F3528" t="s">
        <v>8220</v>
      </c>
      <c r="G3528" t="s">
        <v>8223</v>
      </c>
      <c r="H3528" t="s">
        <v>8245</v>
      </c>
      <c r="I3528" s="19">
        <f t="shared" si="165"/>
        <v>41748.5237037037</v>
      </c>
      <c r="J3528">
        <v>1397910848</v>
      </c>
      <c r="K3528" s="19">
        <f t="shared" si="166"/>
        <v>41718.5237037037</v>
      </c>
      <c r="L3528">
        <v>1395318848</v>
      </c>
      <c r="M3528" t="b">
        <v>0</v>
      </c>
      <c r="N3528">
        <v>3</v>
      </c>
      <c r="O3528" t="b">
        <v>0</v>
      </c>
      <c r="P3528" t="s">
        <v>8280</v>
      </c>
      <c r="Q3528" s="15" t="s">
        <v>8309</v>
      </c>
      <c r="R3528" s="12" t="s">
        <v>8345</v>
      </c>
      <c r="S3528">
        <f t="shared" si="167"/>
        <v>3.67</v>
      </c>
    </row>
    <row r="3529" spans="1:19" ht="60" x14ac:dyDescent="0.25">
      <c r="A3529" s="10">
        <v>1130</v>
      </c>
      <c r="B3529" s="3" t="s">
        <v>1131</v>
      </c>
      <c r="C3529" s="3" t="s">
        <v>5240</v>
      </c>
      <c r="D3529" s="6">
        <v>5000</v>
      </c>
      <c r="E3529" s="8">
        <v>11</v>
      </c>
      <c r="F3529" t="s">
        <v>8220</v>
      </c>
      <c r="G3529" t="s">
        <v>8223</v>
      </c>
      <c r="H3529" t="s">
        <v>8245</v>
      </c>
      <c r="I3529" s="19">
        <f t="shared" si="165"/>
        <v>41969.038194444445</v>
      </c>
      <c r="J3529">
        <v>1416963300</v>
      </c>
      <c r="K3529" s="19">
        <f t="shared" si="166"/>
        <v>41908.996527777781</v>
      </c>
      <c r="L3529">
        <v>1411775700</v>
      </c>
      <c r="M3529" t="b">
        <v>0</v>
      </c>
      <c r="N3529">
        <v>3</v>
      </c>
      <c r="O3529" t="b">
        <v>0</v>
      </c>
      <c r="P3529" t="s">
        <v>8281</v>
      </c>
      <c r="Q3529" s="15" t="s">
        <v>8309</v>
      </c>
      <c r="R3529" s="12" t="s">
        <v>8341</v>
      </c>
      <c r="S3529">
        <f t="shared" si="167"/>
        <v>3.67</v>
      </c>
    </row>
    <row r="3530" spans="1:19" ht="45" x14ac:dyDescent="0.25">
      <c r="A3530" s="10">
        <v>1715</v>
      </c>
      <c r="B3530" s="3" t="s">
        <v>1716</v>
      </c>
      <c r="C3530" s="3" t="s">
        <v>5825</v>
      </c>
      <c r="D3530" s="6">
        <v>5000</v>
      </c>
      <c r="E3530" s="8">
        <v>11</v>
      </c>
      <c r="F3530" t="s">
        <v>8220</v>
      </c>
      <c r="G3530" t="s">
        <v>8223</v>
      </c>
      <c r="H3530" t="s">
        <v>8245</v>
      </c>
      <c r="I3530" s="19">
        <f t="shared" si="165"/>
        <v>42094.140277777777</v>
      </c>
      <c r="J3530">
        <v>1427772120</v>
      </c>
      <c r="K3530" s="19">
        <f t="shared" si="166"/>
        <v>42064.217418981483</v>
      </c>
      <c r="L3530">
        <v>1425186785</v>
      </c>
      <c r="M3530" t="b">
        <v>0</v>
      </c>
      <c r="N3530">
        <v>2</v>
      </c>
      <c r="O3530" t="b">
        <v>0</v>
      </c>
      <c r="P3530" t="s">
        <v>8291</v>
      </c>
      <c r="Q3530" s="15" t="s">
        <v>8311</v>
      </c>
      <c r="R3530" s="12" t="s">
        <v>8336</v>
      </c>
      <c r="S3530">
        <f t="shared" si="167"/>
        <v>5.5</v>
      </c>
    </row>
    <row r="3531" spans="1:19" ht="30" x14ac:dyDescent="0.25">
      <c r="A3531" s="10">
        <v>3103</v>
      </c>
      <c r="B3531" s="3" t="s">
        <v>3103</v>
      </c>
      <c r="C3531" s="3" t="s">
        <v>7213</v>
      </c>
      <c r="D3531" s="6">
        <v>4100</v>
      </c>
      <c r="E3531" s="8">
        <v>11</v>
      </c>
      <c r="F3531" t="s">
        <v>8220</v>
      </c>
      <c r="G3531" t="s">
        <v>8223</v>
      </c>
      <c r="H3531" t="s">
        <v>8245</v>
      </c>
      <c r="I3531" s="19">
        <f t="shared" si="165"/>
        <v>42167.156319444446</v>
      </c>
      <c r="J3531">
        <v>1434080706</v>
      </c>
      <c r="K3531" s="19">
        <f t="shared" si="166"/>
        <v>42107.156319444446</v>
      </c>
      <c r="L3531">
        <v>1428896706</v>
      </c>
      <c r="M3531" t="b">
        <v>0</v>
      </c>
      <c r="N3531">
        <v>2</v>
      </c>
      <c r="O3531" t="b">
        <v>0</v>
      </c>
      <c r="P3531" t="s">
        <v>8301</v>
      </c>
      <c r="Q3531" s="15" t="s">
        <v>8314</v>
      </c>
      <c r="R3531" s="12" t="s">
        <v>8327</v>
      </c>
      <c r="S3531">
        <f t="shared" si="167"/>
        <v>5.5</v>
      </c>
    </row>
    <row r="3532" spans="1:19" ht="60" x14ac:dyDescent="0.25">
      <c r="A3532" s="10">
        <v>3940</v>
      </c>
      <c r="B3532" s="3" t="s">
        <v>3937</v>
      </c>
      <c r="C3532" s="3" t="s">
        <v>8048</v>
      </c>
      <c r="D3532" s="6">
        <v>5000</v>
      </c>
      <c r="E3532" s="8">
        <v>11</v>
      </c>
      <c r="F3532" t="s">
        <v>8220</v>
      </c>
      <c r="G3532" t="s">
        <v>8223</v>
      </c>
      <c r="H3532" t="s">
        <v>8245</v>
      </c>
      <c r="I3532" s="19">
        <f t="shared" si="165"/>
        <v>42006.492488425924</v>
      </c>
      <c r="J3532">
        <v>1420199351</v>
      </c>
      <c r="K3532" s="19">
        <f t="shared" si="166"/>
        <v>41961.492488425924</v>
      </c>
      <c r="L3532">
        <v>1416311351</v>
      </c>
      <c r="M3532" t="b">
        <v>0</v>
      </c>
      <c r="N3532">
        <v>2</v>
      </c>
      <c r="O3532" t="b">
        <v>0</v>
      </c>
      <c r="P3532" t="s">
        <v>8269</v>
      </c>
      <c r="Q3532" s="15" t="s">
        <v>8314</v>
      </c>
      <c r="R3532" s="12" t="s">
        <v>8315</v>
      </c>
      <c r="S3532">
        <f t="shared" si="167"/>
        <v>5.5</v>
      </c>
    </row>
    <row r="3533" spans="1:19" ht="60" x14ac:dyDescent="0.25">
      <c r="A3533" s="10">
        <v>3970</v>
      </c>
      <c r="B3533" s="3" t="s">
        <v>3967</v>
      </c>
      <c r="C3533" s="3" t="s">
        <v>8077</v>
      </c>
      <c r="D3533" s="6">
        <v>15000</v>
      </c>
      <c r="E3533" s="8">
        <v>11</v>
      </c>
      <c r="F3533" t="s">
        <v>8220</v>
      </c>
      <c r="G3533" t="s">
        <v>8223</v>
      </c>
      <c r="H3533" t="s">
        <v>8245</v>
      </c>
      <c r="I3533" s="19">
        <f t="shared" si="165"/>
        <v>42477.863553240735</v>
      </c>
      <c r="J3533">
        <v>1460925811</v>
      </c>
      <c r="K3533" s="19">
        <f t="shared" si="166"/>
        <v>42447.863553240735</v>
      </c>
      <c r="L3533">
        <v>1458333811</v>
      </c>
      <c r="M3533" t="b">
        <v>0</v>
      </c>
      <c r="N3533">
        <v>2</v>
      </c>
      <c r="O3533" t="b">
        <v>0</v>
      </c>
      <c r="P3533" t="s">
        <v>8269</v>
      </c>
      <c r="Q3533" s="15" t="s">
        <v>8314</v>
      </c>
      <c r="R3533" s="12" t="s">
        <v>8315</v>
      </c>
      <c r="S3533">
        <f t="shared" si="167"/>
        <v>5.5</v>
      </c>
    </row>
    <row r="3534" spans="1:19" ht="60" x14ac:dyDescent="0.25">
      <c r="A3534" s="10">
        <v>120</v>
      </c>
      <c r="B3534" s="3" t="s">
        <v>122</v>
      </c>
      <c r="C3534" s="3" t="s">
        <v>4231</v>
      </c>
      <c r="D3534" s="6">
        <v>70000</v>
      </c>
      <c r="E3534" s="8">
        <v>10</v>
      </c>
      <c r="F3534" t="s">
        <v>8219</v>
      </c>
      <c r="G3534" t="s">
        <v>8230</v>
      </c>
      <c r="H3534" t="s">
        <v>8251</v>
      </c>
      <c r="I3534" s="19">
        <f t="shared" si="165"/>
        <v>42646.049849537041</v>
      </c>
      <c r="J3534">
        <v>1475457107</v>
      </c>
      <c r="K3534" s="19">
        <f t="shared" si="166"/>
        <v>42616.049849537041</v>
      </c>
      <c r="L3534">
        <v>1472865107</v>
      </c>
      <c r="M3534" t="b">
        <v>0</v>
      </c>
      <c r="N3534">
        <v>1</v>
      </c>
      <c r="O3534" t="b">
        <v>0</v>
      </c>
      <c r="P3534" t="s">
        <v>8265</v>
      </c>
      <c r="Q3534" s="15" t="s">
        <v>8317</v>
      </c>
      <c r="R3534" s="12" t="s">
        <v>8337</v>
      </c>
      <c r="S3534">
        <f t="shared" si="167"/>
        <v>10</v>
      </c>
    </row>
    <row r="3535" spans="1:19" ht="60" x14ac:dyDescent="0.25">
      <c r="A3535" s="10">
        <v>142</v>
      </c>
      <c r="B3535" s="3" t="s">
        <v>144</v>
      </c>
      <c r="C3535" s="3" t="s">
        <v>4252</v>
      </c>
      <c r="D3535" s="6">
        <v>3000</v>
      </c>
      <c r="E3535" s="8">
        <v>10</v>
      </c>
      <c r="F3535" t="s">
        <v>8219</v>
      </c>
      <c r="G3535" t="s">
        <v>8223</v>
      </c>
      <c r="H3535" t="s">
        <v>8245</v>
      </c>
      <c r="I3535" s="19">
        <f t="shared" si="165"/>
        <v>41959.934930555552</v>
      </c>
      <c r="J3535">
        <v>1416176778</v>
      </c>
      <c r="K3535" s="19">
        <f t="shared" si="166"/>
        <v>41938.893263888887</v>
      </c>
      <c r="L3535">
        <v>1414358778</v>
      </c>
      <c r="M3535" t="b">
        <v>0</v>
      </c>
      <c r="N3535">
        <v>1</v>
      </c>
      <c r="O3535" t="b">
        <v>0</v>
      </c>
      <c r="P3535" t="s">
        <v>8265</v>
      </c>
      <c r="Q3535" s="15" t="s">
        <v>8317</v>
      </c>
      <c r="R3535" s="12" t="s">
        <v>8337</v>
      </c>
      <c r="S3535">
        <f t="shared" si="167"/>
        <v>10</v>
      </c>
    </row>
    <row r="3536" spans="1:19" ht="60" x14ac:dyDescent="0.25">
      <c r="A3536" s="10">
        <v>159</v>
      </c>
      <c r="B3536" s="3" t="s">
        <v>161</v>
      </c>
      <c r="C3536" s="3" t="s">
        <v>4269</v>
      </c>
      <c r="D3536" s="6">
        <v>500000</v>
      </c>
      <c r="E3536" s="8">
        <v>10</v>
      </c>
      <c r="F3536" t="s">
        <v>8219</v>
      </c>
      <c r="G3536" t="s">
        <v>8223</v>
      </c>
      <c r="H3536" t="s">
        <v>8245</v>
      </c>
      <c r="I3536" s="19">
        <f t="shared" si="165"/>
        <v>42554.434548611112</v>
      </c>
      <c r="J3536">
        <v>1467541545</v>
      </c>
      <c r="K3536" s="19">
        <f t="shared" si="166"/>
        <v>42514.434548611112</v>
      </c>
      <c r="L3536">
        <v>1464085545</v>
      </c>
      <c r="M3536" t="b">
        <v>0</v>
      </c>
      <c r="N3536">
        <v>1</v>
      </c>
      <c r="O3536" t="b">
        <v>0</v>
      </c>
      <c r="P3536" t="s">
        <v>8265</v>
      </c>
      <c r="Q3536" s="15" t="s">
        <v>8317</v>
      </c>
      <c r="R3536" s="12" t="s">
        <v>8337</v>
      </c>
      <c r="S3536">
        <f t="shared" si="167"/>
        <v>10</v>
      </c>
    </row>
    <row r="3537" spans="1:19" ht="60" x14ac:dyDescent="0.25">
      <c r="A3537" s="10">
        <v>215</v>
      </c>
      <c r="B3537" s="3" t="s">
        <v>217</v>
      </c>
      <c r="C3537" s="3" t="s">
        <v>4325</v>
      </c>
      <c r="D3537" s="6">
        <v>4400</v>
      </c>
      <c r="E3537" s="8">
        <v>10</v>
      </c>
      <c r="F3537" t="s">
        <v>8220</v>
      </c>
      <c r="G3537" t="s">
        <v>8224</v>
      </c>
      <c r="H3537" t="s">
        <v>8246</v>
      </c>
      <c r="I3537" s="19">
        <f t="shared" si="165"/>
        <v>42417.999305555553</v>
      </c>
      <c r="J3537">
        <v>1455753540</v>
      </c>
      <c r="K3537" s="19">
        <f t="shared" si="166"/>
        <v>42375.230115740742</v>
      </c>
      <c r="L3537">
        <v>1452058282</v>
      </c>
      <c r="M3537" t="b">
        <v>0</v>
      </c>
      <c r="N3537">
        <v>1</v>
      </c>
      <c r="O3537" t="b">
        <v>0</v>
      </c>
      <c r="P3537" t="s">
        <v>8266</v>
      </c>
      <c r="Q3537" s="15" t="s">
        <v>8317</v>
      </c>
      <c r="R3537" s="12" t="s">
        <v>8346</v>
      </c>
      <c r="S3537">
        <f t="shared" si="167"/>
        <v>10</v>
      </c>
    </row>
    <row r="3538" spans="1:19" ht="45" x14ac:dyDescent="0.25">
      <c r="A3538" s="10">
        <v>443</v>
      </c>
      <c r="B3538" s="3" t="s">
        <v>444</v>
      </c>
      <c r="C3538" s="3" t="s">
        <v>4553</v>
      </c>
      <c r="D3538" s="6">
        <v>10000</v>
      </c>
      <c r="E3538" s="8">
        <v>10</v>
      </c>
      <c r="F3538" t="s">
        <v>8220</v>
      </c>
      <c r="G3538" t="s">
        <v>8228</v>
      </c>
      <c r="H3538" t="s">
        <v>8250</v>
      </c>
      <c r="I3538" s="19">
        <f t="shared" si="165"/>
        <v>41680.015057870369</v>
      </c>
      <c r="J3538">
        <v>1391991701</v>
      </c>
      <c r="K3538" s="19">
        <f t="shared" si="166"/>
        <v>41650.015057870369</v>
      </c>
      <c r="L3538">
        <v>1389399701</v>
      </c>
      <c r="M3538" t="b">
        <v>0</v>
      </c>
      <c r="N3538">
        <v>2</v>
      </c>
      <c r="O3538" t="b">
        <v>0</v>
      </c>
      <c r="P3538" t="s">
        <v>8268</v>
      </c>
      <c r="Q3538" s="15" t="s">
        <v>8317</v>
      </c>
      <c r="R3538" s="12" t="s">
        <v>8344</v>
      </c>
      <c r="S3538">
        <f t="shared" si="167"/>
        <v>5</v>
      </c>
    </row>
    <row r="3539" spans="1:19" ht="45" x14ac:dyDescent="0.25">
      <c r="A3539" s="10">
        <v>482</v>
      </c>
      <c r="B3539" s="3" t="s">
        <v>483</v>
      </c>
      <c r="C3539" s="3" t="s">
        <v>4592</v>
      </c>
      <c r="D3539" s="6">
        <v>10000</v>
      </c>
      <c r="E3539" s="8">
        <v>10</v>
      </c>
      <c r="F3539" t="s">
        <v>8220</v>
      </c>
      <c r="G3539" t="s">
        <v>8223</v>
      </c>
      <c r="H3539" t="s">
        <v>8245</v>
      </c>
      <c r="I3539" s="19">
        <f t="shared" si="165"/>
        <v>42474.606944444444</v>
      </c>
      <c r="J3539">
        <v>1460644440</v>
      </c>
      <c r="K3539" s="19">
        <f t="shared" si="166"/>
        <v>42447.896875000006</v>
      </c>
      <c r="L3539">
        <v>1458336690</v>
      </c>
      <c r="M3539" t="b">
        <v>0</v>
      </c>
      <c r="N3539">
        <v>1</v>
      </c>
      <c r="O3539" t="b">
        <v>0</v>
      </c>
      <c r="P3539" t="s">
        <v>8268</v>
      </c>
      <c r="Q3539" s="15" t="s">
        <v>8317</v>
      </c>
      <c r="R3539" s="12" t="s">
        <v>8344</v>
      </c>
      <c r="S3539">
        <f t="shared" si="167"/>
        <v>10</v>
      </c>
    </row>
    <row r="3540" spans="1:19" ht="45" x14ac:dyDescent="0.25">
      <c r="A3540" s="10">
        <v>509</v>
      </c>
      <c r="B3540" s="3" t="s">
        <v>510</v>
      </c>
      <c r="C3540" s="3" t="s">
        <v>4619</v>
      </c>
      <c r="D3540" s="6">
        <v>5000</v>
      </c>
      <c r="E3540" s="8">
        <v>10</v>
      </c>
      <c r="F3540" t="s">
        <v>8220</v>
      </c>
      <c r="G3540" t="s">
        <v>8224</v>
      </c>
      <c r="H3540" t="s">
        <v>8246</v>
      </c>
      <c r="I3540" s="19">
        <f t="shared" si="165"/>
        <v>42183.631597222222</v>
      </c>
      <c r="J3540">
        <v>1435504170</v>
      </c>
      <c r="K3540" s="19">
        <f t="shared" si="166"/>
        <v>42153.631597222222</v>
      </c>
      <c r="L3540">
        <v>1432912170</v>
      </c>
      <c r="M3540" t="b">
        <v>0</v>
      </c>
      <c r="N3540">
        <v>1</v>
      </c>
      <c r="O3540" t="b">
        <v>0</v>
      </c>
      <c r="P3540" t="s">
        <v>8268</v>
      </c>
      <c r="Q3540" s="15" t="s">
        <v>8317</v>
      </c>
      <c r="R3540" s="12" t="s">
        <v>8344</v>
      </c>
      <c r="S3540">
        <f t="shared" si="167"/>
        <v>10</v>
      </c>
    </row>
    <row r="3541" spans="1:19" ht="60" x14ac:dyDescent="0.25">
      <c r="A3541" s="10">
        <v>577</v>
      </c>
      <c r="B3541" s="3" t="s">
        <v>578</v>
      </c>
      <c r="C3541" s="3" t="s">
        <v>4687</v>
      </c>
      <c r="D3541" s="6">
        <v>5000</v>
      </c>
      <c r="E3541" s="8">
        <v>10</v>
      </c>
      <c r="F3541" t="s">
        <v>8220</v>
      </c>
      <c r="G3541" t="s">
        <v>8223</v>
      </c>
      <c r="H3541" t="s">
        <v>8245</v>
      </c>
      <c r="I3541" s="19">
        <f t="shared" si="165"/>
        <v>42510.589143518519</v>
      </c>
      <c r="J3541">
        <v>1463753302</v>
      </c>
      <c r="K3541" s="19">
        <f t="shared" si="166"/>
        <v>42450.589143518519</v>
      </c>
      <c r="L3541">
        <v>1458569302</v>
      </c>
      <c r="M3541" t="b">
        <v>0</v>
      </c>
      <c r="N3541">
        <v>1</v>
      </c>
      <c r="O3541" t="b">
        <v>0</v>
      </c>
      <c r="P3541" t="s">
        <v>8270</v>
      </c>
      <c r="Q3541" s="15" t="s">
        <v>8307</v>
      </c>
      <c r="R3541" s="12" t="s">
        <v>8354</v>
      </c>
      <c r="S3541">
        <f t="shared" si="167"/>
        <v>10</v>
      </c>
    </row>
    <row r="3542" spans="1:19" ht="60" x14ac:dyDescent="0.25">
      <c r="A3542" s="10">
        <v>606</v>
      </c>
      <c r="B3542" s="3" t="s">
        <v>607</v>
      </c>
      <c r="C3542" s="3" t="s">
        <v>4716</v>
      </c>
      <c r="D3542" s="6">
        <v>5000</v>
      </c>
      <c r="E3542" s="8">
        <v>10</v>
      </c>
      <c r="F3542" t="s">
        <v>8219</v>
      </c>
      <c r="G3542" t="s">
        <v>8232</v>
      </c>
      <c r="H3542" t="s">
        <v>8248</v>
      </c>
      <c r="I3542" s="19">
        <f t="shared" si="165"/>
        <v>42148.625</v>
      </c>
      <c r="J3542">
        <v>1432479600</v>
      </c>
      <c r="K3542" s="19">
        <f t="shared" si="166"/>
        <v>42102.650567129633</v>
      </c>
      <c r="L3542">
        <v>1428507409</v>
      </c>
      <c r="M3542" t="b">
        <v>0</v>
      </c>
      <c r="N3542">
        <v>1</v>
      </c>
      <c r="O3542" t="b">
        <v>0</v>
      </c>
      <c r="P3542" t="s">
        <v>8270</v>
      </c>
      <c r="Q3542" s="15" t="s">
        <v>8307</v>
      </c>
      <c r="R3542" s="12" t="s">
        <v>8354</v>
      </c>
      <c r="S3542">
        <f t="shared" si="167"/>
        <v>10</v>
      </c>
    </row>
    <row r="3543" spans="1:19" ht="60" x14ac:dyDescent="0.25">
      <c r="A3543" s="10">
        <v>630</v>
      </c>
      <c r="B3543" s="3" t="s">
        <v>631</v>
      </c>
      <c r="C3543" s="3" t="s">
        <v>4740</v>
      </c>
      <c r="D3543" s="6">
        <v>11999</v>
      </c>
      <c r="E3543" s="8">
        <v>10</v>
      </c>
      <c r="F3543" t="s">
        <v>8219</v>
      </c>
      <c r="G3543" t="s">
        <v>8223</v>
      </c>
      <c r="H3543" t="s">
        <v>8245</v>
      </c>
      <c r="I3543" s="19">
        <f t="shared" si="165"/>
        <v>42253.215277777781</v>
      </c>
      <c r="J3543">
        <v>1441516200</v>
      </c>
      <c r="K3543" s="19">
        <f t="shared" si="166"/>
        <v>42223.619456018518</v>
      </c>
      <c r="L3543">
        <v>1438959121</v>
      </c>
      <c r="M3543" t="b">
        <v>0</v>
      </c>
      <c r="N3543">
        <v>1</v>
      </c>
      <c r="O3543" t="b">
        <v>0</v>
      </c>
      <c r="P3543" t="s">
        <v>8270</v>
      </c>
      <c r="Q3543" s="15" t="s">
        <v>8307</v>
      </c>
      <c r="R3543" s="12" t="s">
        <v>8354</v>
      </c>
      <c r="S3543">
        <f t="shared" si="167"/>
        <v>10</v>
      </c>
    </row>
    <row r="3544" spans="1:19" ht="45" x14ac:dyDescent="0.25">
      <c r="A3544" s="10">
        <v>771</v>
      </c>
      <c r="B3544" s="3" t="s">
        <v>772</v>
      </c>
      <c r="C3544" s="3" t="s">
        <v>4881</v>
      </c>
      <c r="D3544" s="6">
        <v>38000</v>
      </c>
      <c r="E3544" s="8">
        <v>10</v>
      </c>
      <c r="F3544" t="s">
        <v>8220</v>
      </c>
      <c r="G3544" t="s">
        <v>8223</v>
      </c>
      <c r="H3544" t="s">
        <v>8245</v>
      </c>
      <c r="I3544" s="19">
        <f t="shared" si="165"/>
        <v>42399.824097222227</v>
      </c>
      <c r="J3544">
        <v>1454183202</v>
      </c>
      <c r="K3544" s="19">
        <f t="shared" si="166"/>
        <v>42349.824097222227</v>
      </c>
      <c r="L3544">
        <v>1449863202</v>
      </c>
      <c r="M3544" t="b">
        <v>0</v>
      </c>
      <c r="N3544">
        <v>1</v>
      </c>
      <c r="O3544" t="b">
        <v>0</v>
      </c>
      <c r="P3544" t="s">
        <v>8273</v>
      </c>
      <c r="Q3544" s="15" t="s">
        <v>8320</v>
      </c>
      <c r="R3544" s="12" t="s">
        <v>8342</v>
      </c>
      <c r="S3544">
        <f t="shared" si="167"/>
        <v>10</v>
      </c>
    </row>
    <row r="3545" spans="1:19" ht="60" x14ac:dyDescent="0.25">
      <c r="A3545" s="10">
        <v>1114</v>
      </c>
      <c r="B3545" s="3" t="s">
        <v>1115</v>
      </c>
      <c r="C3545" s="3" t="s">
        <v>5224</v>
      </c>
      <c r="D3545" s="6">
        <v>6000</v>
      </c>
      <c r="E3545" s="8">
        <v>10</v>
      </c>
      <c r="F3545" t="s">
        <v>8220</v>
      </c>
      <c r="G3545" t="s">
        <v>8224</v>
      </c>
      <c r="H3545" t="s">
        <v>8246</v>
      </c>
      <c r="I3545" s="19">
        <f t="shared" si="165"/>
        <v>41556.345914351856</v>
      </c>
      <c r="J3545">
        <v>1381306687</v>
      </c>
      <c r="K3545" s="19">
        <f t="shared" si="166"/>
        <v>41526.345914351856</v>
      </c>
      <c r="L3545">
        <v>1378714687</v>
      </c>
      <c r="M3545" t="b">
        <v>0</v>
      </c>
      <c r="N3545">
        <v>3</v>
      </c>
      <c r="O3545" t="b">
        <v>0</v>
      </c>
      <c r="P3545" t="s">
        <v>8280</v>
      </c>
      <c r="Q3545" s="15" t="s">
        <v>8309</v>
      </c>
      <c r="R3545" s="12" t="s">
        <v>8345</v>
      </c>
      <c r="S3545">
        <f t="shared" si="167"/>
        <v>3.33</v>
      </c>
    </row>
    <row r="3546" spans="1:19" ht="60" x14ac:dyDescent="0.25">
      <c r="A3546" s="10">
        <v>1176</v>
      </c>
      <c r="B3546" s="3" t="s">
        <v>1177</v>
      </c>
      <c r="C3546" s="3" t="s">
        <v>5286</v>
      </c>
      <c r="D3546" s="6">
        <v>175000</v>
      </c>
      <c r="E3546" s="8">
        <v>10</v>
      </c>
      <c r="F3546" t="s">
        <v>8220</v>
      </c>
      <c r="G3546" t="s">
        <v>8225</v>
      </c>
      <c r="H3546" t="s">
        <v>8247</v>
      </c>
      <c r="I3546" s="19">
        <f t="shared" si="165"/>
        <v>42800.541666666672</v>
      </c>
      <c r="J3546">
        <v>1488805200</v>
      </c>
      <c r="K3546" s="19">
        <f t="shared" si="166"/>
        <v>42746.019652777773</v>
      </c>
      <c r="L3546">
        <v>1484094498</v>
      </c>
      <c r="M3546" t="b">
        <v>0</v>
      </c>
      <c r="N3546">
        <v>1</v>
      </c>
      <c r="O3546" t="b">
        <v>0</v>
      </c>
      <c r="P3546" t="s">
        <v>8282</v>
      </c>
      <c r="Q3546" s="15" t="s">
        <v>8325</v>
      </c>
      <c r="R3546" s="12" t="s">
        <v>8353</v>
      </c>
      <c r="S3546">
        <f t="shared" si="167"/>
        <v>10</v>
      </c>
    </row>
    <row r="3547" spans="1:19" ht="45" x14ac:dyDescent="0.25">
      <c r="A3547" s="10">
        <v>1543</v>
      </c>
      <c r="B3547" s="3" t="s">
        <v>1544</v>
      </c>
      <c r="C3547" s="3" t="s">
        <v>5653</v>
      </c>
      <c r="D3547" s="6">
        <v>2250</v>
      </c>
      <c r="E3547" s="8">
        <v>10</v>
      </c>
      <c r="F3547" t="s">
        <v>8220</v>
      </c>
      <c r="G3547" t="s">
        <v>8223</v>
      </c>
      <c r="H3547" t="s">
        <v>8245</v>
      </c>
      <c r="I3547" s="19">
        <f t="shared" si="165"/>
        <v>41965.551319444443</v>
      </c>
      <c r="J3547">
        <v>1416662034</v>
      </c>
      <c r="K3547" s="19">
        <f t="shared" si="166"/>
        <v>41935.509652777779</v>
      </c>
      <c r="L3547">
        <v>1414066434</v>
      </c>
      <c r="M3547" t="b">
        <v>0</v>
      </c>
      <c r="N3547">
        <v>1</v>
      </c>
      <c r="O3547" t="b">
        <v>0</v>
      </c>
      <c r="P3547" t="s">
        <v>8287</v>
      </c>
      <c r="Q3547" s="15" t="s">
        <v>8322</v>
      </c>
      <c r="R3547" s="12" t="s">
        <v>8350</v>
      </c>
      <c r="S3547">
        <f t="shared" si="167"/>
        <v>10</v>
      </c>
    </row>
    <row r="3548" spans="1:19" ht="60" x14ac:dyDescent="0.25">
      <c r="A3548" s="10">
        <v>1564</v>
      </c>
      <c r="B3548" s="3" t="s">
        <v>1565</v>
      </c>
      <c r="C3548" s="3" t="s">
        <v>5674</v>
      </c>
      <c r="D3548" s="6">
        <v>10000</v>
      </c>
      <c r="E3548" s="8">
        <v>10</v>
      </c>
      <c r="F3548" t="s">
        <v>8219</v>
      </c>
      <c r="G3548" t="s">
        <v>8223</v>
      </c>
      <c r="H3548" t="s">
        <v>8245</v>
      </c>
      <c r="I3548" s="19">
        <f t="shared" si="165"/>
        <v>42152.836805555555</v>
      </c>
      <c r="J3548">
        <v>1432843500</v>
      </c>
      <c r="K3548" s="19">
        <f t="shared" si="166"/>
        <v>42121.367002314815</v>
      </c>
      <c r="L3548">
        <v>1430124509</v>
      </c>
      <c r="M3548" t="b">
        <v>0</v>
      </c>
      <c r="N3548">
        <v>1</v>
      </c>
      <c r="O3548" t="b">
        <v>0</v>
      </c>
      <c r="P3548" t="s">
        <v>8288</v>
      </c>
      <c r="Q3548" s="15" t="s">
        <v>8320</v>
      </c>
      <c r="R3548" s="12" t="s">
        <v>8352</v>
      </c>
      <c r="S3548">
        <f t="shared" si="167"/>
        <v>10</v>
      </c>
    </row>
    <row r="3549" spans="1:19" ht="60" x14ac:dyDescent="0.25">
      <c r="A3549" s="10">
        <v>1701</v>
      </c>
      <c r="B3549" s="3" t="s">
        <v>1702</v>
      </c>
      <c r="C3549" s="3" t="s">
        <v>5811</v>
      </c>
      <c r="D3549" s="6">
        <v>5050</v>
      </c>
      <c r="E3549" s="8">
        <v>10</v>
      </c>
      <c r="F3549" t="s">
        <v>8220</v>
      </c>
      <c r="G3549" t="s">
        <v>8223</v>
      </c>
      <c r="H3549" t="s">
        <v>8245</v>
      </c>
      <c r="I3549" s="19">
        <f t="shared" si="165"/>
        <v>42019.664409722223</v>
      </c>
      <c r="J3549">
        <v>1421337405</v>
      </c>
      <c r="K3549" s="19">
        <f t="shared" si="166"/>
        <v>41989.664409722223</v>
      </c>
      <c r="L3549">
        <v>1418745405</v>
      </c>
      <c r="M3549" t="b">
        <v>0</v>
      </c>
      <c r="N3549">
        <v>2</v>
      </c>
      <c r="O3549" t="b">
        <v>0</v>
      </c>
      <c r="P3549" t="s">
        <v>8291</v>
      </c>
      <c r="Q3549" s="15" t="s">
        <v>8311</v>
      </c>
      <c r="R3549" s="12" t="s">
        <v>8336</v>
      </c>
      <c r="S3549">
        <f t="shared" si="167"/>
        <v>5</v>
      </c>
    </row>
    <row r="3550" spans="1:19" ht="45" x14ac:dyDescent="0.25">
      <c r="A3550" s="10">
        <v>1863</v>
      </c>
      <c r="B3550" s="3" t="s">
        <v>1864</v>
      </c>
      <c r="C3550" s="3" t="s">
        <v>5973</v>
      </c>
      <c r="D3550" s="6">
        <v>2500</v>
      </c>
      <c r="E3550" s="8">
        <v>10</v>
      </c>
      <c r="F3550" t="s">
        <v>8220</v>
      </c>
      <c r="G3550" t="s">
        <v>8223</v>
      </c>
      <c r="H3550" t="s">
        <v>8245</v>
      </c>
      <c r="I3550" s="19">
        <f t="shared" si="165"/>
        <v>41802.797280092593</v>
      </c>
      <c r="J3550">
        <v>1402600085</v>
      </c>
      <c r="K3550" s="19">
        <f t="shared" si="166"/>
        <v>41772.797280092593</v>
      </c>
      <c r="L3550">
        <v>1400008085</v>
      </c>
      <c r="M3550" t="b">
        <v>0</v>
      </c>
      <c r="N3550">
        <v>2</v>
      </c>
      <c r="O3550" t="b">
        <v>0</v>
      </c>
      <c r="P3550" t="s">
        <v>8281</v>
      </c>
      <c r="Q3550" s="15" t="s">
        <v>8309</v>
      </c>
      <c r="R3550" s="12" t="s">
        <v>8341</v>
      </c>
      <c r="S3550">
        <f t="shared" si="167"/>
        <v>5</v>
      </c>
    </row>
    <row r="3551" spans="1:19" ht="60" x14ac:dyDescent="0.25">
      <c r="A3551" s="10">
        <v>1867</v>
      </c>
      <c r="B3551" s="3" t="s">
        <v>1868</v>
      </c>
      <c r="C3551" s="3" t="s">
        <v>5977</v>
      </c>
      <c r="D3551" s="6">
        <v>20000</v>
      </c>
      <c r="E3551" s="8">
        <v>10</v>
      </c>
      <c r="F3551" t="s">
        <v>8220</v>
      </c>
      <c r="G3551" t="s">
        <v>8223</v>
      </c>
      <c r="H3551" t="s">
        <v>8245</v>
      </c>
      <c r="I3551" s="19">
        <f t="shared" si="165"/>
        <v>42679.924907407403</v>
      </c>
      <c r="J3551">
        <v>1478383912</v>
      </c>
      <c r="K3551" s="19">
        <f t="shared" si="166"/>
        <v>42649.924907407403</v>
      </c>
      <c r="L3551">
        <v>1475791912</v>
      </c>
      <c r="M3551" t="b">
        <v>0</v>
      </c>
      <c r="N3551">
        <v>1</v>
      </c>
      <c r="O3551" t="b">
        <v>0</v>
      </c>
      <c r="P3551" t="s">
        <v>8281</v>
      </c>
      <c r="Q3551" s="15" t="s">
        <v>8309</v>
      </c>
      <c r="R3551" s="12" t="s">
        <v>8341</v>
      </c>
      <c r="S3551">
        <f t="shared" si="167"/>
        <v>10</v>
      </c>
    </row>
    <row r="3552" spans="1:19" ht="60" x14ac:dyDescent="0.25">
      <c r="A3552" s="10">
        <v>1911</v>
      </c>
      <c r="B3552" s="3" t="s">
        <v>1912</v>
      </c>
      <c r="C3552" s="3" t="s">
        <v>6021</v>
      </c>
      <c r="D3552" s="6">
        <v>42500</v>
      </c>
      <c r="E3552" s="8">
        <v>10</v>
      </c>
      <c r="F3552" t="s">
        <v>8220</v>
      </c>
      <c r="G3552" t="s">
        <v>8227</v>
      </c>
      <c r="H3552" t="s">
        <v>8249</v>
      </c>
      <c r="I3552" s="19">
        <f t="shared" si="165"/>
        <v>41860.033958333333</v>
      </c>
      <c r="J3552">
        <v>1407545334</v>
      </c>
      <c r="K3552" s="19">
        <f t="shared" si="166"/>
        <v>41830.033958333333</v>
      </c>
      <c r="L3552">
        <v>1404953334</v>
      </c>
      <c r="M3552" t="b">
        <v>0</v>
      </c>
      <c r="N3552">
        <v>1</v>
      </c>
      <c r="O3552" t="b">
        <v>0</v>
      </c>
      <c r="P3552" t="s">
        <v>8292</v>
      </c>
      <c r="Q3552" s="15" t="s">
        <v>8307</v>
      </c>
      <c r="R3552" s="12" t="s">
        <v>8347</v>
      </c>
      <c r="S3552">
        <f t="shared" si="167"/>
        <v>10</v>
      </c>
    </row>
    <row r="3553" spans="1:19" ht="45" x14ac:dyDescent="0.25">
      <c r="A3553" s="10">
        <v>2126</v>
      </c>
      <c r="B3553" s="3" t="s">
        <v>2127</v>
      </c>
      <c r="C3553" s="3" t="s">
        <v>6236</v>
      </c>
      <c r="D3553" s="6">
        <v>20000</v>
      </c>
      <c r="E3553" s="8">
        <v>10</v>
      </c>
      <c r="F3553" t="s">
        <v>8220</v>
      </c>
      <c r="G3553" t="s">
        <v>8223</v>
      </c>
      <c r="H3553" t="s">
        <v>8245</v>
      </c>
      <c r="I3553" s="19">
        <f t="shared" si="165"/>
        <v>41981.973229166666</v>
      </c>
      <c r="J3553">
        <v>1418080887</v>
      </c>
      <c r="K3553" s="19">
        <f t="shared" si="166"/>
        <v>41951.973229166666</v>
      </c>
      <c r="L3553">
        <v>1415488887</v>
      </c>
      <c r="M3553" t="b">
        <v>0</v>
      </c>
      <c r="N3553">
        <v>2</v>
      </c>
      <c r="O3553" t="b">
        <v>0</v>
      </c>
      <c r="P3553" t="s">
        <v>8280</v>
      </c>
      <c r="Q3553" s="15" t="s">
        <v>8309</v>
      </c>
      <c r="R3553" s="12" t="s">
        <v>8345</v>
      </c>
      <c r="S3553">
        <f t="shared" si="167"/>
        <v>5</v>
      </c>
    </row>
    <row r="3554" spans="1:19" ht="60" x14ac:dyDescent="0.25">
      <c r="A3554" s="10">
        <v>2374</v>
      </c>
      <c r="B3554" s="3" t="s">
        <v>2375</v>
      </c>
      <c r="C3554" s="3" t="s">
        <v>6484</v>
      </c>
      <c r="D3554" s="6">
        <v>22000</v>
      </c>
      <c r="E3554" s="8">
        <v>10</v>
      </c>
      <c r="F3554" t="s">
        <v>8219</v>
      </c>
      <c r="G3554" t="s">
        <v>8223</v>
      </c>
      <c r="H3554" t="s">
        <v>8245</v>
      </c>
      <c r="I3554" s="19">
        <f t="shared" si="165"/>
        <v>42047.843287037031</v>
      </c>
      <c r="J3554">
        <v>1423772060</v>
      </c>
      <c r="K3554" s="19">
        <f t="shared" si="166"/>
        <v>42017.843287037031</v>
      </c>
      <c r="L3554">
        <v>1421180060</v>
      </c>
      <c r="M3554" t="b">
        <v>0</v>
      </c>
      <c r="N3554">
        <v>1</v>
      </c>
      <c r="O3554" t="b">
        <v>0</v>
      </c>
      <c r="P3554" t="s">
        <v>8270</v>
      </c>
      <c r="Q3554" s="15" t="s">
        <v>8307</v>
      </c>
      <c r="R3554" s="12" t="s">
        <v>8354</v>
      </c>
      <c r="S3554">
        <f t="shared" si="167"/>
        <v>10</v>
      </c>
    </row>
    <row r="3555" spans="1:19" ht="45" x14ac:dyDescent="0.25">
      <c r="A3555" s="10">
        <v>2396</v>
      </c>
      <c r="B3555" s="3" t="s">
        <v>2397</v>
      </c>
      <c r="C3555" s="3" t="s">
        <v>6506</v>
      </c>
      <c r="D3555" s="6">
        <v>5000</v>
      </c>
      <c r="E3555" s="8">
        <v>10</v>
      </c>
      <c r="F3555" t="s">
        <v>8219</v>
      </c>
      <c r="G3555" t="s">
        <v>8239</v>
      </c>
      <c r="H3555" t="s">
        <v>8256</v>
      </c>
      <c r="I3555" s="19">
        <f t="shared" si="165"/>
        <v>42292.849050925928</v>
      </c>
      <c r="J3555">
        <v>1444940558</v>
      </c>
      <c r="K3555" s="19">
        <f t="shared" si="166"/>
        <v>42262.849050925928</v>
      </c>
      <c r="L3555">
        <v>1442348558</v>
      </c>
      <c r="M3555" t="b">
        <v>0</v>
      </c>
      <c r="N3555">
        <v>1</v>
      </c>
      <c r="O3555" t="b">
        <v>0</v>
      </c>
      <c r="P3555" t="s">
        <v>8270</v>
      </c>
      <c r="Q3555" s="15" t="s">
        <v>8307</v>
      </c>
      <c r="R3555" s="12" t="s">
        <v>8354</v>
      </c>
      <c r="S3555">
        <f t="shared" si="167"/>
        <v>10</v>
      </c>
    </row>
    <row r="3556" spans="1:19" ht="30" x14ac:dyDescent="0.25">
      <c r="A3556" s="10">
        <v>2440</v>
      </c>
      <c r="B3556" s="3" t="s">
        <v>2441</v>
      </c>
      <c r="C3556" s="3" t="s">
        <v>6550</v>
      </c>
      <c r="D3556" s="6">
        <v>5000</v>
      </c>
      <c r="E3556" s="8">
        <v>10</v>
      </c>
      <c r="F3556" t="s">
        <v>8220</v>
      </c>
      <c r="G3556" t="s">
        <v>8241</v>
      </c>
      <c r="H3556" t="s">
        <v>8248</v>
      </c>
      <c r="I3556" s="19">
        <f t="shared" si="165"/>
        <v>42413.899456018517</v>
      </c>
      <c r="J3556">
        <v>1455399313</v>
      </c>
      <c r="K3556" s="19">
        <f t="shared" si="166"/>
        <v>42383.899456018517</v>
      </c>
      <c r="L3556">
        <v>1452807313</v>
      </c>
      <c r="M3556" t="b">
        <v>0</v>
      </c>
      <c r="N3556">
        <v>2</v>
      </c>
      <c r="O3556" t="b">
        <v>0</v>
      </c>
      <c r="P3556" t="s">
        <v>8282</v>
      </c>
      <c r="Q3556" s="15" t="s">
        <v>8325</v>
      </c>
      <c r="R3556" s="12" t="s">
        <v>8353</v>
      </c>
      <c r="S3556">
        <f t="shared" si="167"/>
        <v>5</v>
      </c>
    </row>
    <row r="3557" spans="1:19" ht="60" x14ac:dyDescent="0.25">
      <c r="A3557" s="10">
        <v>2685</v>
      </c>
      <c r="B3557" s="3" t="s">
        <v>2685</v>
      </c>
      <c r="C3557" s="3" t="s">
        <v>6795</v>
      </c>
      <c r="D3557" s="6">
        <v>50000</v>
      </c>
      <c r="E3557" s="8">
        <v>10</v>
      </c>
      <c r="F3557" t="s">
        <v>8220</v>
      </c>
      <c r="G3557" t="s">
        <v>8223</v>
      </c>
      <c r="H3557" t="s">
        <v>8245</v>
      </c>
      <c r="I3557" s="19">
        <f t="shared" si="165"/>
        <v>42121.654282407413</v>
      </c>
      <c r="J3557">
        <v>1430149330</v>
      </c>
      <c r="K3557" s="19">
        <f t="shared" si="166"/>
        <v>42061.69594907407</v>
      </c>
      <c r="L3557">
        <v>1424968930</v>
      </c>
      <c r="M3557" t="b">
        <v>0</v>
      </c>
      <c r="N3557">
        <v>1</v>
      </c>
      <c r="O3557" t="b">
        <v>0</v>
      </c>
      <c r="P3557" t="s">
        <v>8282</v>
      </c>
      <c r="Q3557" s="15" t="s">
        <v>8325</v>
      </c>
      <c r="R3557" s="12" t="s">
        <v>8353</v>
      </c>
      <c r="S3557">
        <f t="shared" si="167"/>
        <v>10</v>
      </c>
    </row>
    <row r="3558" spans="1:19" ht="60" x14ac:dyDescent="0.25">
      <c r="A3558" s="10">
        <v>2777</v>
      </c>
      <c r="B3558" s="3" t="s">
        <v>2777</v>
      </c>
      <c r="C3558" s="3" t="s">
        <v>6887</v>
      </c>
      <c r="D3558" s="6">
        <v>3000</v>
      </c>
      <c r="E3558" s="8">
        <v>10</v>
      </c>
      <c r="F3558" t="s">
        <v>8220</v>
      </c>
      <c r="G3558" t="s">
        <v>8223</v>
      </c>
      <c r="H3558" t="s">
        <v>8245</v>
      </c>
      <c r="I3558" s="19">
        <f t="shared" si="165"/>
        <v>42202.669027777782</v>
      </c>
      <c r="J3558">
        <v>1437149004</v>
      </c>
      <c r="K3558" s="19">
        <f t="shared" si="166"/>
        <v>42172.669027777782</v>
      </c>
      <c r="L3558">
        <v>1434557004</v>
      </c>
      <c r="M3558" t="b">
        <v>0</v>
      </c>
      <c r="N3558">
        <v>1</v>
      </c>
      <c r="O3558" t="b">
        <v>0</v>
      </c>
      <c r="P3558" t="s">
        <v>8302</v>
      </c>
      <c r="Q3558" s="15" t="s">
        <v>8320</v>
      </c>
      <c r="R3558" s="12" t="s">
        <v>8348</v>
      </c>
      <c r="S3558">
        <f t="shared" si="167"/>
        <v>10</v>
      </c>
    </row>
    <row r="3559" spans="1:19" ht="60" x14ac:dyDescent="0.25">
      <c r="A3559" s="10">
        <v>3065</v>
      </c>
      <c r="B3559" s="3" t="s">
        <v>3065</v>
      </c>
      <c r="C3559" s="3" t="s">
        <v>7175</v>
      </c>
      <c r="D3559" s="6">
        <v>25000</v>
      </c>
      <c r="E3559" s="8">
        <v>10</v>
      </c>
      <c r="F3559" t="s">
        <v>8220</v>
      </c>
      <c r="G3559" t="s">
        <v>8223</v>
      </c>
      <c r="H3559" t="s">
        <v>8245</v>
      </c>
      <c r="I3559" s="19">
        <f t="shared" si="165"/>
        <v>41850.055231481485</v>
      </c>
      <c r="J3559">
        <v>1406683172</v>
      </c>
      <c r="K3559" s="19">
        <f t="shared" si="166"/>
        <v>41825.055231481485</v>
      </c>
      <c r="L3559">
        <v>1404523172</v>
      </c>
      <c r="M3559" t="b">
        <v>0</v>
      </c>
      <c r="N3559">
        <v>2</v>
      </c>
      <c r="O3559" t="b">
        <v>0</v>
      </c>
      <c r="P3559" t="s">
        <v>8301</v>
      </c>
      <c r="Q3559" s="15" t="s">
        <v>8314</v>
      </c>
      <c r="R3559" s="12" t="s">
        <v>8327</v>
      </c>
      <c r="S3559">
        <f t="shared" si="167"/>
        <v>5</v>
      </c>
    </row>
    <row r="3560" spans="1:19" ht="45" x14ac:dyDescent="0.25">
      <c r="A3560" s="10">
        <v>3110</v>
      </c>
      <c r="B3560" s="3" t="s">
        <v>3110</v>
      </c>
      <c r="C3560" s="3" t="s">
        <v>7220</v>
      </c>
      <c r="D3560" s="6">
        <v>25000</v>
      </c>
      <c r="E3560" s="8">
        <v>10</v>
      </c>
      <c r="F3560" t="s">
        <v>8220</v>
      </c>
      <c r="G3560" t="s">
        <v>8223</v>
      </c>
      <c r="H3560" t="s">
        <v>8245</v>
      </c>
      <c r="I3560" s="19">
        <f t="shared" si="165"/>
        <v>42785.031469907408</v>
      </c>
      <c r="J3560">
        <v>1487465119</v>
      </c>
      <c r="K3560" s="19">
        <f t="shared" si="166"/>
        <v>42745.031469907408</v>
      </c>
      <c r="L3560">
        <v>1484009119</v>
      </c>
      <c r="M3560" t="b">
        <v>0</v>
      </c>
      <c r="N3560">
        <v>1</v>
      </c>
      <c r="O3560" t="b">
        <v>0</v>
      </c>
      <c r="P3560" t="s">
        <v>8301</v>
      </c>
      <c r="Q3560" s="15" t="s">
        <v>8314</v>
      </c>
      <c r="R3560" s="12" t="s">
        <v>8327</v>
      </c>
      <c r="S3560">
        <f t="shared" si="167"/>
        <v>10</v>
      </c>
    </row>
    <row r="3561" spans="1:19" ht="30" x14ac:dyDescent="0.25">
      <c r="A3561" s="10">
        <v>3132</v>
      </c>
      <c r="B3561" s="3" t="s">
        <v>3132</v>
      </c>
      <c r="C3561" s="3" t="s">
        <v>7242</v>
      </c>
      <c r="D3561" s="6">
        <v>30000</v>
      </c>
      <c r="E3561" s="8">
        <v>10</v>
      </c>
      <c r="F3561" t="s">
        <v>8221</v>
      </c>
      <c r="G3561" t="s">
        <v>8223</v>
      </c>
      <c r="H3561" t="s">
        <v>8245</v>
      </c>
      <c r="I3561" s="19">
        <f t="shared" si="165"/>
        <v>42846.308564814812</v>
      </c>
      <c r="J3561">
        <v>1492759460</v>
      </c>
      <c r="K3561" s="19">
        <f t="shared" si="166"/>
        <v>42786.350231481483</v>
      </c>
      <c r="L3561">
        <v>1487579060</v>
      </c>
      <c r="M3561" t="b">
        <v>0</v>
      </c>
      <c r="N3561">
        <v>1</v>
      </c>
      <c r="O3561" t="b">
        <v>0</v>
      </c>
      <c r="P3561" t="s">
        <v>8269</v>
      </c>
      <c r="Q3561" s="15" t="s">
        <v>8314</v>
      </c>
      <c r="R3561" s="12" t="s">
        <v>8315</v>
      </c>
      <c r="S3561">
        <f t="shared" si="167"/>
        <v>10</v>
      </c>
    </row>
    <row r="3562" spans="1:19" ht="30" x14ac:dyDescent="0.25">
      <c r="A3562" s="10">
        <v>3868</v>
      </c>
      <c r="B3562" s="3" t="s">
        <v>3865</v>
      </c>
      <c r="C3562" s="3" t="s">
        <v>7977</v>
      </c>
      <c r="D3562" s="6">
        <v>5000</v>
      </c>
      <c r="E3562" s="8">
        <v>10</v>
      </c>
      <c r="F3562" t="s">
        <v>8219</v>
      </c>
      <c r="G3562" t="s">
        <v>8224</v>
      </c>
      <c r="H3562" t="s">
        <v>8246</v>
      </c>
      <c r="I3562" s="19">
        <f t="shared" si="165"/>
        <v>41890.659780092588</v>
      </c>
      <c r="J3562">
        <v>1410191405</v>
      </c>
      <c r="K3562" s="19">
        <f t="shared" si="166"/>
        <v>41865.659780092588</v>
      </c>
      <c r="L3562">
        <v>1408031405</v>
      </c>
      <c r="M3562" t="b">
        <v>0</v>
      </c>
      <c r="N3562">
        <v>1</v>
      </c>
      <c r="O3562" t="b">
        <v>0</v>
      </c>
      <c r="P3562" t="s">
        <v>8303</v>
      </c>
      <c r="Q3562" s="15" t="s">
        <v>8314</v>
      </c>
      <c r="R3562" s="12" t="s">
        <v>8335</v>
      </c>
      <c r="S3562">
        <f t="shared" si="167"/>
        <v>10</v>
      </c>
    </row>
    <row r="3563" spans="1:19" ht="45" x14ac:dyDescent="0.25">
      <c r="A3563" s="10">
        <v>3878</v>
      </c>
      <c r="B3563" s="3" t="s">
        <v>3875</v>
      </c>
      <c r="C3563" s="3" t="s">
        <v>7987</v>
      </c>
      <c r="D3563" s="6">
        <v>18000</v>
      </c>
      <c r="E3563" s="8">
        <v>10</v>
      </c>
      <c r="F3563" t="s">
        <v>8219</v>
      </c>
      <c r="G3563" t="s">
        <v>8223</v>
      </c>
      <c r="H3563" t="s">
        <v>8245</v>
      </c>
      <c r="I3563" s="19">
        <f t="shared" si="165"/>
        <v>42185.165972222225</v>
      </c>
      <c r="J3563">
        <v>1435636740</v>
      </c>
      <c r="K3563" s="19">
        <f t="shared" si="166"/>
        <v>42154.818819444445</v>
      </c>
      <c r="L3563">
        <v>1433014746</v>
      </c>
      <c r="M3563" t="b">
        <v>0</v>
      </c>
      <c r="N3563">
        <v>1</v>
      </c>
      <c r="O3563" t="b">
        <v>0</v>
      </c>
      <c r="P3563" t="s">
        <v>8303</v>
      </c>
      <c r="Q3563" s="15" t="s">
        <v>8314</v>
      </c>
      <c r="R3563" s="12" t="s">
        <v>8335</v>
      </c>
      <c r="S3563">
        <f t="shared" si="167"/>
        <v>10</v>
      </c>
    </row>
    <row r="3564" spans="1:19" ht="45" x14ac:dyDescent="0.25">
      <c r="A3564" s="10">
        <v>3917</v>
      </c>
      <c r="B3564" s="3" t="s">
        <v>3914</v>
      </c>
      <c r="C3564" s="3" t="s">
        <v>8025</v>
      </c>
      <c r="D3564" s="6">
        <v>3500</v>
      </c>
      <c r="E3564" s="8">
        <v>10</v>
      </c>
      <c r="F3564" t="s">
        <v>8220</v>
      </c>
      <c r="G3564" t="s">
        <v>8224</v>
      </c>
      <c r="H3564" t="s">
        <v>8246</v>
      </c>
      <c r="I3564" s="19">
        <f t="shared" si="165"/>
        <v>41893.527326388888</v>
      </c>
      <c r="J3564">
        <v>1410439161</v>
      </c>
      <c r="K3564" s="19">
        <f t="shared" si="166"/>
        <v>41863.527326388888</v>
      </c>
      <c r="L3564">
        <v>1407847161</v>
      </c>
      <c r="M3564" t="b">
        <v>0</v>
      </c>
      <c r="N3564">
        <v>1</v>
      </c>
      <c r="O3564" t="b">
        <v>0</v>
      </c>
      <c r="P3564" t="s">
        <v>8269</v>
      </c>
      <c r="Q3564" s="15" t="s">
        <v>8314</v>
      </c>
      <c r="R3564" s="12" t="s">
        <v>8315</v>
      </c>
      <c r="S3564">
        <f t="shared" si="167"/>
        <v>10</v>
      </c>
    </row>
    <row r="3565" spans="1:19" ht="30" x14ac:dyDescent="0.25">
      <c r="A3565" s="10">
        <v>4000</v>
      </c>
      <c r="B3565" s="3" t="s">
        <v>3996</v>
      </c>
      <c r="C3565" s="3" t="s">
        <v>8106</v>
      </c>
      <c r="D3565" s="6">
        <v>8000</v>
      </c>
      <c r="E3565" s="8">
        <v>10</v>
      </c>
      <c r="F3565" t="s">
        <v>8220</v>
      </c>
      <c r="G3565" t="s">
        <v>8223</v>
      </c>
      <c r="H3565" t="s">
        <v>8245</v>
      </c>
      <c r="I3565" s="19">
        <f t="shared" si="165"/>
        <v>42497.603680555556</v>
      </c>
      <c r="J3565">
        <v>1462631358</v>
      </c>
      <c r="K3565" s="19">
        <f t="shared" si="166"/>
        <v>42437.64534722222</v>
      </c>
      <c r="L3565">
        <v>1457450958</v>
      </c>
      <c r="M3565" t="b">
        <v>0</v>
      </c>
      <c r="N3565">
        <v>1</v>
      </c>
      <c r="O3565" t="b">
        <v>0</v>
      </c>
      <c r="P3565" t="s">
        <v>8269</v>
      </c>
      <c r="Q3565" s="15" t="s">
        <v>8314</v>
      </c>
      <c r="R3565" s="12" t="s">
        <v>8315</v>
      </c>
      <c r="S3565">
        <f t="shared" si="167"/>
        <v>10</v>
      </c>
    </row>
    <row r="3566" spans="1:19" ht="60" x14ac:dyDescent="0.25">
      <c r="A3566" s="10">
        <v>4084</v>
      </c>
      <c r="B3566" s="3" t="s">
        <v>4080</v>
      </c>
      <c r="C3566" s="3" t="s">
        <v>8187</v>
      </c>
      <c r="D3566" s="6">
        <v>3000</v>
      </c>
      <c r="E3566" s="8">
        <v>10</v>
      </c>
      <c r="F3566" t="s">
        <v>8220</v>
      </c>
      <c r="G3566" t="s">
        <v>8236</v>
      </c>
      <c r="H3566" t="s">
        <v>8248</v>
      </c>
      <c r="I3566" s="19">
        <f t="shared" si="165"/>
        <v>42652.436412037037</v>
      </c>
      <c r="J3566">
        <v>1476008906</v>
      </c>
      <c r="K3566" s="19">
        <f t="shared" si="166"/>
        <v>42622.436412037037</v>
      </c>
      <c r="L3566">
        <v>1473416906</v>
      </c>
      <c r="M3566" t="b">
        <v>0</v>
      </c>
      <c r="N3566">
        <v>1</v>
      </c>
      <c r="O3566" t="b">
        <v>0</v>
      </c>
      <c r="P3566" t="s">
        <v>8269</v>
      </c>
      <c r="Q3566" s="15" t="s">
        <v>8314</v>
      </c>
      <c r="R3566" s="12" t="s">
        <v>8315</v>
      </c>
      <c r="S3566">
        <f t="shared" si="167"/>
        <v>10</v>
      </c>
    </row>
    <row r="3567" spans="1:19" ht="60" x14ac:dyDescent="0.25">
      <c r="A3567" s="10">
        <v>4085</v>
      </c>
      <c r="B3567" s="3" t="s">
        <v>4081</v>
      </c>
      <c r="C3567" s="3" t="s">
        <v>8188</v>
      </c>
      <c r="D3567" s="6">
        <v>3500</v>
      </c>
      <c r="E3567" s="8">
        <v>10</v>
      </c>
      <c r="F3567" t="s">
        <v>8220</v>
      </c>
      <c r="G3567" t="s">
        <v>8223</v>
      </c>
      <c r="H3567" t="s">
        <v>8245</v>
      </c>
      <c r="I3567" s="19">
        <f t="shared" si="165"/>
        <v>42087.165972222225</v>
      </c>
      <c r="J3567">
        <v>1427169540</v>
      </c>
      <c r="K3567" s="19">
        <f t="shared" si="166"/>
        <v>42058.603877314818</v>
      </c>
      <c r="L3567">
        <v>1424701775</v>
      </c>
      <c r="M3567" t="b">
        <v>0</v>
      </c>
      <c r="N3567">
        <v>1</v>
      </c>
      <c r="O3567" t="b">
        <v>0</v>
      </c>
      <c r="P3567" t="s">
        <v>8269</v>
      </c>
      <c r="Q3567" s="15" t="s">
        <v>8314</v>
      </c>
      <c r="R3567" s="12" t="s">
        <v>8315</v>
      </c>
      <c r="S3567">
        <f t="shared" si="167"/>
        <v>10</v>
      </c>
    </row>
    <row r="3568" spans="1:19" ht="45" x14ac:dyDescent="0.25">
      <c r="A3568" s="10">
        <v>548</v>
      </c>
      <c r="B3568" s="3" t="s">
        <v>549</v>
      </c>
      <c r="C3568" s="3" t="s">
        <v>4658</v>
      </c>
      <c r="D3568" s="6">
        <v>10000</v>
      </c>
      <c r="E3568" s="8">
        <v>9</v>
      </c>
      <c r="F3568" t="s">
        <v>8220</v>
      </c>
      <c r="G3568" t="s">
        <v>8224</v>
      </c>
      <c r="H3568" t="s">
        <v>8246</v>
      </c>
      <c r="I3568" s="19">
        <f t="shared" si="165"/>
        <v>42306.903333333335</v>
      </c>
      <c r="J3568">
        <v>1446154848</v>
      </c>
      <c r="K3568" s="19">
        <f t="shared" si="166"/>
        <v>42276.903333333335</v>
      </c>
      <c r="L3568">
        <v>1443562848</v>
      </c>
      <c r="M3568" t="b">
        <v>0</v>
      </c>
      <c r="N3568">
        <v>1</v>
      </c>
      <c r="O3568" t="b">
        <v>0</v>
      </c>
      <c r="P3568" t="s">
        <v>8270</v>
      </c>
      <c r="Q3568" s="15" t="s">
        <v>8307</v>
      </c>
      <c r="R3568" s="12" t="s">
        <v>8354</v>
      </c>
      <c r="S3568">
        <f t="shared" si="167"/>
        <v>9</v>
      </c>
    </row>
    <row r="3569" spans="1:19" ht="45" x14ac:dyDescent="0.25">
      <c r="A3569" s="10">
        <v>157</v>
      </c>
      <c r="B3569" s="3" t="s">
        <v>159</v>
      </c>
      <c r="C3569" s="3" t="s">
        <v>4267</v>
      </c>
      <c r="D3569" s="6">
        <v>2995</v>
      </c>
      <c r="E3569" s="8">
        <v>8</v>
      </c>
      <c r="F3569" t="s">
        <v>8219</v>
      </c>
      <c r="G3569" t="s">
        <v>8223</v>
      </c>
      <c r="H3569" t="s">
        <v>8245</v>
      </c>
      <c r="I3569" s="19">
        <f t="shared" si="165"/>
        <v>42426.911712962959</v>
      </c>
      <c r="J3569">
        <v>1456523572</v>
      </c>
      <c r="K3569" s="19">
        <f t="shared" si="166"/>
        <v>42396.911712962959</v>
      </c>
      <c r="L3569">
        <v>1453931572</v>
      </c>
      <c r="M3569" t="b">
        <v>0</v>
      </c>
      <c r="N3569">
        <v>2</v>
      </c>
      <c r="O3569" t="b">
        <v>0</v>
      </c>
      <c r="P3569" t="s">
        <v>8265</v>
      </c>
      <c r="Q3569" s="15" t="s">
        <v>8317</v>
      </c>
      <c r="R3569" s="12" t="s">
        <v>8337</v>
      </c>
      <c r="S3569">
        <f t="shared" si="167"/>
        <v>4</v>
      </c>
    </row>
    <row r="3570" spans="1:19" ht="60" x14ac:dyDescent="0.25">
      <c r="A3570" s="10">
        <v>666</v>
      </c>
      <c r="B3570" s="3" t="s">
        <v>667</v>
      </c>
      <c r="C3570" s="3" t="s">
        <v>4776</v>
      </c>
      <c r="D3570" s="6">
        <v>200000</v>
      </c>
      <c r="E3570" s="8">
        <v>8</v>
      </c>
      <c r="F3570" t="s">
        <v>8220</v>
      </c>
      <c r="G3570" t="s">
        <v>8223</v>
      </c>
      <c r="H3570" t="s">
        <v>8245</v>
      </c>
      <c r="I3570" s="19">
        <f t="shared" si="165"/>
        <v>41868.832152777781</v>
      </c>
      <c r="J3570">
        <v>1408305498</v>
      </c>
      <c r="K3570" s="19">
        <f t="shared" si="166"/>
        <v>41838.832152777781</v>
      </c>
      <c r="L3570">
        <v>1405713498</v>
      </c>
      <c r="M3570" t="b">
        <v>0</v>
      </c>
      <c r="N3570">
        <v>4</v>
      </c>
      <c r="O3570" t="b">
        <v>0</v>
      </c>
      <c r="P3570" t="s">
        <v>8271</v>
      </c>
      <c r="Q3570" s="15" t="s">
        <v>8307</v>
      </c>
      <c r="R3570" s="12" t="s">
        <v>8313</v>
      </c>
      <c r="S3570">
        <f t="shared" si="167"/>
        <v>2</v>
      </c>
    </row>
    <row r="3571" spans="1:19" ht="45" x14ac:dyDescent="0.25">
      <c r="A3571" s="10">
        <v>2423</v>
      </c>
      <c r="B3571" s="3" t="s">
        <v>2424</v>
      </c>
      <c r="C3571" s="3" t="s">
        <v>6533</v>
      </c>
      <c r="D3571" s="6">
        <v>60000</v>
      </c>
      <c r="E3571" s="8">
        <v>8</v>
      </c>
      <c r="F3571" t="s">
        <v>8220</v>
      </c>
      <c r="G3571" t="s">
        <v>8223</v>
      </c>
      <c r="H3571" t="s">
        <v>8245</v>
      </c>
      <c r="I3571" s="19">
        <f t="shared" si="165"/>
        <v>42004.704745370371</v>
      </c>
      <c r="J3571">
        <v>1420044890</v>
      </c>
      <c r="K3571" s="19">
        <f t="shared" si="166"/>
        <v>41974.704745370371</v>
      </c>
      <c r="L3571">
        <v>1417452890</v>
      </c>
      <c r="M3571" t="b">
        <v>0</v>
      </c>
      <c r="N3571">
        <v>1</v>
      </c>
      <c r="O3571" t="b">
        <v>0</v>
      </c>
      <c r="P3571" t="s">
        <v>8282</v>
      </c>
      <c r="Q3571" s="15" t="s">
        <v>8325</v>
      </c>
      <c r="R3571" s="12" t="s">
        <v>8353</v>
      </c>
      <c r="S3571">
        <f t="shared" si="167"/>
        <v>8</v>
      </c>
    </row>
    <row r="3572" spans="1:19" ht="60" x14ac:dyDescent="0.25">
      <c r="A3572" s="10">
        <v>1411</v>
      </c>
      <c r="B3572" s="3" t="s">
        <v>1412</v>
      </c>
      <c r="C3572" s="3" t="s">
        <v>5521</v>
      </c>
      <c r="D3572" s="6">
        <v>3000</v>
      </c>
      <c r="E3572" s="8">
        <v>7</v>
      </c>
      <c r="F3572" t="s">
        <v>8220</v>
      </c>
      <c r="G3572" t="s">
        <v>8224</v>
      </c>
      <c r="H3572" t="s">
        <v>8246</v>
      </c>
      <c r="I3572" s="19">
        <f t="shared" si="165"/>
        <v>42041.059027777781</v>
      </c>
      <c r="J3572">
        <v>1423185900</v>
      </c>
      <c r="K3572" s="19">
        <f t="shared" si="166"/>
        <v>42013.059027777781</v>
      </c>
      <c r="L3572">
        <v>1420766700</v>
      </c>
      <c r="M3572" t="b">
        <v>0</v>
      </c>
      <c r="N3572">
        <v>3</v>
      </c>
      <c r="O3572" t="b">
        <v>0</v>
      </c>
      <c r="P3572" t="s">
        <v>8285</v>
      </c>
      <c r="Q3572" s="15" t="s">
        <v>8320</v>
      </c>
      <c r="R3572" s="12" t="s">
        <v>8355</v>
      </c>
      <c r="S3572">
        <f t="shared" si="167"/>
        <v>2.33</v>
      </c>
    </row>
    <row r="3573" spans="1:19" ht="60" x14ac:dyDescent="0.25">
      <c r="A3573" s="10">
        <v>2875</v>
      </c>
      <c r="B3573" s="3" t="s">
        <v>2875</v>
      </c>
      <c r="C3573" s="3" t="s">
        <v>6985</v>
      </c>
      <c r="D3573" s="6">
        <v>20000</v>
      </c>
      <c r="E3573" s="8">
        <v>7</v>
      </c>
      <c r="F3573" t="s">
        <v>8220</v>
      </c>
      <c r="G3573" t="s">
        <v>8223</v>
      </c>
      <c r="H3573" t="s">
        <v>8245</v>
      </c>
      <c r="I3573" s="19">
        <f t="shared" si="165"/>
        <v>42495.128391203703</v>
      </c>
      <c r="J3573">
        <v>1462417493</v>
      </c>
      <c r="K3573" s="19">
        <f t="shared" si="166"/>
        <v>42465.128391203703</v>
      </c>
      <c r="L3573">
        <v>1459825493</v>
      </c>
      <c r="M3573" t="b">
        <v>0</v>
      </c>
      <c r="N3573">
        <v>3</v>
      </c>
      <c r="O3573" t="b">
        <v>0</v>
      </c>
      <c r="P3573" t="s">
        <v>8269</v>
      </c>
      <c r="Q3573" s="15" t="s">
        <v>8314</v>
      </c>
      <c r="R3573" s="12" t="s">
        <v>8315</v>
      </c>
      <c r="S3573">
        <f t="shared" si="167"/>
        <v>2.33</v>
      </c>
    </row>
    <row r="3574" spans="1:19" ht="45" x14ac:dyDescent="0.25">
      <c r="A3574" s="10">
        <v>3957</v>
      </c>
      <c r="B3574" s="3" t="s">
        <v>3954</v>
      </c>
      <c r="C3574" s="3" t="s">
        <v>8064</v>
      </c>
      <c r="D3574" s="6">
        <v>28000</v>
      </c>
      <c r="E3574" s="8">
        <v>7</v>
      </c>
      <c r="F3574" t="s">
        <v>8220</v>
      </c>
      <c r="G3574" t="s">
        <v>8223</v>
      </c>
      <c r="H3574" t="s">
        <v>8245</v>
      </c>
      <c r="I3574" s="19">
        <f t="shared" si="165"/>
        <v>42559.976319444439</v>
      </c>
      <c r="J3574">
        <v>1468020354</v>
      </c>
      <c r="K3574" s="19">
        <f t="shared" si="166"/>
        <v>42513.976319444439</v>
      </c>
      <c r="L3574">
        <v>1464045954</v>
      </c>
      <c r="M3574" t="b">
        <v>0</v>
      </c>
      <c r="N3574">
        <v>1</v>
      </c>
      <c r="O3574" t="b">
        <v>0</v>
      </c>
      <c r="P3574" t="s">
        <v>8269</v>
      </c>
      <c r="Q3574" s="15" t="s">
        <v>8314</v>
      </c>
      <c r="R3574" s="12" t="s">
        <v>8315</v>
      </c>
      <c r="S3574">
        <f t="shared" si="167"/>
        <v>7</v>
      </c>
    </row>
    <row r="3575" spans="1:19" ht="60" x14ac:dyDescent="0.25">
      <c r="A3575" s="10">
        <v>425</v>
      </c>
      <c r="B3575" s="3" t="s">
        <v>426</v>
      </c>
      <c r="C3575" s="3" t="s">
        <v>4535</v>
      </c>
      <c r="D3575" s="6">
        <v>50000</v>
      </c>
      <c r="E3575" s="8">
        <v>6</v>
      </c>
      <c r="F3575" t="s">
        <v>8220</v>
      </c>
      <c r="G3575" t="s">
        <v>8223</v>
      </c>
      <c r="H3575" t="s">
        <v>8245</v>
      </c>
      <c r="I3575" s="19">
        <f t="shared" si="165"/>
        <v>42335.902824074074</v>
      </c>
      <c r="J3575">
        <v>1448660404</v>
      </c>
      <c r="K3575" s="19">
        <f t="shared" si="166"/>
        <v>42275.861157407402</v>
      </c>
      <c r="L3575">
        <v>1443472804</v>
      </c>
      <c r="M3575" t="b">
        <v>0</v>
      </c>
      <c r="N3575">
        <v>2</v>
      </c>
      <c r="O3575" t="b">
        <v>0</v>
      </c>
      <c r="P3575" t="s">
        <v>8268</v>
      </c>
      <c r="Q3575" s="15" t="s">
        <v>8317</v>
      </c>
      <c r="R3575" s="12" t="s">
        <v>8344</v>
      </c>
      <c r="S3575">
        <f t="shared" si="167"/>
        <v>3</v>
      </c>
    </row>
    <row r="3576" spans="1:19" ht="45" x14ac:dyDescent="0.25">
      <c r="A3576" s="10">
        <v>596</v>
      </c>
      <c r="B3576" s="3" t="s">
        <v>597</v>
      </c>
      <c r="C3576" s="3" t="s">
        <v>4706</v>
      </c>
      <c r="D3576" s="6">
        <v>20000</v>
      </c>
      <c r="E3576" s="8">
        <v>6</v>
      </c>
      <c r="F3576" t="s">
        <v>8220</v>
      </c>
      <c r="G3576" t="s">
        <v>8223</v>
      </c>
      <c r="H3576" t="s">
        <v>8245</v>
      </c>
      <c r="I3576" s="19">
        <f t="shared" si="165"/>
        <v>42676.896898148145</v>
      </c>
      <c r="J3576">
        <v>1478122292</v>
      </c>
      <c r="K3576" s="19">
        <f t="shared" si="166"/>
        <v>42646.896898148145</v>
      </c>
      <c r="L3576">
        <v>1475530292</v>
      </c>
      <c r="M3576" t="b">
        <v>0</v>
      </c>
      <c r="N3576">
        <v>2</v>
      </c>
      <c r="O3576" t="b">
        <v>0</v>
      </c>
      <c r="P3576" t="s">
        <v>8270</v>
      </c>
      <c r="Q3576" s="15" t="s">
        <v>8307</v>
      </c>
      <c r="R3576" s="12" t="s">
        <v>8354</v>
      </c>
      <c r="S3576">
        <f t="shared" si="167"/>
        <v>3</v>
      </c>
    </row>
    <row r="3577" spans="1:19" ht="60" x14ac:dyDescent="0.25">
      <c r="A3577" s="10">
        <v>1044</v>
      </c>
      <c r="B3577" s="3" t="s">
        <v>1045</v>
      </c>
      <c r="C3577" s="3" t="s">
        <v>5154</v>
      </c>
      <c r="D3577" s="6">
        <v>7000</v>
      </c>
      <c r="E3577" s="8">
        <v>6</v>
      </c>
      <c r="F3577" t="s">
        <v>8219</v>
      </c>
      <c r="G3577" t="s">
        <v>8223</v>
      </c>
      <c r="H3577" t="s">
        <v>8245</v>
      </c>
      <c r="I3577" s="19">
        <f t="shared" si="165"/>
        <v>42068.852083333331</v>
      </c>
      <c r="J3577">
        <v>1425587220</v>
      </c>
      <c r="K3577" s="19">
        <f t="shared" si="166"/>
        <v>42011.925937499997</v>
      </c>
      <c r="L3577">
        <v>1420668801</v>
      </c>
      <c r="M3577" t="b">
        <v>0</v>
      </c>
      <c r="N3577">
        <v>2</v>
      </c>
      <c r="O3577" t="b">
        <v>0</v>
      </c>
      <c r="P3577" t="s">
        <v>8279</v>
      </c>
      <c r="Q3577" s="15" t="s">
        <v>8338</v>
      </c>
      <c r="R3577" s="12" t="s">
        <v>8339</v>
      </c>
      <c r="S3577">
        <f t="shared" si="167"/>
        <v>3</v>
      </c>
    </row>
    <row r="3578" spans="1:19" ht="60" x14ac:dyDescent="0.25">
      <c r="A3578" s="10">
        <v>1418</v>
      </c>
      <c r="B3578" s="3" t="s">
        <v>1419</v>
      </c>
      <c r="C3578" s="3" t="s">
        <v>5528</v>
      </c>
      <c r="D3578" s="6">
        <v>3000</v>
      </c>
      <c r="E3578" s="8">
        <v>6</v>
      </c>
      <c r="F3578" t="s">
        <v>8220</v>
      </c>
      <c r="G3578" t="s">
        <v>8226</v>
      </c>
      <c r="H3578" t="s">
        <v>8248</v>
      </c>
      <c r="I3578" s="19">
        <f t="shared" si="165"/>
        <v>42425.456412037034</v>
      </c>
      <c r="J3578">
        <v>1456397834</v>
      </c>
      <c r="K3578" s="19">
        <f t="shared" si="166"/>
        <v>42395.456412037034</v>
      </c>
      <c r="L3578">
        <v>1453805834</v>
      </c>
      <c r="M3578" t="b">
        <v>0</v>
      </c>
      <c r="N3578">
        <v>1</v>
      </c>
      <c r="O3578" t="b">
        <v>0</v>
      </c>
      <c r="P3578" t="s">
        <v>8285</v>
      </c>
      <c r="Q3578" s="15" t="s">
        <v>8320</v>
      </c>
      <c r="R3578" s="12" t="s">
        <v>8355</v>
      </c>
      <c r="S3578">
        <f t="shared" si="167"/>
        <v>6</v>
      </c>
    </row>
    <row r="3579" spans="1:19" ht="45" x14ac:dyDescent="0.25">
      <c r="A3579" s="10">
        <v>1541</v>
      </c>
      <c r="B3579" s="3" t="s">
        <v>1542</v>
      </c>
      <c r="C3579" s="3" t="s">
        <v>5651</v>
      </c>
      <c r="D3579" s="6">
        <v>18000</v>
      </c>
      <c r="E3579" s="8">
        <v>6</v>
      </c>
      <c r="F3579" t="s">
        <v>8220</v>
      </c>
      <c r="G3579" t="s">
        <v>8223</v>
      </c>
      <c r="H3579" t="s">
        <v>8245</v>
      </c>
      <c r="I3579" s="19">
        <f t="shared" si="165"/>
        <v>42004.712245370371</v>
      </c>
      <c r="J3579">
        <v>1420045538</v>
      </c>
      <c r="K3579" s="19">
        <f t="shared" si="166"/>
        <v>41974.712245370371</v>
      </c>
      <c r="L3579">
        <v>1417453538</v>
      </c>
      <c r="M3579" t="b">
        <v>0</v>
      </c>
      <c r="N3579">
        <v>2</v>
      </c>
      <c r="O3579" t="b">
        <v>0</v>
      </c>
      <c r="P3579" t="s">
        <v>8287</v>
      </c>
      <c r="Q3579" s="15" t="s">
        <v>8322</v>
      </c>
      <c r="R3579" s="12" t="s">
        <v>8350</v>
      </c>
      <c r="S3579">
        <f t="shared" si="167"/>
        <v>3</v>
      </c>
    </row>
    <row r="3580" spans="1:19" ht="60" x14ac:dyDescent="0.25">
      <c r="A3580" s="10">
        <v>1879</v>
      </c>
      <c r="B3580" s="3" t="s">
        <v>1880</v>
      </c>
      <c r="C3580" s="3" t="s">
        <v>5989</v>
      </c>
      <c r="D3580" s="6">
        <v>5000</v>
      </c>
      <c r="E3580" s="8">
        <v>6</v>
      </c>
      <c r="F3580" t="s">
        <v>8220</v>
      </c>
      <c r="G3580" t="s">
        <v>8226</v>
      </c>
      <c r="H3580" t="s">
        <v>8248</v>
      </c>
      <c r="I3580" s="19">
        <f t="shared" si="165"/>
        <v>42443.607974537037</v>
      </c>
      <c r="J3580">
        <v>1457966129</v>
      </c>
      <c r="K3580" s="19">
        <f t="shared" si="166"/>
        <v>42413.649641203709</v>
      </c>
      <c r="L3580">
        <v>1455377729</v>
      </c>
      <c r="M3580" t="b">
        <v>0</v>
      </c>
      <c r="N3580">
        <v>2</v>
      </c>
      <c r="O3580" t="b">
        <v>0</v>
      </c>
      <c r="P3580" t="s">
        <v>8281</v>
      </c>
      <c r="Q3580" s="15" t="s">
        <v>8309</v>
      </c>
      <c r="R3580" s="12" t="s">
        <v>8341</v>
      </c>
      <c r="S3580">
        <f t="shared" si="167"/>
        <v>3</v>
      </c>
    </row>
    <row r="3581" spans="1:19" ht="60" x14ac:dyDescent="0.25">
      <c r="A3581" s="10">
        <v>161</v>
      </c>
      <c r="B3581" s="3" t="s">
        <v>163</v>
      </c>
      <c r="C3581" s="3" t="s">
        <v>4271</v>
      </c>
      <c r="D3581" s="6">
        <v>50000</v>
      </c>
      <c r="E3581" s="8">
        <v>5</v>
      </c>
      <c r="F3581" t="s">
        <v>8220</v>
      </c>
      <c r="G3581" t="s">
        <v>8223</v>
      </c>
      <c r="H3581" t="s">
        <v>8245</v>
      </c>
      <c r="I3581" s="19">
        <f t="shared" si="165"/>
        <v>41822.687442129631</v>
      </c>
      <c r="J3581">
        <v>1404318595</v>
      </c>
      <c r="K3581" s="19">
        <f t="shared" si="166"/>
        <v>41792.687442129631</v>
      </c>
      <c r="L3581">
        <v>1401726595</v>
      </c>
      <c r="M3581" t="b">
        <v>0</v>
      </c>
      <c r="N3581">
        <v>1</v>
      </c>
      <c r="O3581" t="b">
        <v>0</v>
      </c>
      <c r="P3581" t="s">
        <v>8266</v>
      </c>
      <c r="Q3581" s="15" t="s">
        <v>8317</v>
      </c>
      <c r="R3581" s="12" t="s">
        <v>8346</v>
      </c>
      <c r="S3581">
        <f t="shared" si="167"/>
        <v>5</v>
      </c>
    </row>
    <row r="3582" spans="1:19" ht="45" x14ac:dyDescent="0.25">
      <c r="A3582" s="10">
        <v>440</v>
      </c>
      <c r="B3582" s="3" t="s">
        <v>441</v>
      </c>
      <c r="C3582" s="3" t="s">
        <v>4550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 s="19">
        <f t="shared" si="165"/>
        <v>42453.943900462968</v>
      </c>
      <c r="J3582">
        <v>1458859153</v>
      </c>
      <c r="K3582" s="19">
        <f t="shared" si="166"/>
        <v>42423.985567129625</v>
      </c>
      <c r="L3582">
        <v>1456270753</v>
      </c>
      <c r="M3582" t="b">
        <v>0</v>
      </c>
      <c r="N3582">
        <v>1</v>
      </c>
      <c r="O3582" t="b">
        <v>0</v>
      </c>
      <c r="P3582" t="s">
        <v>8268</v>
      </c>
      <c r="Q3582" s="15" t="s">
        <v>8317</v>
      </c>
      <c r="R3582" s="12" t="s">
        <v>8344</v>
      </c>
      <c r="S3582">
        <f t="shared" si="167"/>
        <v>5</v>
      </c>
    </row>
    <row r="3583" spans="1:19" ht="60" x14ac:dyDescent="0.25">
      <c r="A3583" s="10">
        <v>447</v>
      </c>
      <c r="B3583" s="3" t="s">
        <v>448</v>
      </c>
      <c r="C3583" s="3" t="s">
        <v>4557</v>
      </c>
      <c r="D3583" s="6">
        <v>30000</v>
      </c>
      <c r="E3583" s="8">
        <v>5</v>
      </c>
      <c r="F3583" t="s">
        <v>8220</v>
      </c>
      <c r="G3583" t="s">
        <v>8224</v>
      </c>
      <c r="H3583" t="s">
        <v>8246</v>
      </c>
      <c r="I3583" s="19">
        <f t="shared" si="165"/>
        <v>41356.513460648144</v>
      </c>
      <c r="J3583">
        <v>1364041163</v>
      </c>
      <c r="K3583" s="19">
        <f t="shared" si="166"/>
        <v>41331.555127314816</v>
      </c>
      <c r="L3583">
        <v>1361884763</v>
      </c>
      <c r="M3583" t="b">
        <v>0</v>
      </c>
      <c r="N3583">
        <v>1</v>
      </c>
      <c r="O3583" t="b">
        <v>0</v>
      </c>
      <c r="P3583" t="s">
        <v>8268</v>
      </c>
      <c r="Q3583" s="15" t="s">
        <v>8317</v>
      </c>
      <c r="R3583" s="12" t="s">
        <v>8344</v>
      </c>
      <c r="S3583">
        <f t="shared" si="167"/>
        <v>5</v>
      </c>
    </row>
    <row r="3584" spans="1:19" ht="45" x14ac:dyDescent="0.25">
      <c r="A3584" s="10">
        <v>763</v>
      </c>
      <c r="B3584" s="3" t="s">
        <v>764</v>
      </c>
      <c r="C3584" s="3" t="s">
        <v>4873</v>
      </c>
      <c r="D3584" s="6">
        <v>4290</v>
      </c>
      <c r="E3584" s="8">
        <v>5</v>
      </c>
      <c r="F3584" t="s">
        <v>8220</v>
      </c>
      <c r="G3584" t="s">
        <v>8224</v>
      </c>
      <c r="H3584" t="s">
        <v>8246</v>
      </c>
      <c r="I3584" s="19">
        <f t="shared" si="165"/>
        <v>41501.446851851848</v>
      </c>
      <c r="J3584">
        <v>1376563408</v>
      </c>
      <c r="K3584" s="19">
        <f t="shared" si="166"/>
        <v>41471.446851851848</v>
      </c>
      <c r="L3584">
        <v>1373971408</v>
      </c>
      <c r="M3584" t="b">
        <v>0</v>
      </c>
      <c r="N3584">
        <v>1</v>
      </c>
      <c r="O3584" t="b">
        <v>0</v>
      </c>
      <c r="P3584" t="s">
        <v>8273</v>
      </c>
      <c r="Q3584" s="15" t="s">
        <v>8320</v>
      </c>
      <c r="R3584" s="12" t="s">
        <v>8342</v>
      </c>
      <c r="S3584">
        <f t="shared" si="167"/>
        <v>5</v>
      </c>
    </row>
    <row r="3585" spans="1:19" ht="60" x14ac:dyDescent="0.25">
      <c r="A3585" s="10">
        <v>1090</v>
      </c>
      <c r="B3585" s="3" t="s">
        <v>1091</v>
      </c>
      <c r="C3585" s="3" t="s">
        <v>5200</v>
      </c>
      <c r="D3585" s="6">
        <v>12999</v>
      </c>
      <c r="E3585" s="8">
        <v>5</v>
      </c>
      <c r="F3585" t="s">
        <v>8220</v>
      </c>
      <c r="G3585" t="s">
        <v>8225</v>
      </c>
      <c r="H3585" t="s">
        <v>8247</v>
      </c>
      <c r="I3585" s="19">
        <f t="shared" si="165"/>
        <v>42153.185798611114</v>
      </c>
      <c r="J3585">
        <v>1432873653</v>
      </c>
      <c r="K3585" s="19">
        <f t="shared" si="166"/>
        <v>42123.185798611114</v>
      </c>
      <c r="L3585">
        <v>1430281653</v>
      </c>
      <c r="M3585" t="b">
        <v>0</v>
      </c>
      <c r="N3585">
        <v>1</v>
      </c>
      <c r="O3585" t="b">
        <v>0</v>
      </c>
      <c r="P3585" t="s">
        <v>8280</v>
      </c>
      <c r="Q3585" s="15" t="s">
        <v>8309</v>
      </c>
      <c r="R3585" s="12" t="s">
        <v>8345</v>
      </c>
      <c r="S3585">
        <f t="shared" si="167"/>
        <v>5</v>
      </c>
    </row>
    <row r="3586" spans="1:19" ht="60" x14ac:dyDescent="0.25">
      <c r="A3586" s="10">
        <v>1119</v>
      </c>
      <c r="B3586" s="3" t="s">
        <v>1120</v>
      </c>
      <c r="C3586" s="3" t="s">
        <v>5229</v>
      </c>
      <c r="D3586" s="6">
        <v>2100</v>
      </c>
      <c r="E3586" s="8">
        <v>5</v>
      </c>
      <c r="F3586" t="s">
        <v>8220</v>
      </c>
      <c r="G3586" t="s">
        <v>8223</v>
      </c>
      <c r="H3586" t="s">
        <v>8245</v>
      </c>
      <c r="I3586" s="19">
        <f t="shared" si="165"/>
        <v>41735.792407407411</v>
      </c>
      <c r="J3586">
        <v>1396810864</v>
      </c>
      <c r="K3586" s="19">
        <f t="shared" si="166"/>
        <v>41722.792407407411</v>
      </c>
      <c r="L3586">
        <v>1395687664</v>
      </c>
      <c r="M3586" t="b">
        <v>0</v>
      </c>
      <c r="N3586">
        <v>1</v>
      </c>
      <c r="O3586" t="b">
        <v>0</v>
      </c>
      <c r="P3586" t="s">
        <v>8280</v>
      </c>
      <c r="Q3586" s="15" t="s">
        <v>8309</v>
      </c>
      <c r="R3586" s="12" t="s">
        <v>8345</v>
      </c>
      <c r="S3586">
        <f t="shared" si="167"/>
        <v>5</v>
      </c>
    </row>
    <row r="3587" spans="1:19" ht="60" x14ac:dyDescent="0.25">
      <c r="A3587" s="10">
        <v>1139</v>
      </c>
      <c r="B3587" s="3" t="s">
        <v>1140</v>
      </c>
      <c r="C3587" s="3" t="s">
        <v>5249</v>
      </c>
      <c r="D3587" s="6">
        <v>8000</v>
      </c>
      <c r="E3587" s="8">
        <v>5</v>
      </c>
      <c r="F3587" t="s">
        <v>8220</v>
      </c>
      <c r="G3587" t="s">
        <v>8223</v>
      </c>
      <c r="H3587" t="s">
        <v>8245</v>
      </c>
      <c r="I3587" s="19">
        <f t="shared" ref="I3587:I3650" si="168">(((J3587/60)/60)/24)+DATE(1970,1,1)</f>
        <v>42005.347523148142</v>
      </c>
      <c r="J3587">
        <v>1420100426</v>
      </c>
      <c r="K3587" s="19">
        <f t="shared" ref="K3587:K3650" si="169">(((L3587/60)/60)/24)+DATE(1970,1,1)</f>
        <v>41975.347523148142</v>
      </c>
      <c r="L3587">
        <v>1417508426</v>
      </c>
      <c r="M3587" t="b">
        <v>0</v>
      </c>
      <c r="N3587">
        <v>1</v>
      </c>
      <c r="O3587" t="b">
        <v>0</v>
      </c>
      <c r="P3587" t="s">
        <v>8281</v>
      </c>
      <c r="Q3587" s="15" t="s">
        <v>8309</v>
      </c>
      <c r="R3587" s="12" t="s">
        <v>8341</v>
      </c>
      <c r="S3587">
        <f t="shared" ref="S3587:S3650" si="170">IFERROR(ROUND(E3587/N3587,2),0)</f>
        <v>5</v>
      </c>
    </row>
    <row r="3588" spans="1:19" ht="60" x14ac:dyDescent="0.25">
      <c r="A3588" s="10">
        <v>1178</v>
      </c>
      <c r="B3588" s="3" t="s">
        <v>1179</v>
      </c>
      <c r="C3588" s="3" t="s">
        <v>5288</v>
      </c>
      <c r="D3588" s="6">
        <v>75000</v>
      </c>
      <c r="E3588" s="8">
        <v>5</v>
      </c>
      <c r="F3588" t="s">
        <v>8220</v>
      </c>
      <c r="G3588" t="s">
        <v>8223</v>
      </c>
      <c r="H3588" t="s">
        <v>8245</v>
      </c>
      <c r="I3588" s="19">
        <f t="shared" si="168"/>
        <v>41867.905694444446</v>
      </c>
      <c r="J3588">
        <v>1408225452</v>
      </c>
      <c r="K3588" s="19">
        <f t="shared" si="169"/>
        <v>41837.905694444446</v>
      </c>
      <c r="L3588">
        <v>1405633452</v>
      </c>
      <c r="M3588" t="b">
        <v>0</v>
      </c>
      <c r="N3588">
        <v>1</v>
      </c>
      <c r="O3588" t="b">
        <v>0</v>
      </c>
      <c r="P3588" t="s">
        <v>8282</v>
      </c>
      <c r="Q3588" s="15" t="s">
        <v>8325</v>
      </c>
      <c r="R3588" s="12" t="s">
        <v>8353</v>
      </c>
      <c r="S3588">
        <f t="shared" si="170"/>
        <v>5</v>
      </c>
    </row>
    <row r="3589" spans="1:19" ht="45" x14ac:dyDescent="0.25">
      <c r="A3589" s="10">
        <v>1482</v>
      </c>
      <c r="B3589" s="3" t="s">
        <v>1483</v>
      </c>
      <c r="C3589" s="3" t="s">
        <v>5592</v>
      </c>
      <c r="D3589" s="6">
        <v>5000</v>
      </c>
      <c r="E3589" s="8">
        <v>5</v>
      </c>
      <c r="F3589" t="s">
        <v>8220</v>
      </c>
      <c r="G3589" t="s">
        <v>8223</v>
      </c>
      <c r="H3589" t="s">
        <v>8245</v>
      </c>
      <c r="I3589" s="19">
        <f t="shared" si="168"/>
        <v>41159.32708333333</v>
      </c>
      <c r="J3589">
        <v>1347004260</v>
      </c>
      <c r="K3589" s="19">
        <f t="shared" si="169"/>
        <v>41136.85805555556</v>
      </c>
      <c r="L3589">
        <v>1345062936</v>
      </c>
      <c r="M3589" t="b">
        <v>0</v>
      </c>
      <c r="N3589">
        <v>1</v>
      </c>
      <c r="O3589" t="b">
        <v>0</v>
      </c>
      <c r="P3589" t="s">
        <v>8273</v>
      </c>
      <c r="Q3589" s="15" t="s">
        <v>8320</v>
      </c>
      <c r="R3589" s="12" t="s">
        <v>8342</v>
      </c>
      <c r="S3589">
        <f t="shared" si="170"/>
        <v>5</v>
      </c>
    </row>
    <row r="3590" spans="1:19" ht="60" x14ac:dyDescent="0.25">
      <c r="A3590" s="10">
        <v>1499</v>
      </c>
      <c r="B3590" s="3" t="s">
        <v>1500</v>
      </c>
      <c r="C3590" s="3" t="s">
        <v>5609</v>
      </c>
      <c r="D3590" s="6">
        <v>2000</v>
      </c>
      <c r="E3590" s="8">
        <v>5</v>
      </c>
      <c r="F3590" t="s">
        <v>8220</v>
      </c>
      <c r="G3590" t="s">
        <v>8223</v>
      </c>
      <c r="H3590" t="s">
        <v>8245</v>
      </c>
      <c r="I3590" s="19">
        <f t="shared" si="168"/>
        <v>42587.007326388892</v>
      </c>
      <c r="J3590">
        <v>1470355833</v>
      </c>
      <c r="K3590" s="19">
        <f t="shared" si="169"/>
        <v>42527.007326388892</v>
      </c>
      <c r="L3590">
        <v>1465171833</v>
      </c>
      <c r="M3590" t="b">
        <v>0</v>
      </c>
      <c r="N3590">
        <v>1</v>
      </c>
      <c r="O3590" t="b">
        <v>0</v>
      </c>
      <c r="P3590" t="s">
        <v>8273</v>
      </c>
      <c r="Q3590" s="15" t="s">
        <v>8320</v>
      </c>
      <c r="R3590" s="12" t="s">
        <v>8342</v>
      </c>
      <c r="S3590">
        <f t="shared" si="170"/>
        <v>5</v>
      </c>
    </row>
    <row r="3591" spans="1:19" ht="60" x14ac:dyDescent="0.25">
      <c r="A3591" s="10">
        <v>1694</v>
      </c>
      <c r="B3591" s="3" t="s">
        <v>1695</v>
      </c>
      <c r="C3591" s="3" t="s">
        <v>5804</v>
      </c>
      <c r="D3591" s="6">
        <v>10000</v>
      </c>
      <c r="E3591" s="8">
        <v>5</v>
      </c>
      <c r="F3591" t="s">
        <v>8221</v>
      </c>
      <c r="G3591" t="s">
        <v>8223</v>
      </c>
      <c r="H3591" t="s">
        <v>8245</v>
      </c>
      <c r="I3591" s="19">
        <f t="shared" si="168"/>
        <v>42821.191666666666</v>
      </c>
      <c r="J3591">
        <v>1490589360</v>
      </c>
      <c r="K3591" s="19">
        <f t="shared" si="169"/>
        <v>42791.669837962967</v>
      </c>
      <c r="L3591">
        <v>1488038674</v>
      </c>
      <c r="M3591" t="b">
        <v>0</v>
      </c>
      <c r="N3591">
        <v>1</v>
      </c>
      <c r="O3591" t="b">
        <v>0</v>
      </c>
      <c r="P3591" t="s">
        <v>8291</v>
      </c>
      <c r="Q3591" s="15" t="s">
        <v>8311</v>
      </c>
      <c r="R3591" s="12" t="s">
        <v>8336</v>
      </c>
      <c r="S3591">
        <f t="shared" si="170"/>
        <v>5</v>
      </c>
    </row>
    <row r="3592" spans="1:19" ht="60" x14ac:dyDescent="0.25">
      <c r="A3592" s="10">
        <v>2416</v>
      </c>
      <c r="B3592" s="3" t="s">
        <v>2417</v>
      </c>
      <c r="C3592" s="3" t="s">
        <v>6526</v>
      </c>
      <c r="D3592" s="6">
        <v>20000</v>
      </c>
      <c r="E3592" s="8">
        <v>5</v>
      </c>
      <c r="F3592" t="s">
        <v>8220</v>
      </c>
      <c r="G3592" t="s">
        <v>8223</v>
      </c>
      <c r="H3592" t="s">
        <v>8245</v>
      </c>
      <c r="I3592" s="19">
        <f t="shared" si="168"/>
        <v>42077.625</v>
      </c>
      <c r="J3592">
        <v>1426345200</v>
      </c>
      <c r="K3592" s="19">
        <f t="shared" si="169"/>
        <v>42019.737766203703</v>
      </c>
      <c r="L3592">
        <v>1421343743</v>
      </c>
      <c r="M3592" t="b">
        <v>0</v>
      </c>
      <c r="N3592">
        <v>1</v>
      </c>
      <c r="O3592" t="b">
        <v>0</v>
      </c>
      <c r="P3592" t="s">
        <v>8282</v>
      </c>
      <c r="Q3592" s="15" t="s">
        <v>8325</v>
      </c>
      <c r="R3592" s="12" t="s">
        <v>8353</v>
      </c>
      <c r="S3592">
        <f t="shared" si="170"/>
        <v>5</v>
      </c>
    </row>
    <row r="3593" spans="1:19" x14ac:dyDescent="0.25">
      <c r="A3593" s="10">
        <v>2418</v>
      </c>
      <c r="B3593" s="3" t="s">
        <v>2419</v>
      </c>
      <c r="C3593" s="3" t="s">
        <v>6528</v>
      </c>
      <c r="D3593" s="6">
        <v>25000</v>
      </c>
      <c r="E3593" s="8">
        <v>5</v>
      </c>
      <c r="F3593" t="s">
        <v>8220</v>
      </c>
      <c r="G3593" t="s">
        <v>8223</v>
      </c>
      <c r="H3593" t="s">
        <v>8245</v>
      </c>
      <c r="I3593" s="19">
        <f t="shared" si="168"/>
        <v>42087.815324074079</v>
      </c>
      <c r="J3593">
        <v>1427225644</v>
      </c>
      <c r="K3593" s="19">
        <f t="shared" si="169"/>
        <v>42027.856990740736</v>
      </c>
      <c r="L3593">
        <v>1422045244</v>
      </c>
      <c r="M3593" t="b">
        <v>0</v>
      </c>
      <c r="N3593">
        <v>5</v>
      </c>
      <c r="O3593" t="b">
        <v>0</v>
      </c>
      <c r="P3593" t="s">
        <v>8282</v>
      </c>
      <c r="Q3593" s="15" t="s">
        <v>8325</v>
      </c>
      <c r="R3593" s="12" t="s">
        <v>8353</v>
      </c>
      <c r="S3593">
        <f t="shared" si="170"/>
        <v>1</v>
      </c>
    </row>
    <row r="3594" spans="1:19" ht="30" x14ac:dyDescent="0.25">
      <c r="A3594" s="10">
        <v>2586</v>
      </c>
      <c r="B3594" s="3" t="s">
        <v>2586</v>
      </c>
      <c r="C3594" s="3" t="s">
        <v>6696</v>
      </c>
      <c r="D3594" s="6">
        <v>3000</v>
      </c>
      <c r="E3594" s="8">
        <v>5</v>
      </c>
      <c r="F3594" t="s">
        <v>8220</v>
      </c>
      <c r="G3594" t="s">
        <v>8224</v>
      </c>
      <c r="H3594" t="s">
        <v>8246</v>
      </c>
      <c r="I3594" s="19">
        <f t="shared" si="168"/>
        <v>42363.330277777779</v>
      </c>
      <c r="J3594">
        <v>1451030136</v>
      </c>
      <c r="K3594" s="19">
        <f t="shared" si="169"/>
        <v>42333.330277777779</v>
      </c>
      <c r="L3594">
        <v>1448438136</v>
      </c>
      <c r="M3594" t="b">
        <v>0</v>
      </c>
      <c r="N3594">
        <v>1</v>
      </c>
      <c r="O3594" t="b">
        <v>0</v>
      </c>
      <c r="P3594" t="s">
        <v>8282</v>
      </c>
      <c r="Q3594" s="15" t="s">
        <v>8325</v>
      </c>
      <c r="R3594" s="12" t="s">
        <v>8353</v>
      </c>
      <c r="S3594">
        <f t="shared" si="170"/>
        <v>5</v>
      </c>
    </row>
    <row r="3595" spans="1:19" ht="60" x14ac:dyDescent="0.25">
      <c r="A3595" s="10">
        <v>2589</v>
      </c>
      <c r="B3595" s="3" t="s">
        <v>2589</v>
      </c>
      <c r="C3595" s="3" t="s">
        <v>6699</v>
      </c>
      <c r="D3595" s="6">
        <v>50000</v>
      </c>
      <c r="E3595" s="8">
        <v>5</v>
      </c>
      <c r="F3595" t="s">
        <v>8220</v>
      </c>
      <c r="G3595" t="s">
        <v>8231</v>
      </c>
      <c r="H3595" t="s">
        <v>8252</v>
      </c>
      <c r="I3595" s="19">
        <f t="shared" si="168"/>
        <v>42452.494525462964</v>
      </c>
      <c r="J3595">
        <v>1458733927</v>
      </c>
      <c r="K3595" s="19">
        <f t="shared" si="169"/>
        <v>42422.536192129628</v>
      </c>
      <c r="L3595">
        <v>1456145527</v>
      </c>
      <c r="M3595" t="b">
        <v>0</v>
      </c>
      <c r="N3595">
        <v>1</v>
      </c>
      <c r="O3595" t="b">
        <v>0</v>
      </c>
      <c r="P3595" t="s">
        <v>8282</v>
      </c>
      <c r="Q3595" s="15" t="s">
        <v>8325</v>
      </c>
      <c r="R3595" s="12" t="s">
        <v>8353</v>
      </c>
      <c r="S3595">
        <f t="shared" si="170"/>
        <v>5</v>
      </c>
    </row>
    <row r="3596" spans="1:19" ht="60" x14ac:dyDescent="0.25">
      <c r="A3596" s="10">
        <v>2887</v>
      </c>
      <c r="B3596" s="3" t="s">
        <v>2887</v>
      </c>
      <c r="C3596" s="3" t="s">
        <v>6997</v>
      </c>
      <c r="D3596" s="6">
        <v>3000</v>
      </c>
      <c r="E3596" s="8">
        <v>5</v>
      </c>
      <c r="F3596" t="s">
        <v>8220</v>
      </c>
      <c r="G3596" t="s">
        <v>8223</v>
      </c>
      <c r="H3596" t="s">
        <v>8245</v>
      </c>
      <c r="I3596" s="19">
        <f t="shared" si="168"/>
        <v>42015.427361111113</v>
      </c>
      <c r="J3596">
        <v>1420971324</v>
      </c>
      <c r="K3596" s="19">
        <f t="shared" si="169"/>
        <v>41985.427361111113</v>
      </c>
      <c r="L3596">
        <v>1418379324</v>
      </c>
      <c r="M3596" t="b">
        <v>0</v>
      </c>
      <c r="N3596">
        <v>1</v>
      </c>
      <c r="O3596" t="b">
        <v>0</v>
      </c>
      <c r="P3596" t="s">
        <v>8269</v>
      </c>
      <c r="Q3596" s="15" t="s">
        <v>8314</v>
      </c>
      <c r="R3596" s="12" t="s">
        <v>8315</v>
      </c>
      <c r="S3596">
        <f t="shared" si="170"/>
        <v>5</v>
      </c>
    </row>
    <row r="3597" spans="1:19" ht="60" x14ac:dyDescent="0.25">
      <c r="A3597" s="10">
        <v>3119</v>
      </c>
      <c r="B3597" s="3" t="s">
        <v>3119</v>
      </c>
      <c r="C3597" s="3" t="s">
        <v>7229</v>
      </c>
      <c r="D3597" s="6">
        <v>10000</v>
      </c>
      <c r="E3597" s="8">
        <v>5</v>
      </c>
      <c r="F3597" t="s">
        <v>8220</v>
      </c>
      <c r="G3597" t="s">
        <v>8223</v>
      </c>
      <c r="H3597" t="s">
        <v>8245</v>
      </c>
      <c r="I3597" s="19">
        <f t="shared" si="168"/>
        <v>42090.003842592589</v>
      </c>
      <c r="J3597">
        <v>1427414732</v>
      </c>
      <c r="K3597" s="19">
        <f t="shared" si="169"/>
        <v>42060.04550925926</v>
      </c>
      <c r="L3597">
        <v>1424826332</v>
      </c>
      <c r="M3597" t="b">
        <v>0</v>
      </c>
      <c r="N3597">
        <v>1</v>
      </c>
      <c r="O3597" t="b">
        <v>0</v>
      </c>
      <c r="P3597" t="s">
        <v>8301</v>
      </c>
      <c r="Q3597" s="15" t="s">
        <v>8314</v>
      </c>
      <c r="R3597" s="12" t="s">
        <v>8327</v>
      </c>
      <c r="S3597">
        <f t="shared" si="170"/>
        <v>5</v>
      </c>
    </row>
    <row r="3598" spans="1:19" ht="60" x14ac:dyDescent="0.25">
      <c r="A3598" s="10">
        <v>3806</v>
      </c>
      <c r="B3598" s="3" t="s">
        <v>3803</v>
      </c>
      <c r="C3598" s="3" t="s">
        <v>7916</v>
      </c>
      <c r="D3598" s="6">
        <v>7500</v>
      </c>
      <c r="E3598" s="8">
        <v>5</v>
      </c>
      <c r="F3598" t="s">
        <v>8220</v>
      </c>
      <c r="G3598" t="s">
        <v>8225</v>
      </c>
      <c r="H3598" t="s">
        <v>8247</v>
      </c>
      <c r="I3598" s="19">
        <f t="shared" si="168"/>
        <v>41819.259039351848</v>
      </c>
      <c r="J3598">
        <v>1404022381</v>
      </c>
      <c r="K3598" s="19">
        <f t="shared" si="169"/>
        <v>41799.259039351848</v>
      </c>
      <c r="L3598">
        <v>1402294381</v>
      </c>
      <c r="M3598" t="b">
        <v>0</v>
      </c>
      <c r="N3598">
        <v>1</v>
      </c>
      <c r="O3598" t="b">
        <v>0</v>
      </c>
      <c r="P3598" t="s">
        <v>8303</v>
      </c>
      <c r="Q3598" s="15" t="s">
        <v>8314</v>
      </c>
      <c r="R3598" s="12" t="s">
        <v>8335</v>
      </c>
      <c r="S3598">
        <f t="shared" si="170"/>
        <v>5</v>
      </c>
    </row>
    <row r="3599" spans="1:19" ht="60" x14ac:dyDescent="0.25">
      <c r="A3599" s="10">
        <v>3915</v>
      </c>
      <c r="B3599" s="3" t="s">
        <v>3912</v>
      </c>
      <c r="C3599" s="3" t="s">
        <v>8023</v>
      </c>
      <c r="D3599" s="6">
        <v>1500</v>
      </c>
      <c r="E3599" s="8">
        <v>5</v>
      </c>
      <c r="F3599" t="s">
        <v>8220</v>
      </c>
      <c r="G3599" t="s">
        <v>8224</v>
      </c>
      <c r="H3599" t="s">
        <v>8246</v>
      </c>
      <c r="I3599" s="19">
        <f t="shared" si="168"/>
        <v>42522.98505787037</v>
      </c>
      <c r="J3599">
        <v>1464824309</v>
      </c>
      <c r="K3599" s="19">
        <f t="shared" si="169"/>
        <v>42492.98505787037</v>
      </c>
      <c r="L3599">
        <v>1462232309</v>
      </c>
      <c r="M3599" t="b">
        <v>0</v>
      </c>
      <c r="N3599">
        <v>1</v>
      </c>
      <c r="O3599" t="b">
        <v>0</v>
      </c>
      <c r="P3599" t="s">
        <v>8269</v>
      </c>
      <c r="Q3599" s="15" t="s">
        <v>8314</v>
      </c>
      <c r="R3599" s="12" t="s">
        <v>8315</v>
      </c>
      <c r="S3599">
        <f t="shared" si="170"/>
        <v>5</v>
      </c>
    </row>
    <row r="3600" spans="1:19" ht="60" x14ac:dyDescent="0.25">
      <c r="A3600" s="10">
        <v>3939</v>
      </c>
      <c r="B3600" s="3" t="s">
        <v>3936</v>
      </c>
      <c r="C3600" s="3" t="s">
        <v>8047</v>
      </c>
      <c r="D3600" s="6">
        <v>5000</v>
      </c>
      <c r="E3600" s="8">
        <v>5</v>
      </c>
      <c r="F3600" t="s">
        <v>8220</v>
      </c>
      <c r="G3600" t="s">
        <v>8225</v>
      </c>
      <c r="H3600" t="s">
        <v>8247</v>
      </c>
      <c r="I3600" s="19">
        <f t="shared" si="168"/>
        <v>41919.1875</v>
      </c>
      <c r="J3600">
        <v>1412656200</v>
      </c>
      <c r="K3600" s="19">
        <f t="shared" si="169"/>
        <v>41915.400219907409</v>
      </c>
      <c r="L3600">
        <v>1412328979</v>
      </c>
      <c r="M3600" t="b">
        <v>0</v>
      </c>
      <c r="N3600">
        <v>1</v>
      </c>
      <c r="O3600" t="b">
        <v>0</v>
      </c>
      <c r="P3600" t="s">
        <v>8269</v>
      </c>
      <c r="Q3600" s="15" t="s">
        <v>8314</v>
      </c>
      <c r="R3600" s="12" t="s">
        <v>8315</v>
      </c>
      <c r="S3600">
        <f t="shared" si="170"/>
        <v>5</v>
      </c>
    </row>
    <row r="3601" spans="1:19" ht="60" x14ac:dyDescent="0.25">
      <c r="A3601" s="10">
        <v>3945</v>
      </c>
      <c r="B3601" s="3" t="s">
        <v>3942</v>
      </c>
      <c r="C3601" s="3" t="s">
        <v>8053</v>
      </c>
      <c r="D3601" s="6">
        <v>2000</v>
      </c>
      <c r="E3601" s="8">
        <v>5</v>
      </c>
      <c r="F3601" t="s">
        <v>8220</v>
      </c>
      <c r="G3601" t="s">
        <v>8223</v>
      </c>
      <c r="H3601" t="s">
        <v>8245</v>
      </c>
      <c r="I3601" s="19">
        <f t="shared" si="168"/>
        <v>42139.801712962959</v>
      </c>
      <c r="J3601">
        <v>1431717268</v>
      </c>
      <c r="K3601" s="19">
        <f t="shared" si="169"/>
        <v>42109.801712962959</v>
      </c>
      <c r="L3601">
        <v>1429125268</v>
      </c>
      <c r="M3601" t="b">
        <v>0</v>
      </c>
      <c r="N3601">
        <v>1</v>
      </c>
      <c r="O3601" t="b">
        <v>0</v>
      </c>
      <c r="P3601" t="s">
        <v>8269</v>
      </c>
      <c r="Q3601" s="15" t="s">
        <v>8314</v>
      </c>
      <c r="R3601" s="12" t="s">
        <v>8315</v>
      </c>
      <c r="S3601">
        <f t="shared" si="170"/>
        <v>5</v>
      </c>
    </row>
    <row r="3602" spans="1:19" ht="45" x14ac:dyDescent="0.25">
      <c r="A3602" s="10">
        <v>3994</v>
      </c>
      <c r="B3602" s="3" t="s">
        <v>3990</v>
      </c>
      <c r="C3602" s="3" t="s">
        <v>8100</v>
      </c>
      <c r="D3602" s="6">
        <v>2000</v>
      </c>
      <c r="E3602" s="8">
        <v>5</v>
      </c>
      <c r="F3602" t="s">
        <v>8220</v>
      </c>
      <c r="G3602" t="s">
        <v>8223</v>
      </c>
      <c r="H3602" t="s">
        <v>8245</v>
      </c>
      <c r="I3602" s="19">
        <f t="shared" si="168"/>
        <v>41839.389930555553</v>
      </c>
      <c r="J3602">
        <v>1405761690</v>
      </c>
      <c r="K3602" s="19">
        <f t="shared" si="169"/>
        <v>41809.389930555553</v>
      </c>
      <c r="L3602">
        <v>1403169690</v>
      </c>
      <c r="M3602" t="b">
        <v>0</v>
      </c>
      <c r="N3602">
        <v>1</v>
      </c>
      <c r="O3602" t="b">
        <v>0</v>
      </c>
      <c r="P3602" t="s">
        <v>8269</v>
      </c>
      <c r="Q3602" s="15" t="s">
        <v>8314</v>
      </c>
      <c r="R3602" s="12" t="s">
        <v>8315</v>
      </c>
      <c r="S3602">
        <f t="shared" si="170"/>
        <v>5</v>
      </c>
    </row>
    <row r="3603" spans="1:19" ht="45" x14ac:dyDescent="0.25">
      <c r="A3603" s="10">
        <v>4007</v>
      </c>
      <c r="B3603" s="3" t="s">
        <v>4003</v>
      </c>
      <c r="C3603" s="3" t="s">
        <v>8112</v>
      </c>
      <c r="D3603" s="6">
        <v>2000</v>
      </c>
      <c r="E3603" s="8">
        <v>5</v>
      </c>
      <c r="F3603" t="s">
        <v>8220</v>
      </c>
      <c r="G3603" t="s">
        <v>8223</v>
      </c>
      <c r="H3603" t="s">
        <v>8245</v>
      </c>
      <c r="I3603" s="19">
        <f t="shared" si="168"/>
        <v>41877.686111111114</v>
      </c>
      <c r="J3603">
        <v>1409070480</v>
      </c>
      <c r="K3603" s="19">
        <f t="shared" si="169"/>
        <v>41848.772928240738</v>
      </c>
      <c r="L3603">
        <v>1406572381</v>
      </c>
      <c r="M3603" t="b">
        <v>0</v>
      </c>
      <c r="N3603">
        <v>1</v>
      </c>
      <c r="O3603" t="b">
        <v>0</v>
      </c>
      <c r="P3603" t="s">
        <v>8269</v>
      </c>
      <c r="Q3603" s="15" t="s">
        <v>8314</v>
      </c>
      <c r="R3603" s="12" t="s">
        <v>8315</v>
      </c>
      <c r="S3603">
        <f t="shared" si="170"/>
        <v>5</v>
      </c>
    </row>
    <row r="3604" spans="1:19" ht="60" x14ac:dyDescent="0.25">
      <c r="A3604" s="10">
        <v>4079</v>
      </c>
      <c r="B3604" s="3" t="s">
        <v>4075</v>
      </c>
      <c r="C3604" s="3" t="s">
        <v>8182</v>
      </c>
      <c r="D3604" s="6">
        <v>3000</v>
      </c>
      <c r="E3604" s="8">
        <v>5</v>
      </c>
      <c r="F3604" t="s">
        <v>8220</v>
      </c>
      <c r="G3604" t="s">
        <v>8223</v>
      </c>
      <c r="H3604" t="s">
        <v>8245</v>
      </c>
      <c r="I3604" s="19">
        <f t="shared" si="168"/>
        <v>42540.938900462963</v>
      </c>
      <c r="J3604">
        <v>1466375521</v>
      </c>
      <c r="K3604" s="19">
        <f t="shared" si="169"/>
        <v>42510.938900462963</v>
      </c>
      <c r="L3604">
        <v>1463783521</v>
      </c>
      <c r="M3604" t="b">
        <v>0</v>
      </c>
      <c r="N3604">
        <v>1</v>
      </c>
      <c r="O3604" t="b">
        <v>0</v>
      </c>
      <c r="P3604" t="s">
        <v>8269</v>
      </c>
      <c r="Q3604" s="15" t="s">
        <v>8314</v>
      </c>
      <c r="R3604" s="12" t="s">
        <v>8315</v>
      </c>
      <c r="S3604">
        <f t="shared" si="170"/>
        <v>5</v>
      </c>
    </row>
    <row r="3605" spans="1:19" ht="45" x14ac:dyDescent="0.25">
      <c r="A3605" s="10">
        <v>636</v>
      </c>
      <c r="B3605" s="3" t="s">
        <v>637</v>
      </c>
      <c r="C3605" s="3" t="s">
        <v>4746</v>
      </c>
      <c r="D3605" s="6">
        <v>2000</v>
      </c>
      <c r="E3605" s="8">
        <v>4</v>
      </c>
      <c r="F3605" t="s">
        <v>8219</v>
      </c>
      <c r="G3605" t="s">
        <v>8224</v>
      </c>
      <c r="H3605" t="s">
        <v>8246</v>
      </c>
      <c r="I3605" s="19">
        <f t="shared" si="168"/>
        <v>42161.44930555555</v>
      </c>
      <c r="J3605">
        <v>1433587620</v>
      </c>
      <c r="K3605" s="19">
        <f t="shared" si="169"/>
        <v>42131.455439814818</v>
      </c>
      <c r="L3605">
        <v>1430996150</v>
      </c>
      <c r="M3605" t="b">
        <v>0</v>
      </c>
      <c r="N3605">
        <v>1</v>
      </c>
      <c r="O3605" t="b">
        <v>0</v>
      </c>
      <c r="P3605" t="s">
        <v>8270</v>
      </c>
      <c r="Q3605" s="15" t="s">
        <v>8307</v>
      </c>
      <c r="R3605" s="12" t="s">
        <v>8354</v>
      </c>
      <c r="S3605">
        <f t="shared" si="170"/>
        <v>4</v>
      </c>
    </row>
    <row r="3606" spans="1:19" ht="30" x14ac:dyDescent="0.25">
      <c r="A3606" s="10">
        <v>1181</v>
      </c>
      <c r="B3606" s="3" t="s">
        <v>1182</v>
      </c>
      <c r="C3606" s="3" t="s">
        <v>5291</v>
      </c>
      <c r="D3606" s="6">
        <v>50000</v>
      </c>
      <c r="E3606" s="8">
        <v>4</v>
      </c>
      <c r="F3606" t="s">
        <v>8220</v>
      </c>
      <c r="G3606" t="s">
        <v>8223</v>
      </c>
      <c r="H3606" t="s">
        <v>8245</v>
      </c>
      <c r="I3606" s="19">
        <f t="shared" si="168"/>
        <v>42064.339363425926</v>
      </c>
      <c r="J3606">
        <v>1425197321</v>
      </c>
      <c r="K3606" s="19">
        <f t="shared" si="169"/>
        <v>42034.339363425926</v>
      </c>
      <c r="L3606">
        <v>1422605321</v>
      </c>
      <c r="M3606" t="b">
        <v>0</v>
      </c>
      <c r="N3606">
        <v>3</v>
      </c>
      <c r="O3606" t="b">
        <v>0</v>
      </c>
      <c r="P3606" t="s">
        <v>8282</v>
      </c>
      <c r="Q3606" s="15" t="s">
        <v>8325</v>
      </c>
      <c r="R3606" s="12" t="s">
        <v>8353</v>
      </c>
      <c r="S3606">
        <f t="shared" si="170"/>
        <v>1.33</v>
      </c>
    </row>
    <row r="3607" spans="1:19" ht="60" x14ac:dyDescent="0.25">
      <c r="A3607" s="10">
        <v>1865</v>
      </c>
      <c r="B3607" s="3" t="s">
        <v>1866</v>
      </c>
      <c r="C3607" s="3" t="s">
        <v>5975</v>
      </c>
      <c r="D3607" s="6">
        <v>110000</v>
      </c>
      <c r="E3607" s="8">
        <v>4</v>
      </c>
      <c r="F3607" t="s">
        <v>8220</v>
      </c>
      <c r="G3607" t="s">
        <v>8224</v>
      </c>
      <c r="H3607" t="s">
        <v>8246</v>
      </c>
      <c r="I3607" s="19">
        <f t="shared" si="168"/>
        <v>42680.409108796302</v>
      </c>
      <c r="J3607">
        <v>1478425747</v>
      </c>
      <c r="K3607" s="19">
        <f t="shared" si="169"/>
        <v>42645.367442129631</v>
      </c>
      <c r="L3607">
        <v>1475398147</v>
      </c>
      <c r="M3607" t="b">
        <v>0</v>
      </c>
      <c r="N3607">
        <v>2</v>
      </c>
      <c r="O3607" t="b">
        <v>0</v>
      </c>
      <c r="P3607" t="s">
        <v>8281</v>
      </c>
      <c r="Q3607" s="15" t="s">
        <v>8309</v>
      </c>
      <c r="R3607" s="12" t="s">
        <v>8341</v>
      </c>
      <c r="S3607">
        <f t="shared" si="170"/>
        <v>2</v>
      </c>
    </row>
    <row r="3608" spans="1:19" ht="60" x14ac:dyDescent="0.25">
      <c r="A3608" s="10">
        <v>4072</v>
      </c>
      <c r="B3608" s="3" t="s">
        <v>4068</v>
      </c>
      <c r="C3608" s="3" t="s">
        <v>8175</v>
      </c>
      <c r="D3608" s="6">
        <v>1000</v>
      </c>
      <c r="E3608" s="8">
        <v>4</v>
      </c>
      <c r="F3608" t="s">
        <v>8220</v>
      </c>
      <c r="G3608" t="s">
        <v>8224</v>
      </c>
      <c r="H3608" t="s">
        <v>8246</v>
      </c>
      <c r="I3608" s="19">
        <f t="shared" si="168"/>
        <v>41872.77443287037</v>
      </c>
      <c r="J3608">
        <v>1408646111</v>
      </c>
      <c r="K3608" s="19">
        <f t="shared" si="169"/>
        <v>41812.77443287037</v>
      </c>
      <c r="L3608">
        <v>1403462111</v>
      </c>
      <c r="M3608" t="b">
        <v>0</v>
      </c>
      <c r="N3608">
        <v>2</v>
      </c>
      <c r="O3608" t="b">
        <v>0</v>
      </c>
      <c r="P3608" t="s">
        <v>8269</v>
      </c>
      <c r="Q3608" s="15" t="s">
        <v>8314</v>
      </c>
      <c r="R3608" s="12" t="s">
        <v>8315</v>
      </c>
      <c r="S3608">
        <f t="shared" si="170"/>
        <v>2</v>
      </c>
    </row>
    <row r="3609" spans="1:19" ht="45" x14ac:dyDescent="0.25">
      <c r="A3609" s="10">
        <v>194</v>
      </c>
      <c r="B3609" s="3" t="s">
        <v>196</v>
      </c>
      <c r="C3609" s="3" t="s">
        <v>4304</v>
      </c>
      <c r="D3609" s="6">
        <v>2500</v>
      </c>
      <c r="E3609" s="8">
        <v>3</v>
      </c>
      <c r="F3609" t="s">
        <v>8220</v>
      </c>
      <c r="G3609" t="s">
        <v>8224</v>
      </c>
      <c r="H3609" t="s">
        <v>8246</v>
      </c>
      <c r="I3609" s="19">
        <f t="shared" si="168"/>
        <v>42435.996886574074</v>
      </c>
      <c r="J3609">
        <v>1457308531</v>
      </c>
      <c r="K3609" s="19">
        <f t="shared" si="169"/>
        <v>42375.996886574074</v>
      </c>
      <c r="L3609">
        <v>1452124531</v>
      </c>
      <c r="M3609" t="b">
        <v>0</v>
      </c>
      <c r="N3609">
        <v>3</v>
      </c>
      <c r="O3609" t="b">
        <v>0</v>
      </c>
      <c r="P3609" t="s">
        <v>8266</v>
      </c>
      <c r="Q3609" s="15" t="s">
        <v>8317</v>
      </c>
      <c r="R3609" s="12" t="s">
        <v>8346</v>
      </c>
      <c r="S3609">
        <f t="shared" si="170"/>
        <v>1</v>
      </c>
    </row>
    <row r="3610" spans="1:19" ht="60" x14ac:dyDescent="0.25">
      <c r="A3610" s="10">
        <v>435</v>
      </c>
      <c r="B3610" s="3" t="s">
        <v>436</v>
      </c>
      <c r="C3610" s="3" t="s">
        <v>4545</v>
      </c>
      <c r="D3610" s="6">
        <v>110000</v>
      </c>
      <c r="E3610" s="8">
        <v>3</v>
      </c>
      <c r="F3610" t="s">
        <v>8220</v>
      </c>
      <c r="G3610" t="s">
        <v>8223</v>
      </c>
      <c r="H3610" t="s">
        <v>8245</v>
      </c>
      <c r="I3610" s="19">
        <f t="shared" si="168"/>
        <v>41530.747453703705</v>
      </c>
      <c r="J3610">
        <v>1379094980</v>
      </c>
      <c r="K3610" s="19">
        <f t="shared" si="169"/>
        <v>41500.747453703705</v>
      </c>
      <c r="L3610">
        <v>1376502980</v>
      </c>
      <c r="M3610" t="b">
        <v>0</v>
      </c>
      <c r="N3610">
        <v>3</v>
      </c>
      <c r="O3610" t="b">
        <v>0</v>
      </c>
      <c r="P3610" t="s">
        <v>8268</v>
      </c>
      <c r="Q3610" s="15" t="s">
        <v>8317</v>
      </c>
      <c r="R3610" s="12" t="s">
        <v>8344</v>
      </c>
      <c r="S3610">
        <f t="shared" si="170"/>
        <v>1</v>
      </c>
    </row>
    <row r="3611" spans="1:19" ht="45" x14ac:dyDescent="0.25">
      <c r="A3611" s="10">
        <v>982</v>
      </c>
      <c r="B3611" s="3" t="s">
        <v>983</v>
      </c>
      <c r="C3611" s="3" t="s">
        <v>5092</v>
      </c>
      <c r="D3611" s="6">
        <v>17500</v>
      </c>
      <c r="E3611" s="8">
        <v>3</v>
      </c>
      <c r="F3611" t="s">
        <v>8220</v>
      </c>
      <c r="G3611" t="s">
        <v>8223</v>
      </c>
      <c r="H3611" t="s">
        <v>8245</v>
      </c>
      <c r="I3611" s="19">
        <f t="shared" si="168"/>
        <v>42645.753310185188</v>
      </c>
      <c r="J3611">
        <v>1475431486</v>
      </c>
      <c r="K3611" s="19">
        <f t="shared" si="169"/>
        <v>42615.753310185188</v>
      </c>
      <c r="L3611">
        <v>1472839486</v>
      </c>
      <c r="M3611" t="b">
        <v>0</v>
      </c>
      <c r="N3611">
        <v>3</v>
      </c>
      <c r="O3611" t="b">
        <v>0</v>
      </c>
      <c r="P3611" t="s">
        <v>8271</v>
      </c>
      <c r="Q3611" s="15" t="s">
        <v>8307</v>
      </c>
      <c r="R3611" s="12" t="s">
        <v>8313</v>
      </c>
      <c r="S3611">
        <f t="shared" si="170"/>
        <v>1</v>
      </c>
    </row>
    <row r="3612" spans="1:19" ht="45" x14ac:dyDescent="0.25">
      <c r="A3612" s="10">
        <v>1593</v>
      </c>
      <c r="B3612" s="3" t="s">
        <v>1594</v>
      </c>
      <c r="C3612" s="3" t="s">
        <v>5703</v>
      </c>
      <c r="D3612" s="6">
        <v>22000</v>
      </c>
      <c r="E3612" s="8">
        <v>3</v>
      </c>
      <c r="F3612" t="s">
        <v>8220</v>
      </c>
      <c r="G3612" t="s">
        <v>8223</v>
      </c>
      <c r="H3612" t="s">
        <v>8245</v>
      </c>
      <c r="I3612" s="19">
        <f t="shared" si="168"/>
        <v>42063.845543981486</v>
      </c>
      <c r="J3612">
        <v>1425154655</v>
      </c>
      <c r="K3612" s="19">
        <f t="shared" si="169"/>
        <v>42033.845543981486</v>
      </c>
      <c r="L3612">
        <v>1422562655</v>
      </c>
      <c r="M3612" t="b">
        <v>0</v>
      </c>
      <c r="N3612">
        <v>3</v>
      </c>
      <c r="O3612" t="b">
        <v>0</v>
      </c>
      <c r="P3612" t="s">
        <v>8289</v>
      </c>
      <c r="Q3612" s="15" t="s">
        <v>8322</v>
      </c>
      <c r="R3612" s="12" t="s">
        <v>8340</v>
      </c>
      <c r="S3612">
        <f t="shared" si="170"/>
        <v>1</v>
      </c>
    </row>
    <row r="3613" spans="1:19" ht="60" x14ac:dyDescent="0.25">
      <c r="A3613" s="10">
        <v>2394</v>
      </c>
      <c r="B3613" s="3" t="s">
        <v>2395</v>
      </c>
      <c r="C3613" s="3" t="s">
        <v>6504</v>
      </c>
      <c r="D3613" s="6">
        <v>5000</v>
      </c>
      <c r="E3613" s="8">
        <v>3</v>
      </c>
      <c r="F3613" t="s">
        <v>8219</v>
      </c>
      <c r="G3613" t="s">
        <v>8240</v>
      </c>
      <c r="H3613" t="s">
        <v>8248</v>
      </c>
      <c r="I3613" s="19">
        <f t="shared" si="168"/>
        <v>42061.362187499995</v>
      </c>
      <c r="J3613">
        <v>1424940093</v>
      </c>
      <c r="K3613" s="19">
        <f t="shared" si="169"/>
        <v>42031.362187499995</v>
      </c>
      <c r="L3613">
        <v>1422348093</v>
      </c>
      <c r="M3613" t="b">
        <v>0</v>
      </c>
      <c r="N3613">
        <v>2</v>
      </c>
      <c r="O3613" t="b">
        <v>0</v>
      </c>
      <c r="P3613" t="s">
        <v>8270</v>
      </c>
      <c r="Q3613" s="15" t="s">
        <v>8307</v>
      </c>
      <c r="R3613" s="12" t="s">
        <v>8354</v>
      </c>
      <c r="S3613">
        <f t="shared" si="170"/>
        <v>1.5</v>
      </c>
    </row>
    <row r="3614" spans="1:19" ht="60" x14ac:dyDescent="0.25">
      <c r="A3614" s="10">
        <v>3058</v>
      </c>
      <c r="B3614" s="3" t="s">
        <v>3058</v>
      </c>
      <c r="C3614" s="3" t="s">
        <v>7168</v>
      </c>
      <c r="D3614" s="6">
        <v>18000</v>
      </c>
      <c r="E3614" s="8">
        <v>3</v>
      </c>
      <c r="F3614" t="s">
        <v>8220</v>
      </c>
      <c r="G3614" t="s">
        <v>8236</v>
      </c>
      <c r="H3614" t="s">
        <v>8248</v>
      </c>
      <c r="I3614" s="19">
        <f t="shared" si="168"/>
        <v>42510.374305555553</v>
      </c>
      <c r="J3614">
        <v>1463734740</v>
      </c>
      <c r="K3614" s="19">
        <f t="shared" si="169"/>
        <v>42460.374305555553</v>
      </c>
      <c r="L3614">
        <v>1459414740</v>
      </c>
      <c r="M3614" t="b">
        <v>0</v>
      </c>
      <c r="N3614">
        <v>3</v>
      </c>
      <c r="O3614" t="b">
        <v>0</v>
      </c>
      <c r="P3614" t="s">
        <v>8301</v>
      </c>
      <c r="Q3614" s="15" t="s">
        <v>8314</v>
      </c>
      <c r="R3614" s="12" t="s">
        <v>8327</v>
      </c>
      <c r="S3614">
        <f t="shared" si="170"/>
        <v>1</v>
      </c>
    </row>
    <row r="3615" spans="1:19" ht="45" x14ac:dyDescent="0.25">
      <c r="A3615" s="10">
        <v>3805</v>
      </c>
      <c r="B3615" s="3" t="s">
        <v>3802</v>
      </c>
      <c r="C3615" s="3" t="s">
        <v>7915</v>
      </c>
      <c r="D3615" s="6">
        <v>150000</v>
      </c>
      <c r="E3615" s="8">
        <v>3</v>
      </c>
      <c r="F3615" t="s">
        <v>8220</v>
      </c>
      <c r="G3615" t="s">
        <v>8223</v>
      </c>
      <c r="H3615" t="s">
        <v>8245</v>
      </c>
      <c r="I3615" s="19">
        <f t="shared" si="168"/>
        <v>41909.887037037035</v>
      </c>
      <c r="J3615">
        <v>1411852640</v>
      </c>
      <c r="K3615" s="19">
        <f t="shared" si="169"/>
        <v>41849.887037037035</v>
      </c>
      <c r="L3615">
        <v>1406668640</v>
      </c>
      <c r="M3615" t="b">
        <v>0</v>
      </c>
      <c r="N3615">
        <v>2</v>
      </c>
      <c r="O3615" t="b">
        <v>0</v>
      </c>
      <c r="P3615" t="s">
        <v>8303</v>
      </c>
      <c r="Q3615" s="15" t="s">
        <v>8314</v>
      </c>
      <c r="R3615" s="12" t="s">
        <v>8335</v>
      </c>
      <c r="S3615">
        <f t="shared" si="170"/>
        <v>1.5</v>
      </c>
    </row>
    <row r="3616" spans="1:19" ht="30" x14ac:dyDescent="0.25">
      <c r="A3616" s="10">
        <v>3904</v>
      </c>
      <c r="B3616" s="3" t="s">
        <v>3901</v>
      </c>
      <c r="C3616" s="3" t="s">
        <v>8012</v>
      </c>
      <c r="D3616" s="6">
        <v>10000</v>
      </c>
      <c r="E3616" s="8">
        <v>3</v>
      </c>
      <c r="F3616" t="s">
        <v>8220</v>
      </c>
      <c r="G3616" t="s">
        <v>8223</v>
      </c>
      <c r="H3616" t="s">
        <v>8245</v>
      </c>
      <c r="I3616" s="19">
        <f t="shared" si="168"/>
        <v>42109.211111111115</v>
      </c>
      <c r="J3616">
        <v>1429074240</v>
      </c>
      <c r="K3616" s="19">
        <f t="shared" si="169"/>
        <v>42095.229166666672</v>
      </c>
      <c r="L3616">
        <v>1427866200</v>
      </c>
      <c r="M3616" t="b">
        <v>0</v>
      </c>
      <c r="N3616">
        <v>2</v>
      </c>
      <c r="O3616" t="b">
        <v>0</v>
      </c>
      <c r="P3616" t="s">
        <v>8269</v>
      </c>
      <c r="Q3616" s="15" t="s">
        <v>8314</v>
      </c>
      <c r="R3616" s="12" t="s">
        <v>8315</v>
      </c>
      <c r="S3616">
        <f t="shared" si="170"/>
        <v>1.5</v>
      </c>
    </row>
    <row r="3617" spans="1:19" ht="45" x14ac:dyDescent="0.25">
      <c r="A3617" s="10">
        <v>3993</v>
      </c>
      <c r="B3617" s="3" t="s">
        <v>3989</v>
      </c>
      <c r="C3617" s="3" t="s">
        <v>8099</v>
      </c>
      <c r="D3617" s="6">
        <v>50000</v>
      </c>
      <c r="E3617" s="8">
        <v>3</v>
      </c>
      <c r="F3617" t="s">
        <v>8220</v>
      </c>
      <c r="G3617" t="s">
        <v>8223</v>
      </c>
      <c r="H3617" t="s">
        <v>8245</v>
      </c>
      <c r="I3617" s="19">
        <f t="shared" si="168"/>
        <v>42137.864722222221</v>
      </c>
      <c r="J3617">
        <v>1431549912</v>
      </c>
      <c r="K3617" s="19">
        <f t="shared" si="169"/>
        <v>42107.864722222221</v>
      </c>
      <c r="L3617">
        <v>1428957912</v>
      </c>
      <c r="M3617" t="b">
        <v>0</v>
      </c>
      <c r="N3617">
        <v>1</v>
      </c>
      <c r="O3617" t="b">
        <v>0</v>
      </c>
      <c r="P3617" t="s">
        <v>8269</v>
      </c>
      <c r="Q3617" s="15" t="s">
        <v>8314</v>
      </c>
      <c r="R3617" s="12" t="s">
        <v>8315</v>
      </c>
      <c r="S3617">
        <f t="shared" si="170"/>
        <v>3</v>
      </c>
    </row>
    <row r="3618" spans="1:19" ht="60" x14ac:dyDescent="0.25">
      <c r="A3618" s="10">
        <v>4113</v>
      </c>
      <c r="B3618" s="3" t="s">
        <v>4109</v>
      </c>
      <c r="C3618" s="3" t="s">
        <v>8215</v>
      </c>
      <c r="D3618" s="6">
        <v>1500</v>
      </c>
      <c r="E3618" s="8">
        <v>3</v>
      </c>
      <c r="F3618" t="s">
        <v>8220</v>
      </c>
      <c r="G3618" t="s">
        <v>8223</v>
      </c>
      <c r="H3618" t="s">
        <v>8245</v>
      </c>
      <c r="I3618" s="19">
        <f t="shared" si="168"/>
        <v>42377.273611111115</v>
      </c>
      <c r="J3618">
        <v>1452234840</v>
      </c>
      <c r="K3618" s="19">
        <f t="shared" si="169"/>
        <v>42358.573182870372</v>
      </c>
      <c r="L3618">
        <v>1450619123</v>
      </c>
      <c r="M3618" t="b">
        <v>0</v>
      </c>
      <c r="N3618">
        <v>3</v>
      </c>
      <c r="O3618" t="b">
        <v>0</v>
      </c>
      <c r="P3618" t="s">
        <v>8269</v>
      </c>
      <c r="Q3618" s="15" t="s">
        <v>8314</v>
      </c>
      <c r="R3618" s="12" t="s">
        <v>8315</v>
      </c>
      <c r="S3618">
        <f t="shared" si="170"/>
        <v>1</v>
      </c>
    </row>
    <row r="3619" spans="1:19" ht="45" x14ac:dyDescent="0.25">
      <c r="A3619" s="10">
        <v>445</v>
      </c>
      <c r="B3619" s="3" t="s">
        <v>446</v>
      </c>
      <c r="C3619" s="3" t="s">
        <v>4555</v>
      </c>
      <c r="D3619" s="6">
        <v>60000</v>
      </c>
      <c r="E3619" s="8">
        <v>2</v>
      </c>
      <c r="F3619" t="s">
        <v>8220</v>
      </c>
      <c r="G3619" t="s">
        <v>8223</v>
      </c>
      <c r="H3619" t="s">
        <v>8245</v>
      </c>
      <c r="I3619" s="19">
        <f t="shared" si="168"/>
        <v>42145.335358796292</v>
      </c>
      <c r="J3619">
        <v>1432195375</v>
      </c>
      <c r="K3619" s="19">
        <f t="shared" si="169"/>
        <v>42130.335358796292</v>
      </c>
      <c r="L3619">
        <v>1430899375</v>
      </c>
      <c r="M3619" t="b">
        <v>0</v>
      </c>
      <c r="N3619">
        <v>2</v>
      </c>
      <c r="O3619" t="b">
        <v>0</v>
      </c>
      <c r="P3619" t="s">
        <v>8268</v>
      </c>
      <c r="Q3619" s="15" t="s">
        <v>8317</v>
      </c>
      <c r="R3619" s="12" t="s">
        <v>8344</v>
      </c>
      <c r="S3619">
        <f t="shared" si="170"/>
        <v>1</v>
      </c>
    </row>
    <row r="3620" spans="1:19" ht="30" x14ac:dyDescent="0.25">
      <c r="A3620" s="10">
        <v>635</v>
      </c>
      <c r="B3620" s="3" t="s">
        <v>636</v>
      </c>
      <c r="C3620" s="3" t="s">
        <v>4745</v>
      </c>
      <c r="D3620" s="6">
        <v>25000</v>
      </c>
      <c r="E3620" s="8">
        <v>2</v>
      </c>
      <c r="F3620" t="s">
        <v>8219</v>
      </c>
      <c r="G3620" t="s">
        <v>8223</v>
      </c>
      <c r="H3620" t="s">
        <v>8245</v>
      </c>
      <c r="I3620" s="19">
        <f t="shared" si="168"/>
        <v>42106.092152777783</v>
      </c>
      <c r="J3620">
        <v>1428804762</v>
      </c>
      <c r="K3620" s="19">
        <f t="shared" si="169"/>
        <v>42076.092152777783</v>
      </c>
      <c r="L3620">
        <v>1426212762</v>
      </c>
      <c r="M3620" t="b">
        <v>0</v>
      </c>
      <c r="N3620">
        <v>1</v>
      </c>
      <c r="O3620" t="b">
        <v>0</v>
      </c>
      <c r="P3620" t="s">
        <v>8270</v>
      </c>
      <c r="Q3620" s="15" t="s">
        <v>8307</v>
      </c>
      <c r="R3620" s="12" t="s">
        <v>8354</v>
      </c>
      <c r="S3620">
        <f t="shared" si="170"/>
        <v>2</v>
      </c>
    </row>
    <row r="3621" spans="1:19" ht="45" x14ac:dyDescent="0.25">
      <c r="A3621" s="10">
        <v>778</v>
      </c>
      <c r="B3621" s="3" t="s">
        <v>779</v>
      </c>
      <c r="C3621" s="3" t="s">
        <v>4888</v>
      </c>
      <c r="D3621" s="6">
        <v>500</v>
      </c>
      <c r="E3621" s="8">
        <v>2</v>
      </c>
      <c r="F3621" t="s">
        <v>8220</v>
      </c>
      <c r="G3621" t="s">
        <v>8223</v>
      </c>
      <c r="H3621" t="s">
        <v>8245</v>
      </c>
      <c r="I3621" s="19">
        <f t="shared" si="168"/>
        <v>41759.702314814815</v>
      </c>
      <c r="J3621">
        <v>1398876680</v>
      </c>
      <c r="K3621" s="19">
        <f t="shared" si="169"/>
        <v>41729.702314814815</v>
      </c>
      <c r="L3621">
        <v>1396284680</v>
      </c>
      <c r="M3621" t="b">
        <v>0</v>
      </c>
      <c r="N3621">
        <v>1</v>
      </c>
      <c r="O3621" t="b">
        <v>0</v>
      </c>
      <c r="P3621" t="s">
        <v>8273</v>
      </c>
      <c r="Q3621" s="15" t="s">
        <v>8320</v>
      </c>
      <c r="R3621" s="12" t="s">
        <v>8342</v>
      </c>
      <c r="S3621">
        <f t="shared" si="170"/>
        <v>2</v>
      </c>
    </row>
    <row r="3622" spans="1:19" ht="45" x14ac:dyDescent="0.25">
      <c r="A3622" s="10">
        <v>1451</v>
      </c>
      <c r="B3622" s="3" t="s">
        <v>1452</v>
      </c>
      <c r="C3622" s="3" t="s">
        <v>5561</v>
      </c>
      <c r="D3622" s="6">
        <v>18950</v>
      </c>
      <c r="E3622" s="8">
        <v>2</v>
      </c>
      <c r="F3622" t="s">
        <v>8219</v>
      </c>
      <c r="G3622" t="s">
        <v>8223</v>
      </c>
      <c r="H3622" t="s">
        <v>8245</v>
      </c>
      <c r="I3622" s="19">
        <f t="shared" si="168"/>
        <v>41962.00068287037</v>
      </c>
      <c r="J3622">
        <v>1416355259</v>
      </c>
      <c r="K3622" s="19">
        <f t="shared" si="169"/>
        <v>41931.959016203706</v>
      </c>
      <c r="L3622">
        <v>1413759659</v>
      </c>
      <c r="M3622" t="b">
        <v>0</v>
      </c>
      <c r="N3622">
        <v>2</v>
      </c>
      <c r="O3622" t="b">
        <v>0</v>
      </c>
      <c r="P3622" t="s">
        <v>8285</v>
      </c>
      <c r="Q3622" s="15" t="s">
        <v>8320</v>
      </c>
      <c r="R3622" s="12" t="s">
        <v>8355</v>
      </c>
      <c r="S3622">
        <f t="shared" si="170"/>
        <v>1</v>
      </c>
    </row>
    <row r="3623" spans="1:19" ht="30" x14ac:dyDescent="0.25">
      <c r="A3623" s="10">
        <v>1992</v>
      </c>
      <c r="B3623" s="3" t="s">
        <v>1993</v>
      </c>
      <c r="C3623" s="3" t="s">
        <v>6102</v>
      </c>
      <c r="D3623" s="6">
        <v>1500</v>
      </c>
      <c r="E3623" s="8">
        <v>2</v>
      </c>
      <c r="F3623" t="s">
        <v>8220</v>
      </c>
      <c r="G3623" t="s">
        <v>8223</v>
      </c>
      <c r="H3623" t="s">
        <v>8245</v>
      </c>
      <c r="I3623" s="19">
        <f t="shared" si="168"/>
        <v>42053.143414351856</v>
      </c>
      <c r="J3623">
        <v>1424229991</v>
      </c>
      <c r="K3623" s="19">
        <f t="shared" si="169"/>
        <v>42023.143414351856</v>
      </c>
      <c r="L3623">
        <v>1421637991</v>
      </c>
      <c r="M3623" t="b">
        <v>0</v>
      </c>
      <c r="N3623">
        <v>2</v>
      </c>
      <c r="O3623" t="b">
        <v>0</v>
      </c>
      <c r="P3623" t="s">
        <v>8294</v>
      </c>
      <c r="Q3623" s="15" t="s">
        <v>8322</v>
      </c>
      <c r="R3623" s="12" t="s">
        <v>8351</v>
      </c>
      <c r="S3623">
        <f t="shared" si="170"/>
        <v>1</v>
      </c>
    </row>
    <row r="3624" spans="1:19" ht="45" x14ac:dyDescent="0.25">
      <c r="A3624" s="10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 s="19">
        <f t="shared" si="168"/>
        <v>42407.70694444445</v>
      </c>
      <c r="J3624">
        <v>1454864280</v>
      </c>
      <c r="K3624" s="19">
        <f t="shared" si="169"/>
        <v>42377.70694444445</v>
      </c>
      <c r="L3624">
        <v>1452272280</v>
      </c>
      <c r="M3624" t="b">
        <v>0</v>
      </c>
      <c r="N3624">
        <v>1</v>
      </c>
      <c r="O3624" t="b">
        <v>0</v>
      </c>
      <c r="P3624" t="s">
        <v>8270</v>
      </c>
      <c r="Q3624" s="15" t="s">
        <v>8307</v>
      </c>
      <c r="R3624" s="12" t="s">
        <v>8354</v>
      </c>
      <c r="S3624">
        <f t="shared" si="170"/>
        <v>2</v>
      </c>
    </row>
    <row r="3625" spans="1:19" ht="30" x14ac:dyDescent="0.25">
      <c r="A3625" s="10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 s="19">
        <f t="shared" si="168"/>
        <v>42549.099687499998</v>
      </c>
      <c r="J3625">
        <v>1467080613</v>
      </c>
      <c r="K3625" s="19">
        <f t="shared" si="169"/>
        <v>42489.099687499998</v>
      </c>
      <c r="L3625">
        <v>1461896613</v>
      </c>
      <c r="M3625" t="b">
        <v>0</v>
      </c>
      <c r="N3625">
        <v>2</v>
      </c>
      <c r="O3625" t="b">
        <v>0</v>
      </c>
      <c r="P3625" t="s">
        <v>8282</v>
      </c>
      <c r="Q3625" s="15" t="s">
        <v>8325</v>
      </c>
      <c r="R3625" s="12" t="s">
        <v>8353</v>
      </c>
      <c r="S3625">
        <f t="shared" si="170"/>
        <v>1</v>
      </c>
    </row>
    <row r="3626" spans="1:19" ht="45" x14ac:dyDescent="0.25">
      <c r="A3626" s="10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 s="19">
        <f t="shared" si="168"/>
        <v>42071.218715277777</v>
      </c>
      <c r="J3626">
        <v>1425791697</v>
      </c>
      <c r="K3626" s="19">
        <f t="shared" si="169"/>
        <v>42041.218715277777</v>
      </c>
      <c r="L3626">
        <v>1423199697</v>
      </c>
      <c r="M3626" t="b">
        <v>0</v>
      </c>
      <c r="N3626">
        <v>2</v>
      </c>
      <c r="O3626" t="b">
        <v>0</v>
      </c>
      <c r="P3626" t="s">
        <v>8282</v>
      </c>
      <c r="Q3626" s="15" t="s">
        <v>8325</v>
      </c>
      <c r="R3626" s="12" t="s">
        <v>8353</v>
      </c>
      <c r="S3626">
        <f t="shared" si="170"/>
        <v>1</v>
      </c>
    </row>
    <row r="3627" spans="1:19" ht="45" x14ac:dyDescent="0.25">
      <c r="A3627" s="10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 s="19">
        <f t="shared" si="168"/>
        <v>41795.826273148145</v>
      </c>
      <c r="J3627">
        <v>1401997790</v>
      </c>
      <c r="K3627" s="19">
        <f t="shared" si="169"/>
        <v>41745.826273148145</v>
      </c>
      <c r="L3627">
        <v>1397677790</v>
      </c>
      <c r="M3627" t="b">
        <v>0</v>
      </c>
      <c r="N3627">
        <v>2</v>
      </c>
      <c r="O3627" t="b">
        <v>0</v>
      </c>
      <c r="P3627" t="s">
        <v>8302</v>
      </c>
      <c r="Q3627" s="15" t="s">
        <v>8320</v>
      </c>
      <c r="R3627" s="12" t="s">
        <v>8348</v>
      </c>
      <c r="S3627">
        <f t="shared" si="170"/>
        <v>1</v>
      </c>
    </row>
    <row r="3628" spans="1:19" ht="60" x14ac:dyDescent="0.25">
      <c r="A3628" s="10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 s="19">
        <f t="shared" si="168"/>
        <v>42504.877743055549</v>
      </c>
      <c r="J3628">
        <v>1463259837</v>
      </c>
      <c r="K3628" s="19">
        <f t="shared" si="169"/>
        <v>42444.877743055549</v>
      </c>
      <c r="L3628">
        <v>1458075837</v>
      </c>
      <c r="M3628" t="b">
        <v>0</v>
      </c>
      <c r="N3628">
        <v>2</v>
      </c>
      <c r="O3628" t="b">
        <v>0</v>
      </c>
      <c r="P3628" t="s">
        <v>8269</v>
      </c>
      <c r="Q3628" s="15" t="s">
        <v>8314</v>
      </c>
      <c r="R3628" s="12" t="s">
        <v>8315</v>
      </c>
      <c r="S3628">
        <f t="shared" si="170"/>
        <v>1</v>
      </c>
    </row>
    <row r="3629" spans="1:19" ht="60" x14ac:dyDescent="0.25">
      <c r="A3629" s="10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 s="19">
        <f t="shared" si="168"/>
        <v>41888.922905092593</v>
      </c>
      <c r="J3629">
        <v>1410041339</v>
      </c>
      <c r="K3629" s="19">
        <f t="shared" si="169"/>
        <v>41828.922905092593</v>
      </c>
      <c r="L3629">
        <v>1404857339</v>
      </c>
      <c r="M3629" t="b">
        <v>0</v>
      </c>
      <c r="N3629">
        <v>2</v>
      </c>
      <c r="O3629" t="b">
        <v>0</v>
      </c>
      <c r="P3629" t="s">
        <v>8269</v>
      </c>
      <c r="Q3629" s="15" t="s">
        <v>8314</v>
      </c>
      <c r="R3629" s="12" t="s">
        <v>8315</v>
      </c>
      <c r="S3629">
        <f t="shared" si="170"/>
        <v>1</v>
      </c>
    </row>
    <row r="3630" spans="1:19" ht="60" x14ac:dyDescent="0.25">
      <c r="A3630" s="1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 s="19">
        <f t="shared" si="168"/>
        <v>42597.531157407408</v>
      </c>
      <c r="J3630">
        <v>1471265092</v>
      </c>
      <c r="K3630" s="19">
        <f t="shared" si="169"/>
        <v>42567.531157407408</v>
      </c>
      <c r="L3630">
        <v>1468673092</v>
      </c>
      <c r="M3630" t="b">
        <v>0</v>
      </c>
      <c r="N3630">
        <v>2</v>
      </c>
      <c r="O3630" t="b">
        <v>0</v>
      </c>
      <c r="P3630" t="s">
        <v>8301</v>
      </c>
      <c r="Q3630" s="15" t="s">
        <v>8314</v>
      </c>
      <c r="R3630" s="12" t="s">
        <v>8327</v>
      </c>
      <c r="S3630">
        <f t="shared" si="170"/>
        <v>1</v>
      </c>
    </row>
    <row r="3631" spans="1:19" ht="60" x14ac:dyDescent="0.25">
      <c r="A3631" s="10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 s="19">
        <f t="shared" si="168"/>
        <v>42673.073611111111</v>
      </c>
      <c r="J3631">
        <v>1477791960</v>
      </c>
      <c r="K3631" s="19">
        <f t="shared" si="169"/>
        <v>42658.690532407403</v>
      </c>
      <c r="L3631">
        <v>1476549262</v>
      </c>
      <c r="M3631" t="b">
        <v>0</v>
      </c>
      <c r="N3631">
        <v>2</v>
      </c>
      <c r="O3631" t="b">
        <v>0</v>
      </c>
      <c r="P3631" t="s">
        <v>8301</v>
      </c>
      <c r="Q3631" s="15" t="s">
        <v>8314</v>
      </c>
      <c r="R3631" s="12" t="s">
        <v>8327</v>
      </c>
      <c r="S3631">
        <f t="shared" si="170"/>
        <v>1</v>
      </c>
    </row>
    <row r="3632" spans="1:19" ht="60" x14ac:dyDescent="0.25">
      <c r="A3632" s="10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 s="19">
        <f t="shared" si="168"/>
        <v>42495.708333333328</v>
      </c>
      <c r="J3632">
        <v>1462467600</v>
      </c>
      <c r="K3632" s="19">
        <f t="shared" si="169"/>
        <v>42437.094490740739</v>
      </c>
      <c r="L3632">
        <v>1457403364</v>
      </c>
      <c r="M3632" t="b">
        <v>0</v>
      </c>
      <c r="N3632">
        <v>2</v>
      </c>
      <c r="O3632" t="b">
        <v>0</v>
      </c>
      <c r="P3632" t="s">
        <v>8303</v>
      </c>
      <c r="Q3632" s="15" t="s">
        <v>8314</v>
      </c>
      <c r="R3632" s="12" t="s">
        <v>8335</v>
      </c>
      <c r="S3632">
        <f t="shared" si="170"/>
        <v>1</v>
      </c>
    </row>
    <row r="3633" spans="1:19" ht="60" x14ac:dyDescent="0.25">
      <c r="A3633" s="10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 s="19">
        <f t="shared" si="168"/>
        <v>42416.772997685184</v>
      </c>
      <c r="J3633">
        <v>1455647587</v>
      </c>
      <c r="K3633" s="19">
        <f t="shared" si="169"/>
        <v>42391.772997685184</v>
      </c>
      <c r="L3633">
        <v>1453487587</v>
      </c>
      <c r="M3633" t="b">
        <v>0</v>
      </c>
      <c r="N3633">
        <v>1</v>
      </c>
      <c r="O3633" t="b">
        <v>0</v>
      </c>
      <c r="P3633" t="s">
        <v>8269</v>
      </c>
      <c r="Q3633" s="15" t="s">
        <v>8314</v>
      </c>
      <c r="R3633" s="12" t="s">
        <v>8315</v>
      </c>
      <c r="S3633">
        <f t="shared" si="170"/>
        <v>2</v>
      </c>
    </row>
    <row r="3634" spans="1:19" ht="60" x14ac:dyDescent="0.25">
      <c r="A3634" s="10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 s="19">
        <f t="shared" si="168"/>
        <v>42112.427777777775</v>
      </c>
      <c r="J3634">
        <v>1429352160</v>
      </c>
      <c r="K3634" s="19">
        <f t="shared" si="169"/>
        <v>42096.704976851848</v>
      </c>
      <c r="L3634">
        <v>1427993710</v>
      </c>
      <c r="M3634" t="b">
        <v>0</v>
      </c>
      <c r="N3634">
        <v>1</v>
      </c>
      <c r="O3634" t="b">
        <v>0</v>
      </c>
      <c r="P3634" t="s">
        <v>8265</v>
      </c>
      <c r="Q3634" s="15" t="s">
        <v>8317</v>
      </c>
      <c r="R3634" s="12" t="s">
        <v>8337</v>
      </c>
      <c r="S3634">
        <f t="shared" si="170"/>
        <v>1</v>
      </c>
    </row>
    <row r="3635" spans="1:19" ht="45" x14ac:dyDescent="0.25">
      <c r="A3635" s="10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 s="19">
        <f t="shared" si="168"/>
        <v>42594.180717592593</v>
      </c>
      <c r="J3635">
        <v>1470975614</v>
      </c>
      <c r="K3635" s="19">
        <f t="shared" si="169"/>
        <v>42534.180717592593</v>
      </c>
      <c r="L3635">
        <v>1465791614</v>
      </c>
      <c r="M3635" t="b">
        <v>0</v>
      </c>
      <c r="N3635">
        <v>1</v>
      </c>
      <c r="O3635" t="b">
        <v>0</v>
      </c>
      <c r="P3635" t="s">
        <v>8266</v>
      </c>
      <c r="Q3635" s="15" t="s">
        <v>8317</v>
      </c>
      <c r="R3635" s="12" t="s">
        <v>8346</v>
      </c>
      <c r="S3635">
        <f t="shared" si="170"/>
        <v>1</v>
      </c>
    </row>
    <row r="3636" spans="1:19" ht="45" x14ac:dyDescent="0.25">
      <c r="A3636" s="10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 s="19">
        <f t="shared" si="168"/>
        <v>42476.839351851857</v>
      </c>
      <c r="J3636">
        <v>1460837320</v>
      </c>
      <c r="K3636" s="19">
        <f t="shared" si="169"/>
        <v>42416.881018518514</v>
      </c>
      <c r="L3636">
        <v>1455656920</v>
      </c>
      <c r="M3636" t="b">
        <v>0</v>
      </c>
      <c r="N3636">
        <v>1</v>
      </c>
      <c r="O3636" t="b">
        <v>0</v>
      </c>
      <c r="P3636" t="s">
        <v>8266</v>
      </c>
      <c r="Q3636" s="15" t="s">
        <v>8317</v>
      </c>
      <c r="R3636" s="12" t="s">
        <v>8346</v>
      </c>
      <c r="S3636">
        <f t="shared" si="170"/>
        <v>1</v>
      </c>
    </row>
    <row r="3637" spans="1:19" ht="60" x14ac:dyDescent="0.25">
      <c r="A3637" s="10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 s="19">
        <f t="shared" si="168"/>
        <v>42069.64061342593</v>
      </c>
      <c r="J3637">
        <v>1425655349</v>
      </c>
      <c r="K3637" s="19">
        <f t="shared" si="169"/>
        <v>42009.64061342593</v>
      </c>
      <c r="L3637">
        <v>1420471349</v>
      </c>
      <c r="M3637" t="b">
        <v>0</v>
      </c>
      <c r="N3637">
        <v>1</v>
      </c>
      <c r="O3637" t="b">
        <v>0</v>
      </c>
      <c r="P3637" t="s">
        <v>8266</v>
      </c>
      <c r="Q3637" s="15" t="s">
        <v>8317</v>
      </c>
      <c r="R3637" s="12" t="s">
        <v>8346</v>
      </c>
      <c r="S3637">
        <f t="shared" si="170"/>
        <v>1</v>
      </c>
    </row>
    <row r="3638" spans="1:19" ht="45" x14ac:dyDescent="0.25">
      <c r="A3638" s="10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 s="19">
        <f t="shared" si="168"/>
        <v>42508.848784722228</v>
      </c>
      <c r="J3638">
        <v>1463602935</v>
      </c>
      <c r="K3638" s="19">
        <f t="shared" si="169"/>
        <v>42488.848784722228</v>
      </c>
      <c r="L3638">
        <v>1461874935</v>
      </c>
      <c r="M3638" t="b">
        <v>0</v>
      </c>
      <c r="N3638">
        <v>1</v>
      </c>
      <c r="O3638" t="b">
        <v>0</v>
      </c>
      <c r="P3638" t="s">
        <v>8268</v>
      </c>
      <c r="Q3638" s="15" t="s">
        <v>8317</v>
      </c>
      <c r="R3638" s="12" t="s">
        <v>8344</v>
      </c>
      <c r="S3638">
        <f t="shared" si="170"/>
        <v>1</v>
      </c>
    </row>
    <row r="3639" spans="1:19" ht="45" x14ac:dyDescent="0.25">
      <c r="A3639" s="10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 s="19">
        <f t="shared" si="168"/>
        <v>42783.329039351855</v>
      </c>
      <c r="J3639">
        <v>1487318029</v>
      </c>
      <c r="K3639" s="19">
        <f t="shared" si="169"/>
        <v>42753.329039351855</v>
      </c>
      <c r="L3639">
        <v>1484726029</v>
      </c>
      <c r="M3639" t="b">
        <v>0</v>
      </c>
      <c r="N3639">
        <v>1</v>
      </c>
      <c r="O3639" t="b">
        <v>0</v>
      </c>
      <c r="P3639" t="s">
        <v>8268</v>
      </c>
      <c r="Q3639" s="15" t="s">
        <v>8317</v>
      </c>
      <c r="R3639" s="12" t="s">
        <v>8344</v>
      </c>
      <c r="S3639">
        <f t="shared" si="170"/>
        <v>1</v>
      </c>
    </row>
    <row r="3640" spans="1:19" ht="45" x14ac:dyDescent="0.25">
      <c r="A3640" s="1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 s="19">
        <f t="shared" si="168"/>
        <v>41680.93141203704</v>
      </c>
      <c r="J3640">
        <v>1392070874</v>
      </c>
      <c r="K3640" s="19">
        <f t="shared" si="169"/>
        <v>41620.93141203704</v>
      </c>
      <c r="L3640">
        <v>1386886874</v>
      </c>
      <c r="M3640" t="b">
        <v>0</v>
      </c>
      <c r="N3640">
        <v>1</v>
      </c>
      <c r="O3640" t="b">
        <v>0</v>
      </c>
      <c r="P3640" t="s">
        <v>8268</v>
      </c>
      <c r="Q3640" s="15" t="s">
        <v>8317</v>
      </c>
      <c r="R3640" s="12" t="s">
        <v>8344</v>
      </c>
      <c r="S3640">
        <f t="shared" si="170"/>
        <v>1</v>
      </c>
    </row>
    <row r="3641" spans="1:19" ht="60" x14ac:dyDescent="0.25">
      <c r="A3641" s="10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 s="19">
        <f t="shared" si="168"/>
        <v>42039.817199074074</v>
      </c>
      <c r="J3641">
        <v>1423078606</v>
      </c>
      <c r="K3641" s="19">
        <f t="shared" si="169"/>
        <v>42009.817199074074</v>
      </c>
      <c r="L3641">
        <v>1420486606</v>
      </c>
      <c r="M3641" t="b">
        <v>0</v>
      </c>
      <c r="N3641">
        <v>1</v>
      </c>
      <c r="O3641" t="b">
        <v>0</v>
      </c>
      <c r="P3641" t="s">
        <v>8270</v>
      </c>
      <c r="Q3641" s="15" t="s">
        <v>8307</v>
      </c>
      <c r="R3641" s="12" t="s">
        <v>8354</v>
      </c>
      <c r="S3641">
        <f t="shared" si="170"/>
        <v>1</v>
      </c>
    </row>
    <row r="3642" spans="1:19" ht="45" x14ac:dyDescent="0.25">
      <c r="A3642" s="10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 s="19">
        <f t="shared" si="168"/>
        <v>42493.695787037039</v>
      </c>
      <c r="J3642">
        <v>1462293716</v>
      </c>
      <c r="K3642" s="19">
        <f t="shared" si="169"/>
        <v>42433.737453703703</v>
      </c>
      <c r="L3642">
        <v>1457113316</v>
      </c>
      <c r="M3642" t="b">
        <v>0</v>
      </c>
      <c r="N3642">
        <v>1</v>
      </c>
      <c r="O3642" t="b">
        <v>0</v>
      </c>
      <c r="P3642" t="s">
        <v>8270</v>
      </c>
      <c r="Q3642" s="15" t="s">
        <v>8307</v>
      </c>
      <c r="R3642" s="12" t="s">
        <v>8354</v>
      </c>
      <c r="S3642">
        <f t="shared" si="170"/>
        <v>1</v>
      </c>
    </row>
    <row r="3643" spans="1:19" ht="60" x14ac:dyDescent="0.25">
      <c r="A3643" s="10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 s="19">
        <f t="shared" si="168"/>
        <v>42441.942997685182</v>
      </c>
      <c r="J3643">
        <v>1457822275</v>
      </c>
      <c r="K3643" s="19">
        <f t="shared" si="169"/>
        <v>42411.942997685182</v>
      </c>
      <c r="L3643">
        <v>1455230275</v>
      </c>
      <c r="M3643" t="b">
        <v>0</v>
      </c>
      <c r="N3643">
        <v>1</v>
      </c>
      <c r="O3643" t="b">
        <v>0</v>
      </c>
      <c r="P3643" t="s">
        <v>8270</v>
      </c>
      <c r="Q3643" s="15" t="s">
        <v>8307</v>
      </c>
      <c r="R3643" s="12" t="s">
        <v>8354</v>
      </c>
      <c r="S3643">
        <f t="shared" si="170"/>
        <v>1</v>
      </c>
    </row>
    <row r="3644" spans="1:19" ht="60" x14ac:dyDescent="0.25">
      <c r="A3644" s="10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 s="19">
        <f t="shared" si="168"/>
        <v>42565.68440972222</v>
      </c>
      <c r="J3644">
        <v>1468513533</v>
      </c>
      <c r="K3644" s="19">
        <f t="shared" si="169"/>
        <v>42535.68440972222</v>
      </c>
      <c r="L3644">
        <v>1465921533</v>
      </c>
      <c r="M3644" t="b">
        <v>0</v>
      </c>
      <c r="N3644">
        <v>1</v>
      </c>
      <c r="O3644" t="b">
        <v>0</v>
      </c>
      <c r="P3644" t="s">
        <v>8270</v>
      </c>
      <c r="Q3644" s="15" t="s">
        <v>8307</v>
      </c>
      <c r="R3644" s="12" t="s">
        <v>8354</v>
      </c>
      <c r="S3644">
        <f t="shared" si="170"/>
        <v>1</v>
      </c>
    </row>
    <row r="3645" spans="1:19" ht="45" x14ac:dyDescent="0.25">
      <c r="A3645" s="10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 s="19">
        <f t="shared" si="168"/>
        <v>42091.43</v>
      </c>
      <c r="J3645">
        <v>1427537952</v>
      </c>
      <c r="K3645" s="19">
        <f t="shared" si="169"/>
        <v>42031.471666666665</v>
      </c>
      <c r="L3645">
        <v>1422357552</v>
      </c>
      <c r="M3645" t="b">
        <v>0</v>
      </c>
      <c r="N3645">
        <v>1</v>
      </c>
      <c r="O3645" t="b">
        <v>0</v>
      </c>
      <c r="P3645" t="s">
        <v>8270</v>
      </c>
      <c r="Q3645" s="15" t="s">
        <v>8307</v>
      </c>
      <c r="R3645" s="12" t="s">
        <v>8354</v>
      </c>
      <c r="S3645">
        <f t="shared" si="170"/>
        <v>1</v>
      </c>
    </row>
    <row r="3646" spans="1:19" ht="60" x14ac:dyDescent="0.25">
      <c r="A3646" s="10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 s="19">
        <f t="shared" si="168"/>
        <v>42635.908182870371</v>
      </c>
      <c r="J3646">
        <v>1474580867</v>
      </c>
      <c r="K3646" s="19">
        <f t="shared" si="169"/>
        <v>42605.908182870371</v>
      </c>
      <c r="L3646">
        <v>1471988867</v>
      </c>
      <c r="M3646" t="b">
        <v>0</v>
      </c>
      <c r="N3646">
        <v>1</v>
      </c>
      <c r="O3646" t="b">
        <v>0</v>
      </c>
      <c r="P3646" t="s">
        <v>8270</v>
      </c>
      <c r="Q3646" s="15" t="s">
        <v>8307</v>
      </c>
      <c r="R3646" s="12" t="s">
        <v>8354</v>
      </c>
      <c r="S3646">
        <f t="shared" si="170"/>
        <v>1</v>
      </c>
    </row>
    <row r="3647" spans="1:19" ht="45" x14ac:dyDescent="0.25">
      <c r="A3647" s="10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 s="19">
        <f t="shared" si="168"/>
        <v>42082.896840277783</v>
      </c>
      <c r="J3647">
        <v>1426800687</v>
      </c>
      <c r="K3647" s="19">
        <f t="shared" si="169"/>
        <v>42052.93850694444</v>
      </c>
      <c r="L3647">
        <v>1424212287</v>
      </c>
      <c r="M3647" t="b">
        <v>0</v>
      </c>
      <c r="N3647">
        <v>1</v>
      </c>
      <c r="O3647" t="b">
        <v>0</v>
      </c>
      <c r="P3647" t="s">
        <v>8270</v>
      </c>
      <c r="Q3647" s="15" t="s">
        <v>8307</v>
      </c>
      <c r="R3647" s="12" t="s">
        <v>8354</v>
      </c>
      <c r="S3647">
        <f t="shared" si="170"/>
        <v>1</v>
      </c>
    </row>
    <row r="3648" spans="1:19" x14ac:dyDescent="0.25">
      <c r="A3648" s="10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 s="19">
        <f t="shared" si="168"/>
        <v>42193.614571759259</v>
      </c>
      <c r="J3648">
        <v>1436366699</v>
      </c>
      <c r="K3648" s="19">
        <f t="shared" si="169"/>
        <v>42178.614571759259</v>
      </c>
      <c r="L3648">
        <v>1435070699</v>
      </c>
      <c r="M3648" t="b">
        <v>0</v>
      </c>
      <c r="N3648">
        <v>1</v>
      </c>
      <c r="O3648" t="b">
        <v>0</v>
      </c>
      <c r="P3648" t="s">
        <v>8270</v>
      </c>
      <c r="Q3648" s="15" t="s">
        <v>8307</v>
      </c>
      <c r="R3648" s="12" t="s">
        <v>8354</v>
      </c>
      <c r="S3648">
        <f t="shared" si="170"/>
        <v>1</v>
      </c>
    </row>
    <row r="3649" spans="1:19" ht="30" x14ac:dyDescent="0.25">
      <c r="A3649" s="10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 s="19">
        <f t="shared" si="168"/>
        <v>41968.692013888889</v>
      </c>
      <c r="J3649">
        <v>1416933390</v>
      </c>
      <c r="K3649" s="19">
        <f t="shared" si="169"/>
        <v>41908.650347222225</v>
      </c>
      <c r="L3649">
        <v>1411745790</v>
      </c>
      <c r="M3649" t="b">
        <v>0</v>
      </c>
      <c r="N3649">
        <v>1</v>
      </c>
      <c r="O3649" t="b">
        <v>0</v>
      </c>
      <c r="P3649" t="s">
        <v>8270</v>
      </c>
      <c r="Q3649" s="15" t="s">
        <v>8307</v>
      </c>
      <c r="R3649" s="12" t="s">
        <v>8354</v>
      </c>
      <c r="S3649">
        <f t="shared" si="170"/>
        <v>1</v>
      </c>
    </row>
    <row r="3650" spans="1:19" ht="45" x14ac:dyDescent="0.25">
      <c r="A3650" s="1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 s="19">
        <f t="shared" si="168"/>
        <v>42061.928576388891</v>
      </c>
      <c r="J3650">
        <v>1424989029</v>
      </c>
      <c r="K3650" s="19">
        <f t="shared" si="169"/>
        <v>42031.928576388891</v>
      </c>
      <c r="L3650">
        <v>1422397029</v>
      </c>
      <c r="M3650" t="b">
        <v>0</v>
      </c>
      <c r="N3650">
        <v>1</v>
      </c>
      <c r="O3650" t="b">
        <v>0</v>
      </c>
      <c r="P3650" t="s">
        <v>8270</v>
      </c>
      <c r="Q3650" s="15" t="s">
        <v>8307</v>
      </c>
      <c r="R3650" s="12" t="s">
        <v>8354</v>
      </c>
      <c r="S3650">
        <f t="shared" si="170"/>
        <v>1</v>
      </c>
    </row>
    <row r="3651" spans="1:19" ht="30" x14ac:dyDescent="0.25">
      <c r="A3651" s="10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 s="19">
        <f t="shared" ref="I3651:I3714" si="171">(((J3651/60)/60)/24)+DATE(1970,1,1)</f>
        <v>41925.583275462966</v>
      </c>
      <c r="J3651">
        <v>1413208795</v>
      </c>
      <c r="K3651" s="19">
        <f t="shared" ref="K3651:K3714" si="172">(((L3651/60)/60)/24)+DATE(1970,1,1)</f>
        <v>41865.583275462966</v>
      </c>
      <c r="L3651">
        <v>1408024795</v>
      </c>
      <c r="M3651" t="b">
        <v>0</v>
      </c>
      <c r="N3651">
        <v>1</v>
      </c>
      <c r="O3651" t="b">
        <v>0</v>
      </c>
      <c r="P3651" t="s">
        <v>8270</v>
      </c>
      <c r="Q3651" s="15" t="s">
        <v>8307</v>
      </c>
      <c r="R3651" s="12" t="s">
        <v>8354</v>
      </c>
      <c r="S3651">
        <f t="shared" ref="S3651:S3714" si="173">IFERROR(ROUND(E3651/N3651,2),0)</f>
        <v>1</v>
      </c>
    </row>
    <row r="3652" spans="1:19" ht="60" x14ac:dyDescent="0.25">
      <c r="A3652" s="10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 s="19">
        <f t="shared" si="171"/>
        <v>42669.805601851855</v>
      </c>
      <c r="J3652">
        <v>1477509604</v>
      </c>
      <c r="K3652" s="19">
        <f t="shared" si="172"/>
        <v>42639.805601851855</v>
      </c>
      <c r="L3652">
        <v>1474917604</v>
      </c>
      <c r="M3652" t="b">
        <v>0</v>
      </c>
      <c r="N3652">
        <v>1</v>
      </c>
      <c r="O3652" t="b">
        <v>0</v>
      </c>
      <c r="P3652" t="s">
        <v>8271</v>
      </c>
      <c r="Q3652" s="15" t="s">
        <v>8307</v>
      </c>
      <c r="R3652" s="12" t="s">
        <v>8313</v>
      </c>
      <c r="S3652">
        <f t="shared" si="173"/>
        <v>1</v>
      </c>
    </row>
    <row r="3653" spans="1:19" ht="30" x14ac:dyDescent="0.25">
      <c r="A3653" s="10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 s="19">
        <f t="shared" si="171"/>
        <v>41845.927106481482</v>
      </c>
      <c r="J3653">
        <v>1406326502</v>
      </c>
      <c r="K3653" s="19">
        <f t="shared" si="172"/>
        <v>41815.927106481482</v>
      </c>
      <c r="L3653">
        <v>1403734502</v>
      </c>
      <c r="M3653" t="b">
        <v>0</v>
      </c>
      <c r="N3653">
        <v>1</v>
      </c>
      <c r="O3653" t="b">
        <v>0</v>
      </c>
      <c r="P3653" t="s">
        <v>8271</v>
      </c>
      <c r="Q3653" s="15" t="s">
        <v>8307</v>
      </c>
      <c r="R3653" s="12" t="s">
        <v>8313</v>
      </c>
      <c r="S3653">
        <f t="shared" si="173"/>
        <v>1</v>
      </c>
    </row>
    <row r="3654" spans="1:19" ht="45" x14ac:dyDescent="0.25">
      <c r="A3654" s="10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 s="19">
        <f t="shared" si="171"/>
        <v>41948.860127314816</v>
      </c>
      <c r="J3654">
        <v>1415219915</v>
      </c>
      <c r="K3654" s="19">
        <f t="shared" si="172"/>
        <v>41918.818460648145</v>
      </c>
      <c r="L3654">
        <v>1412624315</v>
      </c>
      <c r="M3654" t="b">
        <v>0</v>
      </c>
      <c r="N3654">
        <v>1</v>
      </c>
      <c r="O3654" t="b">
        <v>0</v>
      </c>
      <c r="P3654" t="s">
        <v>8279</v>
      </c>
      <c r="Q3654" s="15" t="s">
        <v>8338</v>
      </c>
      <c r="R3654" s="12" t="s">
        <v>8339</v>
      </c>
      <c r="S3654">
        <f t="shared" si="173"/>
        <v>1</v>
      </c>
    </row>
    <row r="3655" spans="1:19" ht="60" x14ac:dyDescent="0.25">
      <c r="A3655" s="10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 s="19">
        <f t="shared" si="171"/>
        <v>42377.203587962969</v>
      </c>
      <c r="J3655">
        <v>1452228790</v>
      </c>
      <c r="K3655" s="19">
        <f t="shared" si="172"/>
        <v>42347.203587962969</v>
      </c>
      <c r="L3655">
        <v>1449636790</v>
      </c>
      <c r="M3655" t="b">
        <v>0</v>
      </c>
      <c r="N3655">
        <v>1</v>
      </c>
      <c r="O3655" t="b">
        <v>0</v>
      </c>
      <c r="P3655" t="s">
        <v>8280</v>
      </c>
      <c r="Q3655" s="15" t="s">
        <v>8309</v>
      </c>
      <c r="R3655" s="12" t="s">
        <v>8345</v>
      </c>
      <c r="S3655">
        <f t="shared" si="173"/>
        <v>1</v>
      </c>
    </row>
    <row r="3656" spans="1:19" x14ac:dyDescent="0.25">
      <c r="A3656" s="10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 s="19">
        <f t="shared" si="171"/>
        <v>41858.649502314816</v>
      </c>
      <c r="J3656">
        <v>1407425717</v>
      </c>
      <c r="K3656" s="19">
        <f t="shared" si="172"/>
        <v>41828.649502314816</v>
      </c>
      <c r="L3656">
        <v>1404833717</v>
      </c>
      <c r="M3656" t="b">
        <v>0</v>
      </c>
      <c r="N3656">
        <v>1</v>
      </c>
      <c r="O3656" t="b">
        <v>0</v>
      </c>
      <c r="P3656" t="s">
        <v>8281</v>
      </c>
      <c r="Q3656" s="15" t="s">
        <v>8309</v>
      </c>
      <c r="R3656" s="12" t="s">
        <v>8341</v>
      </c>
      <c r="S3656">
        <f t="shared" si="173"/>
        <v>1</v>
      </c>
    </row>
    <row r="3657" spans="1:19" ht="45" x14ac:dyDescent="0.25">
      <c r="A3657" s="10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 s="19">
        <f t="shared" si="171"/>
        <v>41972.189583333333</v>
      </c>
      <c r="J3657">
        <v>1417235580</v>
      </c>
      <c r="K3657" s="19">
        <f t="shared" si="172"/>
        <v>41958.285046296296</v>
      </c>
      <c r="L3657">
        <v>1416034228</v>
      </c>
      <c r="M3657" t="b">
        <v>0</v>
      </c>
      <c r="N3657">
        <v>1</v>
      </c>
      <c r="O3657" t="b">
        <v>0</v>
      </c>
      <c r="P3657" t="s">
        <v>8281</v>
      </c>
      <c r="Q3657" s="15" t="s">
        <v>8309</v>
      </c>
      <c r="R3657" s="12" t="s">
        <v>8341</v>
      </c>
      <c r="S3657">
        <f t="shared" si="173"/>
        <v>1</v>
      </c>
    </row>
    <row r="3658" spans="1:19" ht="45" x14ac:dyDescent="0.25">
      <c r="A3658" s="10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 s="19">
        <f t="shared" si="171"/>
        <v>42428.961909722217</v>
      </c>
      <c r="J3658">
        <v>1456700709</v>
      </c>
      <c r="K3658" s="19">
        <f t="shared" si="172"/>
        <v>42393.961909722217</v>
      </c>
      <c r="L3658">
        <v>1453676709</v>
      </c>
      <c r="M3658" t="b">
        <v>0</v>
      </c>
      <c r="N3658">
        <v>1</v>
      </c>
      <c r="O3658" t="b">
        <v>0</v>
      </c>
      <c r="P3658" t="s">
        <v>8271</v>
      </c>
      <c r="Q3658" s="15" t="s">
        <v>8307</v>
      </c>
      <c r="R3658" s="12" t="s">
        <v>8313</v>
      </c>
      <c r="S3658">
        <f t="shared" si="173"/>
        <v>1</v>
      </c>
    </row>
    <row r="3659" spans="1:19" ht="60" x14ac:dyDescent="0.25">
      <c r="A3659" s="10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 s="19">
        <f t="shared" si="171"/>
        <v>42524.318518518514</v>
      </c>
      <c r="J3659">
        <v>1464939520</v>
      </c>
      <c r="K3659" s="19">
        <f t="shared" si="172"/>
        <v>42479.318518518514</v>
      </c>
      <c r="L3659">
        <v>1461051520</v>
      </c>
      <c r="M3659" t="b">
        <v>0</v>
      </c>
      <c r="N3659">
        <v>1</v>
      </c>
      <c r="O3659" t="b">
        <v>0</v>
      </c>
      <c r="P3659" t="s">
        <v>8285</v>
      </c>
      <c r="Q3659" s="15" t="s">
        <v>8320</v>
      </c>
      <c r="R3659" s="12" t="s">
        <v>8355</v>
      </c>
      <c r="S3659">
        <f t="shared" si="173"/>
        <v>1</v>
      </c>
    </row>
    <row r="3660" spans="1:19" ht="60" x14ac:dyDescent="0.25">
      <c r="A3660" s="1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 s="19">
        <f t="shared" si="171"/>
        <v>42738.25309027778</v>
      </c>
      <c r="J3660">
        <v>1483423467</v>
      </c>
      <c r="K3660" s="19">
        <f t="shared" si="172"/>
        <v>42708.25309027778</v>
      </c>
      <c r="L3660">
        <v>1480831467</v>
      </c>
      <c r="M3660" t="b">
        <v>0</v>
      </c>
      <c r="N3660">
        <v>1</v>
      </c>
      <c r="O3660" t="b">
        <v>0</v>
      </c>
      <c r="P3660" t="s">
        <v>8285</v>
      </c>
      <c r="Q3660" s="15" t="s">
        <v>8320</v>
      </c>
      <c r="R3660" s="12" t="s">
        <v>8355</v>
      </c>
      <c r="S3660">
        <f t="shared" si="173"/>
        <v>1</v>
      </c>
    </row>
    <row r="3661" spans="1:19" ht="60" x14ac:dyDescent="0.25">
      <c r="A3661" s="10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 s="19">
        <f t="shared" si="171"/>
        <v>42516.748414351852</v>
      </c>
      <c r="J3661">
        <v>1464285463</v>
      </c>
      <c r="K3661" s="19">
        <f t="shared" si="172"/>
        <v>42486.748414351852</v>
      </c>
      <c r="L3661">
        <v>1461693463</v>
      </c>
      <c r="M3661" t="b">
        <v>0</v>
      </c>
      <c r="N3661">
        <v>1</v>
      </c>
      <c r="O3661" t="b">
        <v>0</v>
      </c>
      <c r="P3661" t="s">
        <v>8285</v>
      </c>
      <c r="Q3661" s="15" t="s">
        <v>8320</v>
      </c>
      <c r="R3661" s="12" t="s">
        <v>8355</v>
      </c>
      <c r="S3661">
        <f t="shared" si="173"/>
        <v>1</v>
      </c>
    </row>
    <row r="3662" spans="1:19" ht="60" x14ac:dyDescent="0.25">
      <c r="A3662" s="10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 s="19">
        <f t="shared" si="171"/>
        <v>42420.171261574069</v>
      </c>
      <c r="J3662">
        <v>1455941197</v>
      </c>
      <c r="K3662" s="19">
        <f t="shared" si="172"/>
        <v>42390.171261574069</v>
      </c>
      <c r="L3662">
        <v>1453349197</v>
      </c>
      <c r="M3662" t="b">
        <v>0</v>
      </c>
      <c r="N3662">
        <v>1</v>
      </c>
      <c r="O3662" t="b">
        <v>0</v>
      </c>
      <c r="P3662" t="s">
        <v>8285</v>
      </c>
      <c r="Q3662" s="15" t="s">
        <v>8320</v>
      </c>
      <c r="R3662" s="12" t="s">
        <v>8355</v>
      </c>
      <c r="S3662">
        <f t="shared" si="173"/>
        <v>1</v>
      </c>
    </row>
    <row r="3663" spans="1:19" ht="60" x14ac:dyDescent="0.25">
      <c r="A3663" s="10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 s="19">
        <f t="shared" si="171"/>
        <v>41486.821527777778</v>
      </c>
      <c r="J3663">
        <v>1375299780</v>
      </c>
      <c r="K3663" s="19">
        <f t="shared" si="172"/>
        <v>41444.64261574074</v>
      </c>
      <c r="L3663">
        <v>1371655522</v>
      </c>
      <c r="M3663" t="b">
        <v>0</v>
      </c>
      <c r="N3663">
        <v>1</v>
      </c>
      <c r="O3663" t="b">
        <v>0</v>
      </c>
      <c r="P3663" t="s">
        <v>8273</v>
      </c>
      <c r="Q3663" s="15" t="s">
        <v>8320</v>
      </c>
      <c r="R3663" s="12" t="s">
        <v>8342</v>
      </c>
      <c r="S3663">
        <f t="shared" si="173"/>
        <v>1</v>
      </c>
    </row>
    <row r="3664" spans="1:19" ht="45" x14ac:dyDescent="0.25">
      <c r="A3664" s="10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 s="19">
        <f t="shared" si="171"/>
        <v>42065.886111111111</v>
      </c>
      <c r="J3664">
        <v>1425330960</v>
      </c>
      <c r="K3664" s="19">
        <f t="shared" si="172"/>
        <v>42031.884652777779</v>
      </c>
      <c r="L3664">
        <v>1422393234</v>
      </c>
      <c r="M3664" t="b">
        <v>0</v>
      </c>
      <c r="N3664">
        <v>1</v>
      </c>
      <c r="O3664" t="b">
        <v>0</v>
      </c>
      <c r="P3664" t="s">
        <v>8287</v>
      </c>
      <c r="Q3664" s="15" t="s">
        <v>8322</v>
      </c>
      <c r="R3664" s="12" t="s">
        <v>8350</v>
      </c>
      <c r="S3664">
        <f t="shared" si="173"/>
        <v>1</v>
      </c>
    </row>
    <row r="3665" spans="1:19" ht="60" x14ac:dyDescent="0.25">
      <c r="A3665" s="10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 s="19">
        <f t="shared" si="171"/>
        <v>41986.950983796298</v>
      </c>
      <c r="J3665">
        <v>1418510965</v>
      </c>
      <c r="K3665" s="19">
        <f t="shared" si="172"/>
        <v>41956.950983796298</v>
      </c>
      <c r="L3665">
        <v>1415918965</v>
      </c>
      <c r="M3665" t="b">
        <v>0</v>
      </c>
      <c r="N3665">
        <v>1</v>
      </c>
      <c r="O3665" t="b">
        <v>0</v>
      </c>
      <c r="P3665" t="s">
        <v>8289</v>
      </c>
      <c r="Q3665" s="15" t="s">
        <v>8322</v>
      </c>
      <c r="R3665" s="12" t="s">
        <v>8340</v>
      </c>
      <c r="S3665">
        <f t="shared" si="173"/>
        <v>1</v>
      </c>
    </row>
    <row r="3666" spans="1:19" ht="60" x14ac:dyDescent="0.25">
      <c r="A3666" s="10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 s="19">
        <f t="shared" si="171"/>
        <v>42211.667337962965</v>
      </c>
      <c r="J3666">
        <v>1437926458</v>
      </c>
      <c r="K3666" s="19">
        <f t="shared" si="172"/>
        <v>42151.667337962965</v>
      </c>
      <c r="L3666">
        <v>1432742458</v>
      </c>
      <c r="M3666" t="b">
        <v>0</v>
      </c>
      <c r="N3666">
        <v>1</v>
      </c>
      <c r="O3666" t="b">
        <v>0</v>
      </c>
      <c r="P3666" t="s">
        <v>8289</v>
      </c>
      <c r="Q3666" s="15" t="s">
        <v>8322</v>
      </c>
      <c r="R3666" s="12" t="s">
        <v>8340</v>
      </c>
      <c r="S3666">
        <f t="shared" si="173"/>
        <v>1</v>
      </c>
    </row>
    <row r="3667" spans="1:19" ht="30" x14ac:dyDescent="0.25">
      <c r="A3667" s="10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 s="19">
        <f t="shared" si="171"/>
        <v>42093.828125</v>
      </c>
      <c r="J3667">
        <v>1427745150</v>
      </c>
      <c r="K3667" s="19">
        <f t="shared" si="172"/>
        <v>42063.869791666672</v>
      </c>
      <c r="L3667">
        <v>1425156750</v>
      </c>
      <c r="M3667" t="b">
        <v>0</v>
      </c>
      <c r="N3667">
        <v>1</v>
      </c>
      <c r="O3667" t="b">
        <v>0</v>
      </c>
      <c r="P3667" t="s">
        <v>8291</v>
      </c>
      <c r="Q3667" s="15" t="s">
        <v>8311</v>
      </c>
      <c r="R3667" s="12" t="s">
        <v>8336</v>
      </c>
      <c r="S3667">
        <f t="shared" si="173"/>
        <v>1</v>
      </c>
    </row>
    <row r="3668" spans="1:19" ht="45" x14ac:dyDescent="0.25">
      <c r="A3668" s="10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 s="19">
        <f t="shared" si="171"/>
        <v>42463.006944444445</v>
      </c>
      <c r="J3668">
        <v>1459642200</v>
      </c>
      <c r="K3668" s="19">
        <f t="shared" si="172"/>
        <v>42425.960983796293</v>
      </c>
      <c r="L3668">
        <v>1456441429</v>
      </c>
      <c r="M3668" t="b">
        <v>0</v>
      </c>
      <c r="N3668">
        <v>1</v>
      </c>
      <c r="O3668" t="b">
        <v>0</v>
      </c>
      <c r="P3668" t="s">
        <v>8291</v>
      </c>
      <c r="Q3668" s="15" t="s">
        <v>8311</v>
      </c>
      <c r="R3668" s="12" t="s">
        <v>8336</v>
      </c>
      <c r="S3668">
        <f t="shared" si="173"/>
        <v>1</v>
      </c>
    </row>
    <row r="3669" spans="1:19" ht="60" x14ac:dyDescent="0.25">
      <c r="A3669" s="10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 s="19">
        <f t="shared" si="171"/>
        <v>42099.458333333328</v>
      </c>
      <c r="J3669">
        <v>1428231600</v>
      </c>
      <c r="K3669" s="19">
        <f t="shared" si="172"/>
        <v>42044.927974537044</v>
      </c>
      <c r="L3669">
        <v>1423520177</v>
      </c>
      <c r="M3669" t="b">
        <v>0</v>
      </c>
      <c r="N3669">
        <v>1</v>
      </c>
      <c r="O3669" t="b">
        <v>0</v>
      </c>
      <c r="P3669" t="s">
        <v>8291</v>
      </c>
      <c r="Q3669" s="15" t="s">
        <v>8311</v>
      </c>
      <c r="R3669" s="12" t="s">
        <v>8336</v>
      </c>
      <c r="S3669">
        <f t="shared" si="173"/>
        <v>1</v>
      </c>
    </row>
    <row r="3670" spans="1:19" ht="45" x14ac:dyDescent="0.25">
      <c r="A3670" s="1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 s="19">
        <f t="shared" si="171"/>
        <v>42132.036527777775</v>
      </c>
      <c r="J3670">
        <v>1431046356</v>
      </c>
      <c r="K3670" s="19">
        <f t="shared" si="172"/>
        <v>42102.036527777775</v>
      </c>
      <c r="L3670">
        <v>1428454356</v>
      </c>
      <c r="M3670" t="b">
        <v>0</v>
      </c>
      <c r="N3670">
        <v>1</v>
      </c>
      <c r="O3670" t="b">
        <v>0</v>
      </c>
      <c r="P3670" t="s">
        <v>8291</v>
      </c>
      <c r="Q3670" s="15" t="s">
        <v>8311</v>
      </c>
      <c r="R3670" s="12" t="s">
        <v>8336</v>
      </c>
      <c r="S3670">
        <f t="shared" si="173"/>
        <v>1</v>
      </c>
    </row>
    <row r="3671" spans="1:19" ht="45" x14ac:dyDescent="0.25">
      <c r="A3671" s="10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 s="19">
        <f t="shared" si="171"/>
        <v>42494.832546296297</v>
      </c>
      <c r="J3671">
        <v>1462391932</v>
      </c>
      <c r="K3671" s="19">
        <f t="shared" si="172"/>
        <v>42435.874212962968</v>
      </c>
      <c r="L3671">
        <v>1457297932</v>
      </c>
      <c r="M3671" t="b">
        <v>0</v>
      </c>
      <c r="N3671">
        <v>1</v>
      </c>
      <c r="O3671" t="b">
        <v>0</v>
      </c>
      <c r="P3671" t="s">
        <v>8291</v>
      </c>
      <c r="Q3671" s="15" t="s">
        <v>8311</v>
      </c>
      <c r="R3671" s="12" t="s">
        <v>8336</v>
      </c>
      <c r="S3671">
        <f t="shared" si="173"/>
        <v>1</v>
      </c>
    </row>
    <row r="3672" spans="1:19" ht="60" x14ac:dyDescent="0.25">
      <c r="A3672" s="10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 s="19">
        <f t="shared" si="171"/>
        <v>42443.392164351855</v>
      </c>
      <c r="J3672">
        <v>1457947483</v>
      </c>
      <c r="K3672" s="19">
        <f t="shared" si="172"/>
        <v>42413.433831018512</v>
      </c>
      <c r="L3672">
        <v>1455359083</v>
      </c>
      <c r="M3672" t="b">
        <v>0</v>
      </c>
      <c r="N3672">
        <v>1</v>
      </c>
      <c r="O3672" t="b">
        <v>0</v>
      </c>
      <c r="P3672" t="s">
        <v>8294</v>
      </c>
      <c r="Q3672" s="15" t="s">
        <v>8322</v>
      </c>
      <c r="R3672" s="12" t="s">
        <v>8351</v>
      </c>
      <c r="S3672">
        <f t="shared" si="173"/>
        <v>1</v>
      </c>
    </row>
    <row r="3673" spans="1:19" ht="60" x14ac:dyDescent="0.25">
      <c r="A3673" s="10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 s="19">
        <f t="shared" si="171"/>
        <v>42411.679513888885</v>
      </c>
      <c r="J3673">
        <v>1455207510</v>
      </c>
      <c r="K3673" s="19">
        <f t="shared" si="172"/>
        <v>42397.679513888885</v>
      </c>
      <c r="L3673">
        <v>1453997910</v>
      </c>
      <c r="M3673" t="b">
        <v>0</v>
      </c>
      <c r="N3673">
        <v>1</v>
      </c>
      <c r="O3673" t="b">
        <v>0</v>
      </c>
      <c r="P3673" t="s">
        <v>8280</v>
      </c>
      <c r="Q3673" s="15" t="s">
        <v>8309</v>
      </c>
      <c r="R3673" s="12" t="s">
        <v>8345</v>
      </c>
      <c r="S3673">
        <f t="shared" si="173"/>
        <v>1</v>
      </c>
    </row>
    <row r="3674" spans="1:19" ht="60" x14ac:dyDescent="0.25">
      <c r="A3674" s="10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 s="19">
        <f t="shared" si="171"/>
        <v>42545.727650462963</v>
      </c>
      <c r="J3674">
        <v>1466789269</v>
      </c>
      <c r="K3674" s="19">
        <f t="shared" si="172"/>
        <v>42515.727650462963</v>
      </c>
      <c r="L3674">
        <v>1464197269</v>
      </c>
      <c r="M3674" t="b">
        <v>0</v>
      </c>
      <c r="N3674">
        <v>1</v>
      </c>
      <c r="O3674" t="b">
        <v>0</v>
      </c>
      <c r="P3674" t="s">
        <v>8270</v>
      </c>
      <c r="Q3674" s="15" t="s">
        <v>8307</v>
      </c>
      <c r="R3674" s="12" t="s">
        <v>8354</v>
      </c>
      <c r="S3674">
        <f t="shared" si="173"/>
        <v>1</v>
      </c>
    </row>
    <row r="3675" spans="1:19" ht="30" x14ac:dyDescent="0.25">
      <c r="A3675" s="10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 s="19">
        <f t="shared" si="171"/>
        <v>42056.687453703707</v>
      </c>
      <c r="J3675">
        <v>1424536196</v>
      </c>
      <c r="K3675" s="19">
        <f t="shared" si="172"/>
        <v>42026.687453703707</v>
      </c>
      <c r="L3675">
        <v>1421944196</v>
      </c>
      <c r="M3675" t="b">
        <v>0</v>
      </c>
      <c r="N3675">
        <v>1</v>
      </c>
      <c r="O3675" t="b">
        <v>0</v>
      </c>
      <c r="P3675" t="s">
        <v>8282</v>
      </c>
      <c r="Q3675" s="15" t="s">
        <v>8325</v>
      </c>
      <c r="R3675" s="12" t="s">
        <v>8353</v>
      </c>
      <c r="S3675">
        <f t="shared" si="173"/>
        <v>1</v>
      </c>
    </row>
    <row r="3676" spans="1:19" ht="30" x14ac:dyDescent="0.25">
      <c r="A3676" s="10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 s="19">
        <f t="shared" si="171"/>
        <v>42074.683287037042</v>
      </c>
      <c r="J3676">
        <v>1426091036</v>
      </c>
      <c r="K3676" s="19">
        <f t="shared" si="172"/>
        <v>42044.724953703699</v>
      </c>
      <c r="L3676">
        <v>1423502636</v>
      </c>
      <c r="M3676" t="b">
        <v>0</v>
      </c>
      <c r="N3676">
        <v>1</v>
      </c>
      <c r="O3676" t="b">
        <v>0</v>
      </c>
      <c r="P3676" t="s">
        <v>8282</v>
      </c>
      <c r="Q3676" s="15" t="s">
        <v>8325</v>
      </c>
      <c r="R3676" s="12" t="s">
        <v>8353</v>
      </c>
      <c r="S3676">
        <f t="shared" si="173"/>
        <v>1</v>
      </c>
    </row>
    <row r="3677" spans="1:19" ht="60" x14ac:dyDescent="0.25">
      <c r="A3677" s="10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 s="19">
        <f t="shared" si="171"/>
        <v>42517.919444444444</v>
      </c>
      <c r="J3677">
        <v>1464386640</v>
      </c>
      <c r="K3677" s="19">
        <f t="shared" si="172"/>
        <v>42502.913761574076</v>
      </c>
      <c r="L3677">
        <v>1463090149</v>
      </c>
      <c r="M3677" t="b">
        <v>0</v>
      </c>
      <c r="N3677">
        <v>1</v>
      </c>
      <c r="O3677" t="b">
        <v>0</v>
      </c>
      <c r="P3677" t="s">
        <v>8282</v>
      </c>
      <c r="Q3677" s="15" t="s">
        <v>8325</v>
      </c>
      <c r="R3677" s="12" t="s">
        <v>8353</v>
      </c>
      <c r="S3677">
        <f t="shared" si="173"/>
        <v>1</v>
      </c>
    </row>
    <row r="3678" spans="1:19" ht="30" x14ac:dyDescent="0.25">
      <c r="A3678" s="10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 s="19">
        <f t="shared" si="171"/>
        <v>42452.277002314819</v>
      </c>
      <c r="J3678">
        <v>1458715133</v>
      </c>
      <c r="K3678" s="19">
        <f t="shared" si="172"/>
        <v>42412.318668981476</v>
      </c>
      <c r="L3678">
        <v>1455262733</v>
      </c>
      <c r="M3678" t="b">
        <v>0</v>
      </c>
      <c r="N3678">
        <v>1</v>
      </c>
      <c r="O3678" t="b">
        <v>0</v>
      </c>
      <c r="P3678" t="s">
        <v>8282</v>
      </c>
      <c r="Q3678" s="15" t="s">
        <v>8325</v>
      </c>
      <c r="R3678" s="12" t="s">
        <v>8353</v>
      </c>
      <c r="S3678">
        <f t="shared" si="173"/>
        <v>1</v>
      </c>
    </row>
    <row r="3679" spans="1:19" ht="45" x14ac:dyDescent="0.25">
      <c r="A3679" s="10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 s="19">
        <f t="shared" si="171"/>
        <v>42075.742488425924</v>
      </c>
      <c r="J3679">
        <v>1426182551</v>
      </c>
      <c r="K3679" s="19">
        <f t="shared" si="172"/>
        <v>42045.784155092595</v>
      </c>
      <c r="L3679">
        <v>1423594151</v>
      </c>
      <c r="M3679" t="b">
        <v>0</v>
      </c>
      <c r="N3679">
        <v>1</v>
      </c>
      <c r="O3679" t="b">
        <v>0</v>
      </c>
      <c r="P3679" t="s">
        <v>8282</v>
      </c>
      <c r="Q3679" s="15" t="s">
        <v>8325</v>
      </c>
      <c r="R3679" s="12" t="s">
        <v>8353</v>
      </c>
      <c r="S3679">
        <f t="shared" si="173"/>
        <v>1</v>
      </c>
    </row>
    <row r="3680" spans="1:19" ht="30" x14ac:dyDescent="0.25">
      <c r="A3680" s="1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 s="19">
        <f t="shared" si="171"/>
        <v>42672.988819444443</v>
      </c>
      <c r="J3680">
        <v>1477784634</v>
      </c>
      <c r="K3680" s="19">
        <f t="shared" si="172"/>
        <v>42642.988819444443</v>
      </c>
      <c r="L3680">
        <v>1475192634</v>
      </c>
      <c r="M3680" t="b">
        <v>0</v>
      </c>
      <c r="N3680">
        <v>1</v>
      </c>
      <c r="O3680" t="b">
        <v>0</v>
      </c>
      <c r="P3680" t="s">
        <v>8282</v>
      </c>
      <c r="Q3680" s="15" t="s">
        <v>8325</v>
      </c>
      <c r="R3680" s="12" t="s">
        <v>8353</v>
      </c>
      <c r="S3680">
        <f t="shared" si="173"/>
        <v>1</v>
      </c>
    </row>
    <row r="3681" spans="1:19" ht="45" x14ac:dyDescent="0.25">
      <c r="A3681" s="10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 s="19">
        <f t="shared" si="171"/>
        <v>41858.967916666668</v>
      </c>
      <c r="J3681">
        <v>1407453228</v>
      </c>
      <c r="K3681" s="19">
        <f t="shared" si="172"/>
        <v>41828.967916666668</v>
      </c>
      <c r="L3681">
        <v>1404861228</v>
      </c>
      <c r="M3681" t="b">
        <v>0</v>
      </c>
      <c r="N3681">
        <v>1</v>
      </c>
      <c r="O3681" t="b">
        <v>0</v>
      </c>
      <c r="P3681" t="s">
        <v>8282</v>
      </c>
      <c r="Q3681" s="15" t="s">
        <v>8325</v>
      </c>
      <c r="R3681" s="12" t="s">
        <v>8353</v>
      </c>
      <c r="S3681">
        <f t="shared" si="173"/>
        <v>1</v>
      </c>
    </row>
    <row r="3682" spans="1:19" ht="60" x14ac:dyDescent="0.25">
      <c r="A3682" s="10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 s="19">
        <f t="shared" si="171"/>
        <v>42581.961689814809</v>
      </c>
      <c r="J3682">
        <v>1469919890</v>
      </c>
      <c r="K3682" s="19">
        <f t="shared" si="172"/>
        <v>42551.961689814809</v>
      </c>
      <c r="L3682">
        <v>1467327890</v>
      </c>
      <c r="M3682" t="b">
        <v>0</v>
      </c>
      <c r="N3682">
        <v>1</v>
      </c>
      <c r="O3682" t="b">
        <v>0</v>
      </c>
      <c r="P3682" t="s">
        <v>8282</v>
      </c>
      <c r="Q3682" s="15" t="s">
        <v>8325</v>
      </c>
      <c r="R3682" s="12" t="s">
        <v>8353</v>
      </c>
      <c r="S3682">
        <f t="shared" si="173"/>
        <v>1</v>
      </c>
    </row>
    <row r="3683" spans="1:19" ht="60" x14ac:dyDescent="0.25">
      <c r="A3683" s="10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 s="19">
        <f t="shared" si="171"/>
        <v>41908.140497685185</v>
      </c>
      <c r="J3683">
        <v>1411701739</v>
      </c>
      <c r="K3683" s="19">
        <f t="shared" si="172"/>
        <v>41878.140497685185</v>
      </c>
      <c r="L3683">
        <v>1409109739</v>
      </c>
      <c r="M3683" t="b">
        <v>0</v>
      </c>
      <c r="N3683">
        <v>1</v>
      </c>
      <c r="O3683" t="b">
        <v>0</v>
      </c>
      <c r="P3683" t="s">
        <v>8282</v>
      </c>
      <c r="Q3683" s="15" t="s">
        <v>8325</v>
      </c>
      <c r="R3683" s="12" t="s">
        <v>8353</v>
      </c>
      <c r="S3683">
        <f t="shared" si="173"/>
        <v>1</v>
      </c>
    </row>
    <row r="3684" spans="1:19" ht="45" x14ac:dyDescent="0.25">
      <c r="A3684" s="10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 s="19">
        <f t="shared" si="171"/>
        <v>42484.86482638889</v>
      </c>
      <c r="J3684">
        <v>1461530721</v>
      </c>
      <c r="K3684" s="19">
        <f t="shared" si="172"/>
        <v>42474.86482638889</v>
      </c>
      <c r="L3684">
        <v>1460666721</v>
      </c>
      <c r="M3684" t="b">
        <v>0</v>
      </c>
      <c r="N3684">
        <v>1</v>
      </c>
      <c r="O3684" t="b">
        <v>0</v>
      </c>
      <c r="P3684" t="s">
        <v>8302</v>
      </c>
      <c r="Q3684" s="15" t="s">
        <v>8320</v>
      </c>
      <c r="R3684" s="12" t="s">
        <v>8348</v>
      </c>
      <c r="S3684">
        <f t="shared" si="173"/>
        <v>1</v>
      </c>
    </row>
    <row r="3685" spans="1:19" ht="45" x14ac:dyDescent="0.25">
      <c r="A3685" s="10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 s="19">
        <f t="shared" si="171"/>
        <v>42167.841284722221</v>
      </c>
      <c r="J3685">
        <v>1434139887</v>
      </c>
      <c r="K3685" s="19">
        <f t="shared" si="172"/>
        <v>42107.841284722221</v>
      </c>
      <c r="L3685">
        <v>1428955887</v>
      </c>
      <c r="M3685" t="b">
        <v>0</v>
      </c>
      <c r="N3685">
        <v>1</v>
      </c>
      <c r="O3685" t="b">
        <v>0</v>
      </c>
      <c r="P3685" t="s">
        <v>8269</v>
      </c>
      <c r="Q3685" s="15" t="s">
        <v>8314</v>
      </c>
      <c r="R3685" s="12" t="s">
        <v>8315</v>
      </c>
      <c r="S3685">
        <f t="shared" si="173"/>
        <v>1</v>
      </c>
    </row>
    <row r="3686" spans="1:19" ht="30" x14ac:dyDescent="0.25">
      <c r="A3686" s="10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 s="19">
        <f t="shared" si="171"/>
        <v>42077.865671296298</v>
      </c>
      <c r="J3686">
        <v>1426365994</v>
      </c>
      <c r="K3686" s="19">
        <f t="shared" si="172"/>
        <v>42017.907337962963</v>
      </c>
      <c r="L3686">
        <v>1421185594</v>
      </c>
      <c r="M3686" t="b">
        <v>0</v>
      </c>
      <c r="N3686">
        <v>1</v>
      </c>
      <c r="O3686" t="b">
        <v>0</v>
      </c>
      <c r="P3686" t="s">
        <v>8269</v>
      </c>
      <c r="Q3686" s="15" t="s">
        <v>8314</v>
      </c>
      <c r="R3686" s="12" t="s">
        <v>8315</v>
      </c>
      <c r="S3686">
        <f t="shared" si="173"/>
        <v>1</v>
      </c>
    </row>
    <row r="3687" spans="1:19" ht="60" x14ac:dyDescent="0.25">
      <c r="A3687" s="10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 s="19">
        <f t="shared" si="171"/>
        <v>42064.960127314815</v>
      </c>
      <c r="J3687">
        <v>1425250955</v>
      </c>
      <c r="K3687" s="19">
        <f t="shared" si="172"/>
        <v>42034.960127314815</v>
      </c>
      <c r="L3687">
        <v>1422658955</v>
      </c>
      <c r="M3687" t="b">
        <v>0</v>
      </c>
      <c r="N3687">
        <v>1</v>
      </c>
      <c r="O3687" t="b">
        <v>0</v>
      </c>
      <c r="P3687" t="s">
        <v>8301</v>
      </c>
      <c r="Q3687" s="15" t="s">
        <v>8314</v>
      </c>
      <c r="R3687" s="12" t="s">
        <v>8327</v>
      </c>
      <c r="S3687">
        <f t="shared" si="173"/>
        <v>1</v>
      </c>
    </row>
    <row r="3688" spans="1:19" ht="60" x14ac:dyDescent="0.25">
      <c r="A3688" s="10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 s="19">
        <f t="shared" si="171"/>
        <v>42013.95821759259</v>
      </c>
      <c r="J3688">
        <v>1420844390</v>
      </c>
      <c r="K3688" s="19">
        <f t="shared" si="172"/>
        <v>41953.95821759259</v>
      </c>
      <c r="L3688">
        <v>1415660390</v>
      </c>
      <c r="M3688" t="b">
        <v>0</v>
      </c>
      <c r="N3688">
        <v>1</v>
      </c>
      <c r="O3688" t="b">
        <v>0</v>
      </c>
      <c r="P3688" t="s">
        <v>8301</v>
      </c>
      <c r="Q3688" s="15" t="s">
        <v>8314</v>
      </c>
      <c r="R3688" s="12" t="s">
        <v>8327</v>
      </c>
      <c r="S3688">
        <f t="shared" si="173"/>
        <v>1</v>
      </c>
    </row>
    <row r="3689" spans="1:19" ht="45" x14ac:dyDescent="0.25">
      <c r="A3689" s="10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 s="19">
        <f t="shared" si="171"/>
        <v>42517.55</v>
      </c>
      <c r="J3689">
        <v>1464354720</v>
      </c>
      <c r="K3689" s="19">
        <f t="shared" si="172"/>
        <v>42509.374537037031</v>
      </c>
      <c r="L3689">
        <v>1463648360</v>
      </c>
      <c r="M3689" t="b">
        <v>0</v>
      </c>
      <c r="N3689">
        <v>1</v>
      </c>
      <c r="O3689" t="b">
        <v>0</v>
      </c>
      <c r="P3689" t="s">
        <v>8301</v>
      </c>
      <c r="Q3689" s="15" t="s">
        <v>8314</v>
      </c>
      <c r="R3689" s="12" t="s">
        <v>8327</v>
      </c>
      <c r="S3689">
        <f t="shared" si="173"/>
        <v>1</v>
      </c>
    </row>
    <row r="3690" spans="1:19" ht="60" x14ac:dyDescent="0.25">
      <c r="A3690" s="1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 s="19">
        <f t="shared" si="171"/>
        <v>42490.231944444444</v>
      </c>
      <c r="J3690">
        <v>1461994440</v>
      </c>
      <c r="K3690" s="19">
        <f t="shared" si="172"/>
        <v>42460.320613425924</v>
      </c>
      <c r="L3690">
        <v>1459410101</v>
      </c>
      <c r="M3690" t="b">
        <v>0</v>
      </c>
      <c r="N3690">
        <v>1</v>
      </c>
      <c r="O3690" t="b">
        <v>0</v>
      </c>
      <c r="P3690" t="s">
        <v>8303</v>
      </c>
      <c r="Q3690" s="15" t="s">
        <v>8314</v>
      </c>
      <c r="R3690" s="12" t="s">
        <v>8335</v>
      </c>
      <c r="S3690">
        <f t="shared" si="173"/>
        <v>1</v>
      </c>
    </row>
    <row r="3691" spans="1:19" ht="60" x14ac:dyDescent="0.25">
      <c r="A3691" s="10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 s="19">
        <f t="shared" si="171"/>
        <v>41972.888773148152</v>
      </c>
      <c r="J3691">
        <v>1417295990</v>
      </c>
      <c r="K3691" s="19">
        <f t="shared" si="172"/>
        <v>41942.84710648148</v>
      </c>
      <c r="L3691">
        <v>1414700390</v>
      </c>
      <c r="M3691" t="b">
        <v>0</v>
      </c>
      <c r="N3691">
        <v>1</v>
      </c>
      <c r="O3691" t="b">
        <v>0</v>
      </c>
      <c r="P3691" t="s">
        <v>8303</v>
      </c>
      <c r="Q3691" s="15" t="s">
        <v>8314</v>
      </c>
      <c r="R3691" s="12" t="s">
        <v>8335</v>
      </c>
      <c r="S3691">
        <f t="shared" si="173"/>
        <v>1</v>
      </c>
    </row>
    <row r="3692" spans="1:19" ht="60" x14ac:dyDescent="0.25">
      <c r="A3692" s="10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 s="19">
        <f t="shared" si="171"/>
        <v>42650.632638888885</v>
      </c>
      <c r="J3692">
        <v>1475853060</v>
      </c>
      <c r="K3692" s="19">
        <f t="shared" si="172"/>
        <v>42590.677152777775</v>
      </c>
      <c r="L3692">
        <v>1470672906</v>
      </c>
      <c r="M3692" t="b">
        <v>0</v>
      </c>
      <c r="N3692">
        <v>1</v>
      </c>
      <c r="O3692" t="b">
        <v>0</v>
      </c>
      <c r="P3692" t="s">
        <v>8303</v>
      </c>
      <c r="Q3692" s="15" t="s">
        <v>8314</v>
      </c>
      <c r="R3692" s="12" t="s">
        <v>8335</v>
      </c>
      <c r="S3692">
        <f t="shared" si="173"/>
        <v>1</v>
      </c>
    </row>
    <row r="3693" spans="1:19" ht="60" x14ac:dyDescent="0.25">
      <c r="A3693" s="10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 s="19">
        <f t="shared" si="171"/>
        <v>42696.012013888889</v>
      </c>
      <c r="J3693">
        <v>1479773838</v>
      </c>
      <c r="K3693" s="19">
        <f t="shared" si="172"/>
        <v>42665.970347222217</v>
      </c>
      <c r="L3693">
        <v>1477178238</v>
      </c>
      <c r="M3693" t="b">
        <v>0</v>
      </c>
      <c r="N3693">
        <v>1</v>
      </c>
      <c r="O3693" t="b">
        <v>0</v>
      </c>
      <c r="P3693" t="s">
        <v>8303</v>
      </c>
      <c r="Q3693" s="15" t="s">
        <v>8314</v>
      </c>
      <c r="R3693" s="12" t="s">
        <v>8335</v>
      </c>
      <c r="S3693">
        <f t="shared" si="173"/>
        <v>1</v>
      </c>
    </row>
    <row r="3694" spans="1:19" ht="60" x14ac:dyDescent="0.25">
      <c r="A3694" s="10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 s="19">
        <f t="shared" si="171"/>
        <v>42749.029583333337</v>
      </c>
      <c r="J3694">
        <v>1484354556</v>
      </c>
      <c r="K3694" s="19">
        <f t="shared" si="172"/>
        <v>42689.029583333337</v>
      </c>
      <c r="L3694">
        <v>1479170556</v>
      </c>
      <c r="M3694" t="b">
        <v>0</v>
      </c>
      <c r="N3694">
        <v>1</v>
      </c>
      <c r="O3694" t="b">
        <v>0</v>
      </c>
      <c r="P3694" t="s">
        <v>8303</v>
      </c>
      <c r="Q3694" s="15" t="s">
        <v>8314</v>
      </c>
      <c r="R3694" s="12" t="s">
        <v>8335</v>
      </c>
      <c r="S3694">
        <f t="shared" si="173"/>
        <v>1</v>
      </c>
    </row>
    <row r="3695" spans="1:19" ht="60" x14ac:dyDescent="0.25">
      <c r="A3695" s="10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 s="19">
        <f t="shared" si="171"/>
        <v>42071.701423611114</v>
      </c>
      <c r="J3695">
        <v>1425833403</v>
      </c>
      <c r="K3695" s="19">
        <f t="shared" si="172"/>
        <v>42041.743090277778</v>
      </c>
      <c r="L3695">
        <v>1423245003</v>
      </c>
      <c r="M3695" t="b">
        <v>0</v>
      </c>
      <c r="N3695">
        <v>1</v>
      </c>
      <c r="O3695" t="b">
        <v>0</v>
      </c>
      <c r="P3695" t="s">
        <v>8269</v>
      </c>
      <c r="Q3695" s="15" t="s">
        <v>8314</v>
      </c>
      <c r="R3695" s="12" t="s">
        <v>8315</v>
      </c>
      <c r="S3695">
        <f t="shared" si="173"/>
        <v>1</v>
      </c>
    </row>
    <row r="3696" spans="1:19" ht="45" x14ac:dyDescent="0.25">
      <c r="A3696" s="10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 s="19">
        <f t="shared" si="171"/>
        <v>41815.875</v>
      </c>
      <c r="J3696">
        <v>1403730000</v>
      </c>
      <c r="K3696" s="19">
        <f t="shared" si="172"/>
        <v>41789.893599537041</v>
      </c>
      <c r="L3696">
        <v>1401485207</v>
      </c>
      <c r="M3696" t="b">
        <v>0</v>
      </c>
      <c r="N3696">
        <v>1</v>
      </c>
      <c r="O3696" t="b">
        <v>0</v>
      </c>
      <c r="P3696" t="s">
        <v>8269</v>
      </c>
      <c r="Q3696" s="15" t="s">
        <v>8314</v>
      </c>
      <c r="R3696" s="12" t="s">
        <v>8315</v>
      </c>
      <c r="S3696">
        <f t="shared" si="173"/>
        <v>1</v>
      </c>
    </row>
    <row r="3697" spans="1:19" ht="30" x14ac:dyDescent="0.25">
      <c r="A3697" s="10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 s="19">
        <f t="shared" si="171"/>
        <v>42625.707638888889</v>
      </c>
      <c r="J3697">
        <v>1473699540</v>
      </c>
      <c r="K3697" s="19">
        <f t="shared" si="172"/>
        <v>42611.261064814811</v>
      </c>
      <c r="L3697">
        <v>1472451356</v>
      </c>
      <c r="M3697" t="b">
        <v>0</v>
      </c>
      <c r="N3697">
        <v>1</v>
      </c>
      <c r="O3697" t="b">
        <v>0</v>
      </c>
      <c r="P3697" t="s">
        <v>8269</v>
      </c>
      <c r="Q3697" s="15" t="s">
        <v>8314</v>
      </c>
      <c r="R3697" s="12" t="s">
        <v>8315</v>
      </c>
      <c r="S3697">
        <f t="shared" si="173"/>
        <v>1</v>
      </c>
    </row>
    <row r="3698" spans="1:19" ht="45" x14ac:dyDescent="0.25">
      <c r="A3698" s="10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 s="19">
        <f t="shared" si="171"/>
        <v>42119.190972222219</v>
      </c>
      <c r="J3698">
        <v>1429936500</v>
      </c>
      <c r="K3698" s="19">
        <f t="shared" si="172"/>
        <v>42059.270023148143</v>
      </c>
      <c r="L3698">
        <v>1424759330</v>
      </c>
      <c r="M3698" t="b">
        <v>0</v>
      </c>
      <c r="N3698">
        <v>1</v>
      </c>
      <c r="O3698" t="b">
        <v>0</v>
      </c>
      <c r="P3698" t="s">
        <v>8269</v>
      </c>
      <c r="Q3698" s="15" t="s">
        <v>8314</v>
      </c>
      <c r="R3698" s="12" t="s">
        <v>8315</v>
      </c>
      <c r="S3698">
        <f t="shared" si="173"/>
        <v>1</v>
      </c>
    </row>
    <row r="3699" spans="1:19" ht="60" x14ac:dyDescent="0.25">
      <c r="A3699" s="10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 s="19">
        <f t="shared" si="171"/>
        <v>42445.126898148148</v>
      </c>
      <c r="J3699">
        <v>1458097364</v>
      </c>
      <c r="K3699" s="19">
        <f t="shared" si="172"/>
        <v>42415.168564814812</v>
      </c>
      <c r="L3699">
        <v>1455508964</v>
      </c>
      <c r="M3699" t="b">
        <v>0</v>
      </c>
      <c r="N3699">
        <v>1</v>
      </c>
      <c r="O3699" t="b">
        <v>0</v>
      </c>
      <c r="P3699" t="s">
        <v>8269</v>
      </c>
      <c r="Q3699" s="15" t="s">
        <v>8314</v>
      </c>
      <c r="R3699" s="12" t="s">
        <v>8315</v>
      </c>
      <c r="S3699">
        <f t="shared" si="173"/>
        <v>1</v>
      </c>
    </row>
    <row r="3700" spans="1:19" ht="60" x14ac:dyDescent="0.25">
      <c r="A3700" s="1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 s="19">
        <f t="shared" si="171"/>
        <v>42493.784050925926</v>
      </c>
      <c r="J3700">
        <v>1462301342</v>
      </c>
      <c r="K3700" s="19">
        <f t="shared" si="172"/>
        <v>42433.825717592597</v>
      </c>
      <c r="L3700">
        <v>1457120942</v>
      </c>
      <c r="M3700" t="b">
        <v>0</v>
      </c>
      <c r="N3700">
        <v>1</v>
      </c>
      <c r="O3700" t="b">
        <v>0</v>
      </c>
      <c r="P3700" t="s">
        <v>8269</v>
      </c>
      <c r="Q3700" s="15" t="s">
        <v>8314</v>
      </c>
      <c r="R3700" s="12" t="s">
        <v>8315</v>
      </c>
      <c r="S3700">
        <f t="shared" si="173"/>
        <v>1</v>
      </c>
    </row>
    <row r="3701" spans="1:19" x14ac:dyDescent="0.25">
      <c r="A3701" s="10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 s="19">
        <f t="shared" si="171"/>
        <v>41920.16269675926</v>
      </c>
      <c r="J3701">
        <v>1412740457</v>
      </c>
      <c r="K3701" s="19">
        <f t="shared" si="172"/>
        <v>41890.16269675926</v>
      </c>
      <c r="L3701">
        <v>1410148457</v>
      </c>
      <c r="M3701" t="b">
        <v>0</v>
      </c>
      <c r="N3701">
        <v>1</v>
      </c>
      <c r="O3701" t="b">
        <v>0</v>
      </c>
      <c r="P3701" t="s">
        <v>8269</v>
      </c>
      <c r="Q3701" s="15" t="s">
        <v>8314</v>
      </c>
      <c r="R3701" s="12" t="s">
        <v>8315</v>
      </c>
      <c r="S3701">
        <f t="shared" si="173"/>
        <v>1</v>
      </c>
    </row>
    <row r="3702" spans="1:19" ht="60" x14ac:dyDescent="0.25">
      <c r="A3702" s="10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 s="19">
        <f t="shared" si="171"/>
        <v>42204.780821759254</v>
      </c>
      <c r="J3702">
        <v>1437331463</v>
      </c>
      <c r="K3702" s="19">
        <f t="shared" si="172"/>
        <v>42174.780821759254</v>
      </c>
      <c r="L3702">
        <v>1434739463</v>
      </c>
      <c r="M3702" t="b">
        <v>0</v>
      </c>
      <c r="N3702">
        <v>1</v>
      </c>
      <c r="O3702" t="b">
        <v>0</v>
      </c>
      <c r="P3702" t="s">
        <v>8269</v>
      </c>
      <c r="Q3702" s="15" t="s">
        <v>8314</v>
      </c>
      <c r="R3702" s="12" t="s">
        <v>8315</v>
      </c>
      <c r="S3702">
        <f t="shared" si="173"/>
        <v>1</v>
      </c>
    </row>
    <row r="3703" spans="1:19" ht="60" x14ac:dyDescent="0.25">
      <c r="A3703" s="10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 s="19">
        <f t="shared" si="171"/>
        <v>41872.201261574075</v>
      </c>
      <c r="J3703">
        <v>1408596589</v>
      </c>
      <c r="K3703" s="19">
        <f t="shared" si="172"/>
        <v>41842.201261574075</v>
      </c>
      <c r="L3703">
        <v>1406004589</v>
      </c>
      <c r="M3703" t="b">
        <v>0</v>
      </c>
      <c r="N3703">
        <v>1</v>
      </c>
      <c r="O3703" t="b">
        <v>0</v>
      </c>
      <c r="P3703" t="s">
        <v>8269</v>
      </c>
      <c r="Q3703" s="15" t="s">
        <v>8314</v>
      </c>
      <c r="R3703" s="12" t="s">
        <v>8315</v>
      </c>
      <c r="S3703">
        <f t="shared" si="173"/>
        <v>1</v>
      </c>
    </row>
    <row r="3704" spans="1:19" ht="60" x14ac:dyDescent="0.25">
      <c r="A3704" s="10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 s="19">
        <f t="shared" si="171"/>
        <v>41935.636469907404</v>
      </c>
      <c r="J3704">
        <v>1414077391</v>
      </c>
      <c r="K3704" s="19">
        <f t="shared" si="172"/>
        <v>41905.636469907404</v>
      </c>
      <c r="L3704">
        <v>1411485391</v>
      </c>
      <c r="M3704" t="b">
        <v>0</v>
      </c>
      <c r="N3704">
        <v>1</v>
      </c>
      <c r="O3704" t="b">
        <v>0</v>
      </c>
      <c r="P3704" t="s">
        <v>8269</v>
      </c>
      <c r="Q3704" s="15" t="s">
        <v>8314</v>
      </c>
      <c r="R3704" s="12" t="s">
        <v>8315</v>
      </c>
      <c r="S3704">
        <f t="shared" si="173"/>
        <v>1</v>
      </c>
    </row>
    <row r="3705" spans="1:19" ht="60" x14ac:dyDescent="0.25">
      <c r="A3705" s="10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 s="19">
        <f t="shared" si="171"/>
        <v>42428</v>
      </c>
      <c r="J3705">
        <v>1456617600</v>
      </c>
      <c r="K3705" s="19">
        <f t="shared" si="172"/>
        <v>42400.946597222224</v>
      </c>
      <c r="L3705">
        <v>1454280186</v>
      </c>
      <c r="M3705" t="b">
        <v>0</v>
      </c>
      <c r="N3705">
        <v>1</v>
      </c>
      <c r="O3705" t="b">
        <v>0</v>
      </c>
      <c r="P3705" t="s">
        <v>8269</v>
      </c>
      <c r="Q3705" s="15" t="s">
        <v>8314</v>
      </c>
      <c r="R3705" s="12" t="s">
        <v>8315</v>
      </c>
      <c r="S3705">
        <f t="shared" si="173"/>
        <v>1</v>
      </c>
    </row>
    <row r="3706" spans="1:19" ht="45" x14ac:dyDescent="0.25">
      <c r="A3706" s="10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 s="19">
        <f t="shared" si="171"/>
        <v>42653.431793981479</v>
      </c>
      <c r="J3706">
        <v>1476094907</v>
      </c>
      <c r="K3706" s="19">
        <f t="shared" si="172"/>
        <v>42593.431793981479</v>
      </c>
      <c r="L3706">
        <v>1470910907</v>
      </c>
      <c r="M3706" t="b">
        <v>0</v>
      </c>
      <c r="N3706">
        <v>0</v>
      </c>
      <c r="O3706" t="b">
        <v>0</v>
      </c>
      <c r="P3706" t="s">
        <v>8265</v>
      </c>
      <c r="Q3706" s="15" t="s">
        <v>8317</v>
      </c>
      <c r="R3706" s="12" t="s">
        <v>8337</v>
      </c>
      <c r="S3706">
        <f t="shared" si="173"/>
        <v>0</v>
      </c>
    </row>
    <row r="3707" spans="1:19" ht="45" x14ac:dyDescent="0.25">
      <c r="A3707" s="10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 s="19">
        <f t="shared" si="171"/>
        <v>42139.928726851853</v>
      </c>
      <c r="J3707">
        <v>1431728242</v>
      </c>
      <c r="K3707" s="19">
        <f t="shared" si="172"/>
        <v>42114.928726851853</v>
      </c>
      <c r="L3707">
        <v>1429568242</v>
      </c>
      <c r="M3707" t="b">
        <v>0</v>
      </c>
      <c r="N3707">
        <v>0</v>
      </c>
      <c r="O3707" t="b">
        <v>0</v>
      </c>
      <c r="P3707" t="s">
        <v>8265</v>
      </c>
      <c r="Q3707" s="15" t="s">
        <v>8317</v>
      </c>
      <c r="R3707" s="12" t="s">
        <v>8337</v>
      </c>
      <c r="S3707">
        <f t="shared" si="173"/>
        <v>0</v>
      </c>
    </row>
    <row r="3708" spans="1:19" ht="60" x14ac:dyDescent="0.25">
      <c r="A3708" s="10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 s="19">
        <f t="shared" si="171"/>
        <v>41942.937303240738</v>
      </c>
      <c r="J3708">
        <v>1414708183</v>
      </c>
      <c r="K3708" s="19">
        <f t="shared" si="172"/>
        <v>41882.937303240738</v>
      </c>
      <c r="L3708">
        <v>1409524183</v>
      </c>
      <c r="M3708" t="b">
        <v>0</v>
      </c>
      <c r="N3708">
        <v>0</v>
      </c>
      <c r="O3708" t="b">
        <v>0</v>
      </c>
      <c r="P3708" t="s">
        <v>8265</v>
      </c>
      <c r="Q3708" s="15" t="s">
        <v>8317</v>
      </c>
      <c r="R3708" s="12" t="s">
        <v>8337</v>
      </c>
      <c r="S3708">
        <f t="shared" si="173"/>
        <v>0</v>
      </c>
    </row>
    <row r="3709" spans="1:19" ht="60" x14ac:dyDescent="0.25">
      <c r="A3709" s="10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 s="19">
        <f t="shared" si="171"/>
        <v>41806.844444444447</v>
      </c>
      <c r="J3709">
        <v>1402949760</v>
      </c>
      <c r="K3709" s="19">
        <f t="shared" si="172"/>
        <v>41778.915416666663</v>
      </c>
      <c r="L3709">
        <v>1400536692</v>
      </c>
      <c r="M3709" t="b">
        <v>0</v>
      </c>
      <c r="N3709">
        <v>0</v>
      </c>
      <c r="O3709" t="b">
        <v>0</v>
      </c>
      <c r="P3709" t="s">
        <v>8265</v>
      </c>
      <c r="Q3709" s="15" t="s">
        <v>8317</v>
      </c>
      <c r="R3709" s="12" t="s">
        <v>8337</v>
      </c>
      <c r="S3709">
        <f t="shared" si="173"/>
        <v>0</v>
      </c>
    </row>
    <row r="3710" spans="1:19" x14ac:dyDescent="0.25">
      <c r="A3710" s="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 s="19">
        <f t="shared" si="171"/>
        <v>42557</v>
      </c>
      <c r="J3710">
        <v>1467763200</v>
      </c>
      <c r="K3710" s="19">
        <f t="shared" si="172"/>
        <v>42541.837511574078</v>
      </c>
      <c r="L3710">
        <v>1466453161</v>
      </c>
      <c r="M3710" t="b">
        <v>0</v>
      </c>
      <c r="N3710">
        <v>0</v>
      </c>
      <c r="O3710" t="b">
        <v>0</v>
      </c>
      <c r="P3710" t="s">
        <v>8265</v>
      </c>
      <c r="Q3710" s="15" t="s">
        <v>8317</v>
      </c>
      <c r="R3710" s="12" t="s">
        <v>8337</v>
      </c>
      <c r="S3710">
        <f t="shared" si="173"/>
        <v>0</v>
      </c>
    </row>
    <row r="3711" spans="1:19" ht="45" x14ac:dyDescent="0.25">
      <c r="A3711" s="10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 s="19">
        <f t="shared" si="171"/>
        <v>42521.729861111111</v>
      </c>
      <c r="J3711">
        <v>1464715860</v>
      </c>
      <c r="K3711" s="19">
        <f t="shared" si="172"/>
        <v>42491.80768518518</v>
      </c>
      <c r="L3711">
        <v>1462130584</v>
      </c>
      <c r="M3711" t="b">
        <v>0</v>
      </c>
      <c r="N3711">
        <v>0</v>
      </c>
      <c r="O3711" t="b">
        <v>0</v>
      </c>
      <c r="P3711" t="s">
        <v>8265</v>
      </c>
      <c r="Q3711" s="15" t="s">
        <v>8317</v>
      </c>
      <c r="R3711" s="12" t="s">
        <v>8337</v>
      </c>
      <c r="S3711">
        <f t="shared" si="173"/>
        <v>0</v>
      </c>
    </row>
    <row r="3712" spans="1:19" ht="30" x14ac:dyDescent="0.25">
      <c r="A3712" s="10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 s="19">
        <f t="shared" si="171"/>
        <v>42251.708333333328</v>
      </c>
      <c r="J3712">
        <v>1441386000</v>
      </c>
      <c r="K3712" s="19">
        <f t="shared" si="172"/>
        <v>42221.909930555557</v>
      </c>
      <c r="L3712">
        <v>1438811418</v>
      </c>
      <c r="M3712" t="b">
        <v>0</v>
      </c>
      <c r="N3712">
        <v>0</v>
      </c>
      <c r="O3712" t="b">
        <v>0</v>
      </c>
      <c r="P3712" t="s">
        <v>8265</v>
      </c>
      <c r="Q3712" s="15" t="s">
        <v>8317</v>
      </c>
      <c r="R3712" s="12" t="s">
        <v>8337</v>
      </c>
      <c r="S3712">
        <f t="shared" si="173"/>
        <v>0</v>
      </c>
    </row>
    <row r="3713" spans="1:19" ht="60" x14ac:dyDescent="0.25">
      <c r="A3713" s="10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 s="19">
        <f t="shared" si="171"/>
        <v>42140.427777777775</v>
      </c>
      <c r="J3713">
        <v>1431771360</v>
      </c>
      <c r="K3713" s="19">
        <f t="shared" si="172"/>
        <v>42096.410115740742</v>
      </c>
      <c r="L3713">
        <v>1427968234</v>
      </c>
      <c r="M3713" t="b">
        <v>0</v>
      </c>
      <c r="N3713">
        <v>0</v>
      </c>
      <c r="O3713" t="b">
        <v>0</v>
      </c>
      <c r="P3713" t="s">
        <v>8265</v>
      </c>
      <c r="Q3713" s="15" t="s">
        <v>8317</v>
      </c>
      <c r="R3713" s="12" t="s">
        <v>8337</v>
      </c>
      <c r="S3713">
        <f t="shared" si="173"/>
        <v>0</v>
      </c>
    </row>
    <row r="3714" spans="1:19" ht="60" x14ac:dyDescent="0.25">
      <c r="A3714" s="10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 s="19">
        <f t="shared" si="171"/>
        <v>42289.573993055557</v>
      </c>
      <c r="J3714">
        <v>1444657593</v>
      </c>
      <c r="K3714" s="19">
        <f t="shared" si="172"/>
        <v>42239.573993055557</v>
      </c>
      <c r="L3714">
        <v>1440337593</v>
      </c>
      <c r="M3714" t="b">
        <v>0</v>
      </c>
      <c r="N3714">
        <v>0</v>
      </c>
      <c r="O3714" t="b">
        <v>0</v>
      </c>
      <c r="P3714" t="s">
        <v>8265</v>
      </c>
      <c r="Q3714" s="15" t="s">
        <v>8317</v>
      </c>
      <c r="R3714" s="12" t="s">
        <v>8337</v>
      </c>
      <c r="S3714">
        <f t="shared" si="173"/>
        <v>0</v>
      </c>
    </row>
    <row r="3715" spans="1:19" ht="60" x14ac:dyDescent="0.25">
      <c r="A3715" s="10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 s="19">
        <f t="shared" ref="I3715:I3778" si="174">(((J3715/60)/60)/24)+DATE(1970,1,1)</f>
        <v>42083.15662037037</v>
      </c>
      <c r="J3715">
        <v>1426823132</v>
      </c>
      <c r="K3715" s="19">
        <f t="shared" ref="K3715:K3778" si="175">(((L3715/60)/60)/24)+DATE(1970,1,1)</f>
        <v>42053.198287037041</v>
      </c>
      <c r="L3715">
        <v>1424234732</v>
      </c>
      <c r="M3715" t="b">
        <v>0</v>
      </c>
      <c r="N3715">
        <v>0</v>
      </c>
      <c r="O3715" t="b">
        <v>0</v>
      </c>
      <c r="P3715" t="s">
        <v>8265</v>
      </c>
      <c r="Q3715" s="15" t="s">
        <v>8317</v>
      </c>
      <c r="R3715" s="12" t="s">
        <v>8337</v>
      </c>
      <c r="S3715">
        <f t="shared" ref="S3715:S3778" si="176">IFERROR(ROUND(E3715/N3715,2),0)</f>
        <v>0</v>
      </c>
    </row>
    <row r="3716" spans="1:19" ht="60" x14ac:dyDescent="0.25">
      <c r="A3716" s="10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 s="19">
        <f t="shared" si="174"/>
        <v>42616.246527777781</v>
      </c>
      <c r="J3716">
        <v>1472882100</v>
      </c>
      <c r="K3716" s="19">
        <f t="shared" si="175"/>
        <v>42559.064143518524</v>
      </c>
      <c r="L3716">
        <v>1467941542</v>
      </c>
      <c r="M3716" t="b">
        <v>0</v>
      </c>
      <c r="N3716">
        <v>0</v>
      </c>
      <c r="O3716" t="b">
        <v>0</v>
      </c>
      <c r="P3716" t="s">
        <v>8265</v>
      </c>
      <c r="Q3716" s="15" t="s">
        <v>8317</v>
      </c>
      <c r="R3716" s="12" t="s">
        <v>8337</v>
      </c>
      <c r="S3716">
        <f t="shared" si="176"/>
        <v>0</v>
      </c>
    </row>
    <row r="3717" spans="1:19" ht="30" x14ac:dyDescent="0.25">
      <c r="A3717" s="10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 s="19">
        <f t="shared" si="174"/>
        <v>42012.762499999997</v>
      </c>
      <c r="J3717">
        <v>1420741080</v>
      </c>
      <c r="K3717" s="19">
        <f t="shared" si="175"/>
        <v>41969.767824074079</v>
      </c>
      <c r="L3717">
        <v>1417026340</v>
      </c>
      <c r="M3717" t="b">
        <v>0</v>
      </c>
      <c r="N3717">
        <v>0</v>
      </c>
      <c r="O3717" t="b">
        <v>0</v>
      </c>
      <c r="P3717" t="s">
        <v>8265</v>
      </c>
      <c r="Q3717" s="15" t="s">
        <v>8317</v>
      </c>
      <c r="R3717" s="12" t="s">
        <v>8337</v>
      </c>
      <c r="S3717">
        <f t="shared" si="176"/>
        <v>0</v>
      </c>
    </row>
    <row r="3718" spans="1:19" ht="60" x14ac:dyDescent="0.25">
      <c r="A3718" s="10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 s="19">
        <f t="shared" si="174"/>
        <v>41934.07671296296</v>
      </c>
      <c r="J3718">
        <v>1413942628</v>
      </c>
      <c r="K3718" s="19">
        <f t="shared" si="175"/>
        <v>41904.07671296296</v>
      </c>
      <c r="L3718">
        <v>1411350628</v>
      </c>
      <c r="M3718" t="b">
        <v>0</v>
      </c>
      <c r="N3718">
        <v>0</v>
      </c>
      <c r="O3718" t="b">
        <v>0</v>
      </c>
      <c r="P3718" t="s">
        <v>8265</v>
      </c>
      <c r="Q3718" s="15" t="s">
        <v>8317</v>
      </c>
      <c r="R3718" s="12" t="s">
        <v>8337</v>
      </c>
      <c r="S3718">
        <f t="shared" si="176"/>
        <v>0</v>
      </c>
    </row>
    <row r="3719" spans="1:19" ht="60" x14ac:dyDescent="0.25">
      <c r="A3719" s="10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 s="19">
        <f t="shared" si="174"/>
        <v>42231.913090277783</v>
      </c>
      <c r="J3719">
        <v>1439675691</v>
      </c>
      <c r="K3719" s="19">
        <f t="shared" si="175"/>
        <v>42171.913090277783</v>
      </c>
      <c r="L3719">
        <v>1434491691</v>
      </c>
      <c r="M3719" t="b">
        <v>0</v>
      </c>
      <c r="N3719">
        <v>0</v>
      </c>
      <c r="O3719" t="b">
        <v>0</v>
      </c>
      <c r="P3719" t="s">
        <v>8266</v>
      </c>
      <c r="Q3719" s="15" t="s">
        <v>8317</v>
      </c>
      <c r="R3719" s="12" t="s">
        <v>8346</v>
      </c>
      <c r="S3719">
        <f t="shared" si="176"/>
        <v>0</v>
      </c>
    </row>
    <row r="3720" spans="1:19" ht="60" x14ac:dyDescent="0.25">
      <c r="A3720" s="1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 s="19">
        <f t="shared" si="174"/>
        <v>42278</v>
      </c>
      <c r="J3720">
        <v>1443657600</v>
      </c>
      <c r="K3720" s="19">
        <f t="shared" si="175"/>
        <v>42243.961273148147</v>
      </c>
      <c r="L3720">
        <v>1440716654</v>
      </c>
      <c r="M3720" t="b">
        <v>0</v>
      </c>
      <c r="N3720">
        <v>0</v>
      </c>
      <c r="O3720" t="b">
        <v>0</v>
      </c>
      <c r="P3720" t="s">
        <v>8266</v>
      </c>
      <c r="Q3720" s="15" t="s">
        <v>8317</v>
      </c>
      <c r="R3720" s="12" t="s">
        <v>8346</v>
      </c>
      <c r="S3720">
        <f t="shared" si="176"/>
        <v>0</v>
      </c>
    </row>
    <row r="3721" spans="1:19" ht="30" x14ac:dyDescent="0.25">
      <c r="A3721" s="10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 s="19">
        <f t="shared" si="174"/>
        <v>42381.658842592587</v>
      </c>
      <c r="J3721">
        <v>1452613724</v>
      </c>
      <c r="K3721" s="19">
        <f t="shared" si="175"/>
        <v>42351.658842592587</v>
      </c>
      <c r="L3721">
        <v>1450021724</v>
      </c>
      <c r="M3721" t="b">
        <v>0</v>
      </c>
      <c r="N3721">
        <v>0</v>
      </c>
      <c r="O3721" t="b">
        <v>0</v>
      </c>
      <c r="P3721" t="s">
        <v>8266</v>
      </c>
      <c r="Q3721" s="15" t="s">
        <v>8317</v>
      </c>
      <c r="R3721" s="12" t="s">
        <v>8346</v>
      </c>
      <c r="S3721">
        <f t="shared" si="176"/>
        <v>0</v>
      </c>
    </row>
    <row r="3722" spans="1:19" ht="45" x14ac:dyDescent="0.25">
      <c r="A3722" s="10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 s="19">
        <f t="shared" si="174"/>
        <v>42082.353275462956</v>
      </c>
      <c r="J3722">
        <v>1426753723</v>
      </c>
      <c r="K3722" s="19">
        <f t="shared" si="175"/>
        <v>42047.394942129627</v>
      </c>
      <c r="L3722">
        <v>1423733323</v>
      </c>
      <c r="M3722" t="b">
        <v>0</v>
      </c>
      <c r="N3722">
        <v>0</v>
      </c>
      <c r="O3722" t="b">
        <v>0</v>
      </c>
      <c r="P3722" t="s">
        <v>8266</v>
      </c>
      <c r="Q3722" s="15" t="s">
        <v>8317</v>
      </c>
      <c r="R3722" s="12" t="s">
        <v>8346</v>
      </c>
      <c r="S3722">
        <f t="shared" si="176"/>
        <v>0</v>
      </c>
    </row>
    <row r="3723" spans="1:19" ht="45" x14ac:dyDescent="0.25">
      <c r="A3723" s="10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 s="19">
        <f t="shared" si="174"/>
        <v>42063.573009259257</v>
      </c>
      <c r="J3723">
        <v>1425131108</v>
      </c>
      <c r="K3723" s="19">
        <f t="shared" si="175"/>
        <v>42033.573009259257</v>
      </c>
      <c r="L3723">
        <v>1422539108</v>
      </c>
      <c r="M3723" t="b">
        <v>0</v>
      </c>
      <c r="N3723">
        <v>0</v>
      </c>
      <c r="O3723" t="b">
        <v>0</v>
      </c>
      <c r="P3723" t="s">
        <v>8266</v>
      </c>
      <c r="Q3723" s="15" t="s">
        <v>8317</v>
      </c>
      <c r="R3723" s="12" t="s">
        <v>8346</v>
      </c>
      <c r="S3723">
        <f t="shared" si="176"/>
        <v>0</v>
      </c>
    </row>
    <row r="3724" spans="1:19" ht="60" x14ac:dyDescent="0.25">
      <c r="A3724" s="10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 s="19">
        <f t="shared" si="174"/>
        <v>42132.758981481486</v>
      </c>
      <c r="J3724">
        <v>1431108776</v>
      </c>
      <c r="K3724" s="19">
        <f t="shared" si="175"/>
        <v>42072.758981481486</v>
      </c>
      <c r="L3724">
        <v>1425924776</v>
      </c>
      <c r="M3724" t="b">
        <v>0</v>
      </c>
      <c r="N3724">
        <v>0</v>
      </c>
      <c r="O3724" t="b">
        <v>0</v>
      </c>
      <c r="P3724" t="s">
        <v>8266</v>
      </c>
      <c r="Q3724" s="15" t="s">
        <v>8317</v>
      </c>
      <c r="R3724" s="12" t="s">
        <v>8346</v>
      </c>
      <c r="S3724">
        <f t="shared" si="176"/>
        <v>0</v>
      </c>
    </row>
    <row r="3725" spans="1:19" ht="60" x14ac:dyDescent="0.25">
      <c r="A3725" s="10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 s="19">
        <f t="shared" si="174"/>
        <v>42221.824062500003</v>
      </c>
      <c r="J3725">
        <v>1438803999</v>
      </c>
      <c r="K3725" s="19">
        <f t="shared" si="175"/>
        <v>42191.824062500003</v>
      </c>
      <c r="L3725">
        <v>1436211999</v>
      </c>
      <c r="M3725" t="b">
        <v>0</v>
      </c>
      <c r="N3725">
        <v>0</v>
      </c>
      <c r="O3725" t="b">
        <v>0</v>
      </c>
      <c r="P3725" t="s">
        <v>8266</v>
      </c>
      <c r="Q3725" s="15" t="s">
        <v>8317</v>
      </c>
      <c r="R3725" s="12" t="s">
        <v>8346</v>
      </c>
      <c r="S3725">
        <f t="shared" si="176"/>
        <v>0</v>
      </c>
    </row>
    <row r="3726" spans="1:19" ht="45" x14ac:dyDescent="0.25">
      <c r="A3726" s="10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 s="19">
        <f t="shared" si="174"/>
        <v>42334.997048611112</v>
      </c>
      <c r="J3726">
        <v>1448582145</v>
      </c>
      <c r="K3726" s="19">
        <f t="shared" si="175"/>
        <v>42304.955381944441</v>
      </c>
      <c r="L3726">
        <v>1445986545</v>
      </c>
      <c r="M3726" t="b">
        <v>0</v>
      </c>
      <c r="N3726">
        <v>0</v>
      </c>
      <c r="O3726" t="b">
        <v>0</v>
      </c>
      <c r="P3726" t="s">
        <v>8266</v>
      </c>
      <c r="Q3726" s="15" t="s">
        <v>8317</v>
      </c>
      <c r="R3726" s="12" t="s">
        <v>8346</v>
      </c>
      <c r="S3726">
        <f t="shared" si="176"/>
        <v>0</v>
      </c>
    </row>
    <row r="3727" spans="1:19" ht="60" x14ac:dyDescent="0.25">
      <c r="A3727" s="10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 s="19">
        <f t="shared" si="174"/>
        <v>42742.011944444443</v>
      </c>
      <c r="J3727">
        <v>1483748232</v>
      </c>
      <c r="K3727" s="19">
        <f t="shared" si="175"/>
        <v>42712.011944444443</v>
      </c>
      <c r="L3727">
        <v>1481156232</v>
      </c>
      <c r="M3727" t="b">
        <v>0</v>
      </c>
      <c r="N3727">
        <v>0</v>
      </c>
      <c r="O3727" t="b">
        <v>0</v>
      </c>
      <c r="P3727" t="s">
        <v>8266</v>
      </c>
      <c r="Q3727" s="15" t="s">
        <v>8317</v>
      </c>
      <c r="R3727" s="12" t="s">
        <v>8346</v>
      </c>
      <c r="S3727">
        <f t="shared" si="176"/>
        <v>0</v>
      </c>
    </row>
    <row r="3728" spans="1:19" ht="60" x14ac:dyDescent="0.25">
      <c r="A3728" s="10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 s="19">
        <f t="shared" si="174"/>
        <v>42797.833333333328</v>
      </c>
      <c r="J3728">
        <v>1488571200</v>
      </c>
      <c r="K3728" s="19">
        <f t="shared" si="175"/>
        <v>42767.812893518523</v>
      </c>
      <c r="L3728">
        <v>1485977434</v>
      </c>
      <c r="M3728" t="b">
        <v>0</v>
      </c>
      <c r="N3728">
        <v>0</v>
      </c>
      <c r="O3728" t="b">
        <v>0</v>
      </c>
      <c r="P3728" t="s">
        <v>8266</v>
      </c>
      <c r="Q3728" s="15" t="s">
        <v>8317</v>
      </c>
      <c r="R3728" s="12" t="s">
        <v>8346</v>
      </c>
      <c r="S3728">
        <f t="shared" si="176"/>
        <v>0</v>
      </c>
    </row>
    <row r="3729" spans="1:19" ht="60" x14ac:dyDescent="0.25">
      <c r="A3729" s="10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 s="19">
        <f t="shared" si="174"/>
        <v>41887.18304398148</v>
      </c>
      <c r="J3729">
        <v>1409891015</v>
      </c>
      <c r="K3729" s="19">
        <f t="shared" si="175"/>
        <v>41857.18304398148</v>
      </c>
      <c r="L3729">
        <v>1407299015</v>
      </c>
      <c r="M3729" t="b">
        <v>0</v>
      </c>
      <c r="N3729">
        <v>0</v>
      </c>
      <c r="O3729" t="b">
        <v>0</v>
      </c>
      <c r="P3729" t="s">
        <v>8266</v>
      </c>
      <c r="Q3729" s="15" t="s">
        <v>8317</v>
      </c>
      <c r="R3729" s="12" t="s">
        <v>8346</v>
      </c>
      <c r="S3729">
        <f t="shared" si="176"/>
        <v>0</v>
      </c>
    </row>
    <row r="3730" spans="1:19" ht="60" x14ac:dyDescent="0.25">
      <c r="A3730" s="1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 s="19">
        <f t="shared" si="174"/>
        <v>41971.976458333331</v>
      </c>
      <c r="J3730">
        <v>1417217166</v>
      </c>
      <c r="K3730" s="19">
        <f t="shared" si="175"/>
        <v>41911.934791666667</v>
      </c>
      <c r="L3730">
        <v>1412029566</v>
      </c>
      <c r="M3730" t="b">
        <v>0</v>
      </c>
      <c r="N3730">
        <v>0</v>
      </c>
      <c r="O3730" t="b">
        <v>0</v>
      </c>
      <c r="P3730" t="s">
        <v>8266</v>
      </c>
      <c r="Q3730" s="15" t="s">
        <v>8317</v>
      </c>
      <c r="R3730" s="12" t="s">
        <v>8346</v>
      </c>
      <c r="S3730">
        <f t="shared" si="176"/>
        <v>0</v>
      </c>
    </row>
    <row r="3731" spans="1:19" ht="45" x14ac:dyDescent="0.25">
      <c r="A3731" s="10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 s="19">
        <f t="shared" si="174"/>
        <v>42195.67050925926</v>
      </c>
      <c r="J3731">
        <v>1436544332</v>
      </c>
      <c r="K3731" s="19">
        <f t="shared" si="175"/>
        <v>42135.67050925926</v>
      </c>
      <c r="L3731">
        <v>1431360332</v>
      </c>
      <c r="M3731" t="b">
        <v>0</v>
      </c>
      <c r="N3731">
        <v>0</v>
      </c>
      <c r="O3731" t="b">
        <v>0</v>
      </c>
      <c r="P3731" t="s">
        <v>8266</v>
      </c>
      <c r="Q3731" s="15" t="s">
        <v>8317</v>
      </c>
      <c r="R3731" s="12" t="s">
        <v>8346</v>
      </c>
      <c r="S3731">
        <f t="shared" si="176"/>
        <v>0</v>
      </c>
    </row>
    <row r="3732" spans="1:19" ht="60" x14ac:dyDescent="0.25">
      <c r="A3732" s="10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 s="19">
        <f t="shared" si="174"/>
        <v>42614.123865740738</v>
      </c>
      <c r="J3732">
        <v>1472698702</v>
      </c>
      <c r="K3732" s="19">
        <f t="shared" si="175"/>
        <v>42584.123865740738</v>
      </c>
      <c r="L3732">
        <v>1470106702</v>
      </c>
      <c r="M3732" t="b">
        <v>0</v>
      </c>
      <c r="N3732">
        <v>0</v>
      </c>
      <c r="O3732" t="b">
        <v>0</v>
      </c>
      <c r="P3732" t="s">
        <v>8266</v>
      </c>
      <c r="Q3732" s="15" t="s">
        <v>8317</v>
      </c>
      <c r="R3732" s="12" t="s">
        <v>8346</v>
      </c>
      <c r="S3732">
        <f t="shared" si="176"/>
        <v>0</v>
      </c>
    </row>
    <row r="3733" spans="1:19" x14ac:dyDescent="0.25">
      <c r="A3733" s="10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 s="19">
        <f t="shared" si="174"/>
        <v>42285.874305555553</v>
      </c>
      <c r="J3733">
        <v>1444337940</v>
      </c>
      <c r="K3733" s="19">
        <f t="shared" si="175"/>
        <v>42255.927824074075</v>
      </c>
      <c r="L3733">
        <v>1441750564</v>
      </c>
      <c r="M3733" t="b">
        <v>0</v>
      </c>
      <c r="N3733">
        <v>0</v>
      </c>
      <c r="O3733" t="b">
        <v>0</v>
      </c>
      <c r="P3733" t="s">
        <v>8266</v>
      </c>
      <c r="Q3733" s="15" t="s">
        <v>8317</v>
      </c>
      <c r="R3733" s="12" t="s">
        <v>8346</v>
      </c>
      <c r="S3733">
        <f t="shared" si="176"/>
        <v>0</v>
      </c>
    </row>
    <row r="3734" spans="1:19" ht="45" x14ac:dyDescent="0.25">
      <c r="A3734" s="10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 s="19">
        <f t="shared" si="174"/>
        <v>42588.004432870366</v>
      </c>
      <c r="J3734">
        <v>1470441983</v>
      </c>
      <c r="K3734" s="19">
        <f t="shared" si="175"/>
        <v>42567.004432870366</v>
      </c>
      <c r="L3734">
        <v>1468627583</v>
      </c>
      <c r="M3734" t="b">
        <v>0</v>
      </c>
      <c r="N3734">
        <v>0</v>
      </c>
      <c r="O3734" t="b">
        <v>0</v>
      </c>
      <c r="P3734" t="s">
        <v>8266</v>
      </c>
      <c r="Q3734" s="15" t="s">
        <v>8317</v>
      </c>
      <c r="R3734" s="12" t="s">
        <v>8346</v>
      </c>
      <c r="S3734">
        <f t="shared" si="176"/>
        <v>0</v>
      </c>
    </row>
    <row r="3735" spans="1:19" ht="60" x14ac:dyDescent="0.25">
      <c r="A3735" s="10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 s="19">
        <f t="shared" si="174"/>
        <v>41989.369988425926</v>
      </c>
      <c r="J3735">
        <v>1418719967</v>
      </c>
      <c r="K3735" s="19">
        <f t="shared" si="175"/>
        <v>41959.369988425926</v>
      </c>
      <c r="L3735">
        <v>1416127967</v>
      </c>
      <c r="M3735" t="b">
        <v>0</v>
      </c>
      <c r="N3735">
        <v>0</v>
      </c>
      <c r="O3735" t="b">
        <v>0</v>
      </c>
      <c r="P3735" t="s">
        <v>8266</v>
      </c>
      <c r="Q3735" s="15" t="s">
        <v>8317</v>
      </c>
      <c r="R3735" s="12" t="s">
        <v>8346</v>
      </c>
      <c r="S3735">
        <f t="shared" si="176"/>
        <v>0</v>
      </c>
    </row>
    <row r="3736" spans="1:19" ht="60" x14ac:dyDescent="0.25">
      <c r="A3736" s="10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 s="19">
        <f t="shared" si="174"/>
        <v>42195.922858796301</v>
      </c>
      <c r="J3736">
        <v>1436566135</v>
      </c>
      <c r="K3736" s="19">
        <f t="shared" si="175"/>
        <v>42165.922858796301</v>
      </c>
      <c r="L3736">
        <v>1433974135</v>
      </c>
      <c r="M3736" t="b">
        <v>0</v>
      </c>
      <c r="N3736">
        <v>0</v>
      </c>
      <c r="O3736" t="b">
        <v>0</v>
      </c>
      <c r="P3736" t="s">
        <v>8266</v>
      </c>
      <c r="Q3736" s="15" t="s">
        <v>8317</v>
      </c>
      <c r="R3736" s="12" t="s">
        <v>8346</v>
      </c>
      <c r="S3736">
        <f t="shared" si="176"/>
        <v>0</v>
      </c>
    </row>
    <row r="3737" spans="1:19" ht="30" x14ac:dyDescent="0.25">
      <c r="A3737" s="10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 s="19">
        <f t="shared" si="174"/>
        <v>42091.79587962963</v>
      </c>
      <c r="J3737">
        <v>1427569564</v>
      </c>
      <c r="K3737" s="19">
        <f t="shared" si="175"/>
        <v>42031.837546296301</v>
      </c>
      <c r="L3737">
        <v>1422389164</v>
      </c>
      <c r="M3737" t="b">
        <v>0</v>
      </c>
      <c r="N3737">
        <v>0</v>
      </c>
      <c r="O3737" t="b">
        <v>0</v>
      </c>
      <c r="P3737" t="s">
        <v>8266</v>
      </c>
      <c r="Q3737" s="15" t="s">
        <v>8317</v>
      </c>
      <c r="R3737" s="12" t="s">
        <v>8346</v>
      </c>
      <c r="S3737">
        <f t="shared" si="176"/>
        <v>0</v>
      </c>
    </row>
    <row r="3738" spans="1:19" ht="60" x14ac:dyDescent="0.25">
      <c r="A3738" s="10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 s="19">
        <f t="shared" si="174"/>
        <v>42512.045138888891</v>
      </c>
      <c r="J3738">
        <v>1463879100</v>
      </c>
      <c r="K3738" s="19">
        <f t="shared" si="175"/>
        <v>42482.048032407409</v>
      </c>
      <c r="L3738">
        <v>1461287350</v>
      </c>
      <c r="M3738" t="b">
        <v>0</v>
      </c>
      <c r="N3738">
        <v>0</v>
      </c>
      <c r="O3738" t="b">
        <v>0</v>
      </c>
      <c r="P3738" t="s">
        <v>8266</v>
      </c>
      <c r="Q3738" s="15" t="s">
        <v>8317</v>
      </c>
      <c r="R3738" s="12" t="s">
        <v>8346</v>
      </c>
      <c r="S3738">
        <f t="shared" si="176"/>
        <v>0</v>
      </c>
    </row>
    <row r="3739" spans="1:19" ht="60" x14ac:dyDescent="0.25">
      <c r="A3739" s="10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 s="19">
        <f t="shared" si="174"/>
        <v>42195.235254629632</v>
      </c>
      <c r="J3739">
        <v>1436506726</v>
      </c>
      <c r="K3739" s="19">
        <f t="shared" si="175"/>
        <v>42135.235254629632</v>
      </c>
      <c r="L3739">
        <v>1431322726</v>
      </c>
      <c r="M3739" t="b">
        <v>0</v>
      </c>
      <c r="N3739">
        <v>0</v>
      </c>
      <c r="O3739" t="b">
        <v>0</v>
      </c>
      <c r="P3739" t="s">
        <v>8266</v>
      </c>
      <c r="Q3739" s="15" t="s">
        <v>8317</v>
      </c>
      <c r="R3739" s="12" t="s">
        <v>8346</v>
      </c>
      <c r="S3739">
        <f t="shared" si="176"/>
        <v>0</v>
      </c>
    </row>
    <row r="3740" spans="1:19" ht="45" x14ac:dyDescent="0.25">
      <c r="A3740" s="1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 s="19">
        <f t="shared" si="174"/>
        <v>42468.919606481482</v>
      </c>
      <c r="J3740">
        <v>1460153054</v>
      </c>
      <c r="K3740" s="19">
        <f t="shared" si="175"/>
        <v>42438.961273148147</v>
      </c>
      <c r="L3740">
        <v>1457564654</v>
      </c>
      <c r="M3740" t="b">
        <v>0</v>
      </c>
      <c r="N3740">
        <v>0</v>
      </c>
      <c r="O3740" t="b">
        <v>0</v>
      </c>
      <c r="P3740" t="s">
        <v>8266</v>
      </c>
      <c r="Q3740" s="15" t="s">
        <v>8317</v>
      </c>
      <c r="R3740" s="12" t="s">
        <v>8346</v>
      </c>
      <c r="S3740">
        <f t="shared" si="176"/>
        <v>0</v>
      </c>
    </row>
    <row r="3741" spans="1:19" ht="45" x14ac:dyDescent="0.25">
      <c r="A3741" s="10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 s="19">
        <f t="shared" si="174"/>
        <v>42194.893993055557</v>
      </c>
      <c r="J3741">
        <v>1436477241</v>
      </c>
      <c r="K3741" s="19">
        <f t="shared" si="175"/>
        <v>42164.893993055557</v>
      </c>
      <c r="L3741">
        <v>1433885241</v>
      </c>
      <c r="M3741" t="b">
        <v>0</v>
      </c>
      <c r="N3741">
        <v>0</v>
      </c>
      <c r="O3741" t="b">
        <v>0</v>
      </c>
      <c r="P3741" t="s">
        <v>8266</v>
      </c>
      <c r="Q3741" s="15" t="s">
        <v>8317</v>
      </c>
      <c r="R3741" s="12" t="s">
        <v>8346</v>
      </c>
      <c r="S3741">
        <f t="shared" si="176"/>
        <v>0</v>
      </c>
    </row>
    <row r="3742" spans="1:19" ht="30" x14ac:dyDescent="0.25">
      <c r="A3742" s="10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 s="19">
        <f t="shared" si="174"/>
        <v>42156.686400462961</v>
      </c>
      <c r="J3742">
        <v>1433176105</v>
      </c>
      <c r="K3742" s="19">
        <f t="shared" si="175"/>
        <v>42096.686400462961</v>
      </c>
      <c r="L3742">
        <v>1427992105</v>
      </c>
      <c r="M3742" t="b">
        <v>0</v>
      </c>
      <c r="N3742">
        <v>0</v>
      </c>
      <c r="O3742" t="b">
        <v>0</v>
      </c>
      <c r="P3742" t="s">
        <v>8266</v>
      </c>
      <c r="Q3742" s="15" t="s">
        <v>8317</v>
      </c>
      <c r="R3742" s="12" t="s">
        <v>8346</v>
      </c>
      <c r="S3742">
        <f t="shared" si="176"/>
        <v>0</v>
      </c>
    </row>
    <row r="3743" spans="1:19" ht="60" x14ac:dyDescent="0.25">
      <c r="A3743" s="10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 s="19">
        <f t="shared" si="174"/>
        <v>42413.933993055558</v>
      </c>
      <c r="J3743">
        <v>1455402297</v>
      </c>
      <c r="K3743" s="19">
        <f t="shared" si="175"/>
        <v>42383.933993055558</v>
      </c>
      <c r="L3743">
        <v>1452810297</v>
      </c>
      <c r="M3743" t="b">
        <v>0</v>
      </c>
      <c r="N3743">
        <v>0</v>
      </c>
      <c r="O3743" t="b">
        <v>0</v>
      </c>
      <c r="P3743" t="s">
        <v>8266</v>
      </c>
      <c r="Q3743" s="15" t="s">
        <v>8317</v>
      </c>
      <c r="R3743" s="12" t="s">
        <v>8346</v>
      </c>
      <c r="S3743">
        <f t="shared" si="176"/>
        <v>0</v>
      </c>
    </row>
    <row r="3744" spans="1:19" ht="60" x14ac:dyDescent="0.25">
      <c r="A3744" s="10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 s="19">
        <f t="shared" si="174"/>
        <v>42371.958923611113</v>
      </c>
      <c r="J3744">
        <v>1451775651</v>
      </c>
      <c r="K3744" s="19">
        <f t="shared" si="175"/>
        <v>42341.958923611113</v>
      </c>
      <c r="L3744">
        <v>1449183651</v>
      </c>
      <c r="M3744" t="b">
        <v>0</v>
      </c>
      <c r="N3744">
        <v>0</v>
      </c>
      <c r="O3744" t="b">
        <v>0</v>
      </c>
      <c r="P3744" t="s">
        <v>8266</v>
      </c>
      <c r="Q3744" s="15" t="s">
        <v>8317</v>
      </c>
      <c r="R3744" s="12" t="s">
        <v>8346</v>
      </c>
      <c r="S3744">
        <f t="shared" si="176"/>
        <v>0</v>
      </c>
    </row>
    <row r="3745" spans="1:19" ht="45" x14ac:dyDescent="0.25">
      <c r="A3745" s="10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 s="19">
        <f t="shared" si="174"/>
        <v>42642.911712962959</v>
      </c>
      <c r="J3745">
        <v>1475185972</v>
      </c>
      <c r="K3745" s="19">
        <f t="shared" si="175"/>
        <v>42612.911712962959</v>
      </c>
      <c r="L3745">
        <v>1472593972</v>
      </c>
      <c r="M3745" t="b">
        <v>0</v>
      </c>
      <c r="N3745">
        <v>0</v>
      </c>
      <c r="O3745" t="b">
        <v>0</v>
      </c>
      <c r="P3745" t="s">
        <v>8266</v>
      </c>
      <c r="Q3745" s="15" t="s">
        <v>8317</v>
      </c>
      <c r="R3745" s="12" t="s">
        <v>8346</v>
      </c>
      <c r="S3745">
        <f t="shared" si="176"/>
        <v>0</v>
      </c>
    </row>
    <row r="3746" spans="1:19" ht="45" x14ac:dyDescent="0.25">
      <c r="A3746" s="10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 s="19">
        <f t="shared" si="174"/>
        <v>42194.908530092594</v>
      </c>
      <c r="J3746">
        <v>1436478497</v>
      </c>
      <c r="K3746" s="19">
        <f t="shared" si="175"/>
        <v>42164.908530092594</v>
      </c>
      <c r="L3746">
        <v>1433886497</v>
      </c>
      <c r="M3746" t="b">
        <v>0</v>
      </c>
      <c r="N3746">
        <v>0</v>
      </c>
      <c r="O3746" t="b">
        <v>0</v>
      </c>
      <c r="P3746" t="s">
        <v>8266</v>
      </c>
      <c r="Q3746" s="15" t="s">
        <v>8317</v>
      </c>
      <c r="R3746" s="12" t="s">
        <v>8346</v>
      </c>
      <c r="S3746">
        <f t="shared" si="176"/>
        <v>0</v>
      </c>
    </row>
    <row r="3747" spans="1:19" ht="60" x14ac:dyDescent="0.25">
      <c r="A3747" s="10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 s="19">
        <f t="shared" si="174"/>
        <v>42374</v>
      </c>
      <c r="J3747">
        <v>1451952000</v>
      </c>
      <c r="K3747" s="19">
        <f t="shared" si="175"/>
        <v>42321.08447916666</v>
      </c>
      <c r="L3747">
        <v>1447380099</v>
      </c>
      <c r="M3747" t="b">
        <v>0</v>
      </c>
      <c r="N3747">
        <v>0</v>
      </c>
      <c r="O3747" t="b">
        <v>0</v>
      </c>
      <c r="P3747" t="s">
        <v>8266</v>
      </c>
      <c r="Q3747" s="15" t="s">
        <v>8317</v>
      </c>
      <c r="R3747" s="12" t="s">
        <v>8346</v>
      </c>
      <c r="S3747">
        <f t="shared" si="176"/>
        <v>0</v>
      </c>
    </row>
    <row r="3748" spans="1:19" ht="60" x14ac:dyDescent="0.25">
      <c r="A3748" s="10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 s="19">
        <f t="shared" si="174"/>
        <v>42734.375</v>
      </c>
      <c r="J3748">
        <v>1483088400</v>
      </c>
      <c r="K3748" s="19">
        <f t="shared" si="175"/>
        <v>42713.962499999994</v>
      </c>
      <c r="L3748">
        <v>1481324760</v>
      </c>
      <c r="M3748" t="b">
        <v>0</v>
      </c>
      <c r="N3748">
        <v>0</v>
      </c>
      <c r="O3748" t="b">
        <v>0</v>
      </c>
      <c r="P3748" t="s">
        <v>8266</v>
      </c>
      <c r="Q3748" s="15" t="s">
        <v>8317</v>
      </c>
      <c r="R3748" s="12" t="s">
        <v>8346</v>
      </c>
      <c r="S3748">
        <f t="shared" si="176"/>
        <v>0</v>
      </c>
    </row>
    <row r="3749" spans="1:19" ht="60" x14ac:dyDescent="0.25">
      <c r="A3749" s="10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 s="19">
        <f t="shared" si="174"/>
        <v>42299.790972222225</v>
      </c>
      <c r="J3749">
        <v>1445540340</v>
      </c>
      <c r="K3749" s="19">
        <f t="shared" si="175"/>
        <v>42285.909027777772</v>
      </c>
      <c r="L3749">
        <v>1444340940</v>
      </c>
      <c r="M3749" t="b">
        <v>0</v>
      </c>
      <c r="N3749">
        <v>0</v>
      </c>
      <c r="O3749" t="b">
        <v>0</v>
      </c>
      <c r="P3749" t="s">
        <v>8268</v>
      </c>
      <c r="Q3749" s="15" t="s">
        <v>8317</v>
      </c>
      <c r="R3749" s="12" t="s">
        <v>8344</v>
      </c>
      <c r="S3749">
        <f t="shared" si="176"/>
        <v>0</v>
      </c>
    </row>
    <row r="3750" spans="1:19" ht="60" x14ac:dyDescent="0.25">
      <c r="A3750" s="1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 s="19">
        <f t="shared" si="174"/>
        <v>40144.207638888889</v>
      </c>
      <c r="J3750">
        <v>1259297940</v>
      </c>
      <c r="K3750" s="19">
        <f t="shared" si="175"/>
        <v>40070.901412037041</v>
      </c>
      <c r="L3750">
        <v>1252964282</v>
      </c>
      <c r="M3750" t="b">
        <v>0</v>
      </c>
      <c r="N3750">
        <v>0</v>
      </c>
      <c r="O3750" t="b">
        <v>0</v>
      </c>
      <c r="P3750" t="s">
        <v>8268</v>
      </c>
      <c r="Q3750" s="15" t="s">
        <v>8317</v>
      </c>
      <c r="R3750" s="12" t="s">
        <v>8344</v>
      </c>
      <c r="S3750">
        <f t="shared" si="176"/>
        <v>0</v>
      </c>
    </row>
    <row r="3751" spans="1:19" ht="60" x14ac:dyDescent="0.25">
      <c r="A3751" s="10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 s="19">
        <f t="shared" si="174"/>
        <v>42288.629884259266</v>
      </c>
      <c r="J3751">
        <v>1444576022</v>
      </c>
      <c r="K3751" s="19">
        <f t="shared" si="175"/>
        <v>42228.629884259266</v>
      </c>
      <c r="L3751">
        <v>1439392022</v>
      </c>
      <c r="M3751" t="b">
        <v>0</v>
      </c>
      <c r="N3751">
        <v>0</v>
      </c>
      <c r="O3751" t="b">
        <v>0</v>
      </c>
      <c r="P3751" t="s">
        <v>8268</v>
      </c>
      <c r="Q3751" s="15" t="s">
        <v>8317</v>
      </c>
      <c r="R3751" s="12" t="s">
        <v>8344</v>
      </c>
      <c r="S3751">
        <f t="shared" si="176"/>
        <v>0</v>
      </c>
    </row>
    <row r="3752" spans="1:19" ht="45" x14ac:dyDescent="0.25">
      <c r="A3752" s="10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 s="19">
        <f t="shared" si="174"/>
        <v>41486.36241898148</v>
      </c>
      <c r="J3752">
        <v>1375260113</v>
      </c>
      <c r="K3752" s="19">
        <f t="shared" si="175"/>
        <v>41456.36241898148</v>
      </c>
      <c r="L3752">
        <v>1372668113</v>
      </c>
      <c r="M3752" t="b">
        <v>0</v>
      </c>
      <c r="N3752">
        <v>0</v>
      </c>
      <c r="O3752" t="b">
        <v>0</v>
      </c>
      <c r="P3752" t="s">
        <v>8268</v>
      </c>
      <c r="Q3752" s="15" t="s">
        <v>8317</v>
      </c>
      <c r="R3752" s="12" t="s">
        <v>8344</v>
      </c>
      <c r="S3752">
        <f t="shared" si="176"/>
        <v>0</v>
      </c>
    </row>
    <row r="3753" spans="1:19" ht="45" x14ac:dyDescent="0.25">
      <c r="A3753" s="10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 s="19">
        <f t="shared" si="174"/>
        <v>42651.31858796296</v>
      </c>
      <c r="J3753">
        <v>1475912326</v>
      </c>
      <c r="K3753" s="19">
        <f t="shared" si="175"/>
        <v>42591.31858796296</v>
      </c>
      <c r="L3753">
        <v>1470728326</v>
      </c>
      <c r="M3753" t="b">
        <v>0</v>
      </c>
      <c r="N3753">
        <v>0</v>
      </c>
      <c r="O3753" t="b">
        <v>0</v>
      </c>
      <c r="P3753" t="s">
        <v>8268</v>
      </c>
      <c r="Q3753" s="15" t="s">
        <v>8317</v>
      </c>
      <c r="R3753" s="12" t="s">
        <v>8344</v>
      </c>
      <c r="S3753">
        <f t="shared" si="176"/>
        <v>0</v>
      </c>
    </row>
    <row r="3754" spans="1:19" ht="60" x14ac:dyDescent="0.25">
      <c r="A3754" s="10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 s="19">
        <f t="shared" si="174"/>
        <v>41929.761782407404</v>
      </c>
      <c r="J3754">
        <v>1413569818</v>
      </c>
      <c r="K3754" s="19">
        <f t="shared" si="175"/>
        <v>41919.761782407404</v>
      </c>
      <c r="L3754">
        <v>1412705818</v>
      </c>
      <c r="M3754" t="b">
        <v>0</v>
      </c>
      <c r="N3754">
        <v>0</v>
      </c>
      <c r="O3754" t="b">
        <v>0</v>
      </c>
      <c r="P3754" t="s">
        <v>8268</v>
      </c>
      <c r="Q3754" s="15" t="s">
        <v>8317</v>
      </c>
      <c r="R3754" s="12" t="s">
        <v>8344</v>
      </c>
      <c r="S3754">
        <f t="shared" si="176"/>
        <v>0</v>
      </c>
    </row>
    <row r="3755" spans="1:19" ht="60" x14ac:dyDescent="0.25">
      <c r="A3755" s="10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 s="19">
        <f t="shared" si="174"/>
        <v>41580.793935185182</v>
      </c>
      <c r="J3755">
        <v>1383418996</v>
      </c>
      <c r="K3755" s="19">
        <f t="shared" si="175"/>
        <v>41550.793935185182</v>
      </c>
      <c r="L3755">
        <v>1380826996</v>
      </c>
      <c r="M3755" t="b">
        <v>0</v>
      </c>
      <c r="N3755">
        <v>0</v>
      </c>
      <c r="O3755" t="b">
        <v>0</v>
      </c>
      <c r="P3755" t="s">
        <v>8268</v>
      </c>
      <c r="Q3755" s="15" t="s">
        <v>8317</v>
      </c>
      <c r="R3755" s="12" t="s">
        <v>8344</v>
      </c>
      <c r="S3755">
        <f t="shared" si="176"/>
        <v>0</v>
      </c>
    </row>
    <row r="3756" spans="1:19" ht="60" x14ac:dyDescent="0.25">
      <c r="A3756" s="10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 s="19">
        <f t="shared" si="174"/>
        <v>41664.715173611112</v>
      </c>
      <c r="J3756">
        <v>1390669791</v>
      </c>
      <c r="K3756" s="19">
        <f t="shared" si="175"/>
        <v>41634.715173611112</v>
      </c>
      <c r="L3756">
        <v>1388077791</v>
      </c>
      <c r="M3756" t="b">
        <v>0</v>
      </c>
      <c r="N3756">
        <v>0</v>
      </c>
      <c r="O3756" t="b">
        <v>0</v>
      </c>
      <c r="P3756" t="s">
        <v>8268</v>
      </c>
      <c r="Q3756" s="15" t="s">
        <v>8317</v>
      </c>
      <c r="R3756" s="12" t="s">
        <v>8344</v>
      </c>
      <c r="S3756">
        <f t="shared" si="176"/>
        <v>0</v>
      </c>
    </row>
    <row r="3757" spans="1:19" ht="60" x14ac:dyDescent="0.25">
      <c r="A3757" s="10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 s="19">
        <f t="shared" si="174"/>
        <v>41867.767500000002</v>
      </c>
      <c r="J3757">
        <v>1408213512</v>
      </c>
      <c r="K3757" s="19">
        <f t="shared" si="175"/>
        <v>41837.767500000002</v>
      </c>
      <c r="L3757">
        <v>1405621512</v>
      </c>
      <c r="M3757" t="b">
        <v>0</v>
      </c>
      <c r="N3757">
        <v>0</v>
      </c>
      <c r="O3757" t="b">
        <v>0</v>
      </c>
      <c r="P3757" t="s">
        <v>8268</v>
      </c>
      <c r="Q3757" s="15" t="s">
        <v>8317</v>
      </c>
      <c r="R3757" s="12" t="s">
        <v>8344</v>
      </c>
      <c r="S3757">
        <f t="shared" si="176"/>
        <v>0</v>
      </c>
    </row>
    <row r="3758" spans="1:19" ht="60" x14ac:dyDescent="0.25">
      <c r="A3758" s="10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 s="19">
        <f t="shared" si="174"/>
        <v>41427.84684027778</v>
      </c>
      <c r="J3758">
        <v>1370204367</v>
      </c>
      <c r="K3758" s="19">
        <f t="shared" si="175"/>
        <v>41407.84684027778</v>
      </c>
      <c r="L3758">
        <v>1368476367</v>
      </c>
      <c r="M3758" t="b">
        <v>0</v>
      </c>
      <c r="N3758">
        <v>0</v>
      </c>
      <c r="O3758" t="b">
        <v>0</v>
      </c>
      <c r="P3758" t="s">
        <v>8268</v>
      </c>
      <c r="Q3758" s="15" t="s">
        <v>8317</v>
      </c>
      <c r="R3758" s="12" t="s">
        <v>8344</v>
      </c>
      <c r="S3758">
        <f t="shared" si="176"/>
        <v>0</v>
      </c>
    </row>
    <row r="3759" spans="1:19" ht="60" x14ac:dyDescent="0.25">
      <c r="A3759" s="10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 s="19">
        <f t="shared" si="174"/>
        <v>40765.126631944448</v>
      </c>
      <c r="J3759">
        <v>1312945341</v>
      </c>
      <c r="K3759" s="19">
        <f t="shared" si="175"/>
        <v>40705.126631944448</v>
      </c>
      <c r="L3759">
        <v>1307761341</v>
      </c>
      <c r="M3759" t="b">
        <v>0</v>
      </c>
      <c r="N3759">
        <v>0</v>
      </c>
      <c r="O3759" t="b">
        <v>0</v>
      </c>
      <c r="P3759" t="s">
        <v>8268</v>
      </c>
      <c r="Q3759" s="15" t="s">
        <v>8317</v>
      </c>
      <c r="R3759" s="12" t="s">
        <v>8344</v>
      </c>
      <c r="S3759">
        <f t="shared" si="176"/>
        <v>0</v>
      </c>
    </row>
    <row r="3760" spans="1:19" ht="60" x14ac:dyDescent="0.25">
      <c r="A3760" s="1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 s="19">
        <f t="shared" si="174"/>
        <v>41101.160474537035</v>
      </c>
      <c r="J3760">
        <v>1341978665</v>
      </c>
      <c r="K3760" s="19">
        <f t="shared" si="175"/>
        <v>41041.167627314811</v>
      </c>
      <c r="L3760">
        <v>1336795283</v>
      </c>
      <c r="M3760" t="b">
        <v>0</v>
      </c>
      <c r="N3760">
        <v>0</v>
      </c>
      <c r="O3760" t="b">
        <v>0</v>
      </c>
      <c r="P3760" t="s">
        <v>8268</v>
      </c>
      <c r="Q3760" s="15" t="s">
        <v>8317</v>
      </c>
      <c r="R3760" s="12" t="s">
        <v>8344</v>
      </c>
      <c r="S3760">
        <f t="shared" si="176"/>
        <v>0</v>
      </c>
    </row>
    <row r="3761" spans="1:19" ht="30" x14ac:dyDescent="0.25">
      <c r="A3761" s="10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 s="19">
        <f t="shared" si="174"/>
        <v>41887.989861111113</v>
      </c>
      <c r="J3761">
        <v>1409960724</v>
      </c>
      <c r="K3761" s="19">
        <f t="shared" si="175"/>
        <v>41827.989861111113</v>
      </c>
      <c r="L3761">
        <v>1404776724</v>
      </c>
      <c r="M3761" t="b">
        <v>0</v>
      </c>
      <c r="N3761">
        <v>0</v>
      </c>
      <c r="O3761" t="b">
        <v>0</v>
      </c>
      <c r="P3761" t="s">
        <v>8268</v>
      </c>
      <c r="Q3761" s="15" t="s">
        <v>8317</v>
      </c>
      <c r="R3761" s="12" t="s">
        <v>8344</v>
      </c>
      <c r="S3761">
        <f t="shared" si="176"/>
        <v>0</v>
      </c>
    </row>
    <row r="3762" spans="1:19" ht="60" x14ac:dyDescent="0.25">
      <c r="A3762" s="10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 s="19">
        <f t="shared" si="174"/>
        <v>42130.086145833338</v>
      </c>
      <c r="J3762">
        <v>1430877843</v>
      </c>
      <c r="K3762" s="19">
        <f t="shared" si="175"/>
        <v>42100.086145833338</v>
      </c>
      <c r="L3762">
        <v>1428285843</v>
      </c>
      <c r="M3762" t="b">
        <v>0</v>
      </c>
      <c r="N3762">
        <v>0</v>
      </c>
      <c r="O3762" t="b">
        <v>0</v>
      </c>
      <c r="P3762" t="s">
        <v>8268</v>
      </c>
      <c r="Q3762" s="15" t="s">
        <v>8317</v>
      </c>
      <c r="R3762" s="12" t="s">
        <v>8344</v>
      </c>
      <c r="S3762">
        <f t="shared" si="176"/>
        <v>0</v>
      </c>
    </row>
    <row r="3763" spans="1:19" ht="60" x14ac:dyDescent="0.25">
      <c r="A3763" s="10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 s="19">
        <f t="shared" si="174"/>
        <v>41047.83488425926</v>
      </c>
      <c r="J3763">
        <v>1337371334</v>
      </c>
      <c r="K3763" s="19">
        <f t="shared" si="175"/>
        <v>40987.83488425926</v>
      </c>
      <c r="L3763">
        <v>1332187334</v>
      </c>
      <c r="M3763" t="b">
        <v>0</v>
      </c>
      <c r="N3763">
        <v>0</v>
      </c>
      <c r="O3763" t="b">
        <v>0</v>
      </c>
      <c r="P3763" t="s">
        <v>8268</v>
      </c>
      <c r="Q3763" s="15" t="s">
        <v>8317</v>
      </c>
      <c r="R3763" s="12" t="s">
        <v>8344</v>
      </c>
      <c r="S3763">
        <f t="shared" si="176"/>
        <v>0</v>
      </c>
    </row>
    <row r="3764" spans="1:19" ht="45" x14ac:dyDescent="0.25">
      <c r="A3764" s="10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 s="19">
        <f t="shared" si="174"/>
        <v>42095.869317129633</v>
      </c>
      <c r="J3764">
        <v>1427921509</v>
      </c>
      <c r="K3764" s="19">
        <f t="shared" si="175"/>
        <v>42065.910983796297</v>
      </c>
      <c r="L3764">
        <v>1425333109</v>
      </c>
      <c r="M3764" t="b">
        <v>0</v>
      </c>
      <c r="N3764">
        <v>0</v>
      </c>
      <c r="O3764" t="b">
        <v>0</v>
      </c>
      <c r="P3764" t="s">
        <v>8268</v>
      </c>
      <c r="Q3764" s="15" t="s">
        <v>8317</v>
      </c>
      <c r="R3764" s="12" t="s">
        <v>8344</v>
      </c>
      <c r="S3764">
        <f t="shared" si="176"/>
        <v>0</v>
      </c>
    </row>
    <row r="3765" spans="1:19" ht="60" x14ac:dyDescent="0.25">
      <c r="A3765" s="10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 s="19">
        <f t="shared" si="174"/>
        <v>42729.636504629627</v>
      </c>
      <c r="J3765">
        <v>1482678994</v>
      </c>
      <c r="K3765" s="19">
        <f t="shared" si="175"/>
        <v>42669.594837962963</v>
      </c>
      <c r="L3765">
        <v>1477491394</v>
      </c>
      <c r="M3765" t="b">
        <v>0</v>
      </c>
      <c r="N3765">
        <v>0</v>
      </c>
      <c r="O3765" t="b">
        <v>0</v>
      </c>
      <c r="P3765" t="s">
        <v>8268</v>
      </c>
      <c r="Q3765" s="15" t="s">
        <v>8317</v>
      </c>
      <c r="R3765" s="12" t="s">
        <v>8344</v>
      </c>
      <c r="S3765">
        <f t="shared" si="176"/>
        <v>0</v>
      </c>
    </row>
    <row r="3766" spans="1:19" ht="45" x14ac:dyDescent="0.25">
      <c r="A3766" s="10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 s="19">
        <f t="shared" si="174"/>
        <v>42744.054398148146</v>
      </c>
      <c r="J3766">
        <v>1483924700</v>
      </c>
      <c r="K3766" s="19">
        <f t="shared" si="175"/>
        <v>42714.054398148146</v>
      </c>
      <c r="L3766">
        <v>1481332700</v>
      </c>
      <c r="M3766" t="b">
        <v>0</v>
      </c>
      <c r="N3766">
        <v>0</v>
      </c>
      <c r="O3766" t="b">
        <v>0</v>
      </c>
      <c r="P3766" t="s">
        <v>8268</v>
      </c>
      <c r="Q3766" s="15" t="s">
        <v>8317</v>
      </c>
      <c r="R3766" s="12" t="s">
        <v>8344</v>
      </c>
      <c r="S3766">
        <f t="shared" si="176"/>
        <v>0</v>
      </c>
    </row>
    <row r="3767" spans="1:19" x14ac:dyDescent="0.25">
      <c r="A3767" s="10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 s="19">
        <f t="shared" si="174"/>
        <v>41143.968576388892</v>
      </c>
      <c r="J3767">
        <v>1345677285</v>
      </c>
      <c r="K3767" s="19">
        <f t="shared" si="175"/>
        <v>41113.968576388892</v>
      </c>
      <c r="L3767">
        <v>1343085285</v>
      </c>
      <c r="M3767" t="b">
        <v>0</v>
      </c>
      <c r="N3767">
        <v>0</v>
      </c>
      <c r="O3767" t="b">
        <v>0</v>
      </c>
      <c r="P3767" t="s">
        <v>8268</v>
      </c>
      <c r="Q3767" s="15" t="s">
        <v>8317</v>
      </c>
      <c r="R3767" s="12" t="s">
        <v>8344</v>
      </c>
      <c r="S3767">
        <f t="shared" si="176"/>
        <v>0</v>
      </c>
    </row>
    <row r="3768" spans="1:19" ht="45" x14ac:dyDescent="0.25">
      <c r="A3768" s="10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 s="19">
        <f t="shared" si="174"/>
        <v>42396.982627314821</v>
      </c>
      <c r="J3768">
        <v>1453937699</v>
      </c>
      <c r="K3768" s="19">
        <f t="shared" si="175"/>
        <v>42366.982627314821</v>
      </c>
      <c r="L3768">
        <v>1451345699</v>
      </c>
      <c r="M3768" t="b">
        <v>0</v>
      </c>
      <c r="N3768">
        <v>0</v>
      </c>
      <c r="O3768" t="b">
        <v>0</v>
      </c>
      <c r="P3768" t="s">
        <v>8268</v>
      </c>
      <c r="Q3768" s="15" t="s">
        <v>8317</v>
      </c>
      <c r="R3768" s="12" t="s">
        <v>8344</v>
      </c>
      <c r="S3768">
        <f t="shared" si="176"/>
        <v>0</v>
      </c>
    </row>
    <row r="3769" spans="1:19" ht="60" x14ac:dyDescent="0.25">
      <c r="A3769" s="10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 s="19">
        <f t="shared" si="174"/>
        <v>42656.03506944445</v>
      </c>
      <c r="J3769">
        <v>1476319830</v>
      </c>
      <c r="K3769" s="19">
        <f t="shared" si="175"/>
        <v>42596.03506944445</v>
      </c>
      <c r="L3769">
        <v>1471135830</v>
      </c>
      <c r="M3769" t="b">
        <v>0</v>
      </c>
      <c r="N3769">
        <v>0</v>
      </c>
      <c r="O3769" t="b">
        <v>0</v>
      </c>
      <c r="P3769" t="s">
        <v>8268</v>
      </c>
      <c r="Q3769" s="15" t="s">
        <v>8317</v>
      </c>
      <c r="R3769" s="12" t="s">
        <v>8344</v>
      </c>
      <c r="S3769">
        <f t="shared" si="176"/>
        <v>0</v>
      </c>
    </row>
    <row r="3770" spans="1:19" ht="45" x14ac:dyDescent="0.25">
      <c r="A3770" s="1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 s="19">
        <f t="shared" si="174"/>
        <v>42144.726134259254</v>
      </c>
      <c r="J3770">
        <v>1432142738</v>
      </c>
      <c r="K3770" s="19">
        <f t="shared" si="175"/>
        <v>42114.726134259254</v>
      </c>
      <c r="L3770">
        <v>1429550738</v>
      </c>
      <c r="M3770" t="b">
        <v>0</v>
      </c>
      <c r="N3770">
        <v>0</v>
      </c>
      <c r="O3770" t="b">
        <v>0</v>
      </c>
      <c r="P3770" t="s">
        <v>8268</v>
      </c>
      <c r="Q3770" s="15" t="s">
        <v>8317</v>
      </c>
      <c r="R3770" s="12" t="s">
        <v>8344</v>
      </c>
      <c r="S3770">
        <f t="shared" si="176"/>
        <v>0</v>
      </c>
    </row>
    <row r="3771" spans="1:19" ht="45" x14ac:dyDescent="0.25">
      <c r="A3771" s="10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 s="19">
        <f t="shared" si="174"/>
        <v>42201.827604166669</v>
      </c>
      <c r="J3771">
        <v>1437076305</v>
      </c>
      <c r="K3771" s="19">
        <f t="shared" si="175"/>
        <v>42171.827604166669</v>
      </c>
      <c r="L3771">
        <v>1434484305</v>
      </c>
      <c r="M3771" t="b">
        <v>0</v>
      </c>
      <c r="N3771">
        <v>0</v>
      </c>
      <c r="O3771" t="b">
        <v>0</v>
      </c>
      <c r="P3771" t="s">
        <v>8268</v>
      </c>
      <c r="Q3771" s="15" t="s">
        <v>8317</v>
      </c>
      <c r="R3771" s="12" t="s">
        <v>8344</v>
      </c>
      <c r="S3771">
        <f t="shared" si="176"/>
        <v>0</v>
      </c>
    </row>
    <row r="3772" spans="1:19" ht="60" x14ac:dyDescent="0.25">
      <c r="A3772" s="10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 s="19">
        <f t="shared" si="174"/>
        <v>40733.234386574077</v>
      </c>
      <c r="J3772">
        <v>1310189851</v>
      </c>
      <c r="K3772" s="19">
        <f t="shared" si="175"/>
        <v>40703.234386574077</v>
      </c>
      <c r="L3772">
        <v>1307597851</v>
      </c>
      <c r="M3772" t="b">
        <v>0</v>
      </c>
      <c r="N3772">
        <v>0</v>
      </c>
      <c r="O3772" t="b">
        <v>0</v>
      </c>
      <c r="P3772" t="s">
        <v>8268</v>
      </c>
      <c r="Q3772" s="15" t="s">
        <v>8317</v>
      </c>
      <c r="R3772" s="12" t="s">
        <v>8344</v>
      </c>
      <c r="S3772">
        <f t="shared" si="176"/>
        <v>0</v>
      </c>
    </row>
    <row r="3773" spans="1:19" ht="45" x14ac:dyDescent="0.25">
      <c r="A3773" s="10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 s="19">
        <f t="shared" si="174"/>
        <v>42430.176377314812</v>
      </c>
      <c r="J3773">
        <v>1456805639</v>
      </c>
      <c r="K3773" s="19">
        <f t="shared" si="175"/>
        <v>42400.176377314812</v>
      </c>
      <c r="L3773">
        <v>1454213639</v>
      </c>
      <c r="M3773" t="b">
        <v>0</v>
      </c>
      <c r="N3773">
        <v>0</v>
      </c>
      <c r="O3773" t="b">
        <v>0</v>
      </c>
      <c r="P3773" t="s">
        <v>8268</v>
      </c>
      <c r="Q3773" s="15" t="s">
        <v>8317</v>
      </c>
      <c r="R3773" s="12" t="s">
        <v>8344</v>
      </c>
      <c r="S3773">
        <f t="shared" si="176"/>
        <v>0</v>
      </c>
    </row>
    <row r="3774" spans="1:19" ht="30" x14ac:dyDescent="0.25">
      <c r="A3774" s="10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 s="19">
        <f t="shared" si="174"/>
        <v>42151.778703703705</v>
      </c>
      <c r="J3774">
        <v>1432752080</v>
      </c>
      <c r="K3774" s="19">
        <f t="shared" si="175"/>
        <v>42091.778703703705</v>
      </c>
      <c r="L3774">
        <v>1427568080</v>
      </c>
      <c r="M3774" t="b">
        <v>0</v>
      </c>
      <c r="N3774">
        <v>0</v>
      </c>
      <c r="O3774" t="b">
        <v>0</v>
      </c>
      <c r="P3774" t="s">
        <v>8268</v>
      </c>
      <c r="Q3774" s="15" t="s">
        <v>8317</v>
      </c>
      <c r="R3774" s="12" t="s">
        <v>8344</v>
      </c>
      <c r="S3774">
        <f t="shared" si="176"/>
        <v>0</v>
      </c>
    </row>
    <row r="3775" spans="1:19" ht="60" x14ac:dyDescent="0.25">
      <c r="A3775" s="10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 s="19">
        <f t="shared" si="174"/>
        <v>42253.615277777775</v>
      </c>
      <c r="J3775">
        <v>1441550760</v>
      </c>
      <c r="K3775" s="19">
        <f t="shared" si="175"/>
        <v>42223.616018518514</v>
      </c>
      <c r="L3775">
        <v>1438958824</v>
      </c>
      <c r="M3775" t="b">
        <v>0</v>
      </c>
      <c r="N3775">
        <v>0</v>
      </c>
      <c r="O3775" t="b">
        <v>0</v>
      </c>
      <c r="P3775" t="s">
        <v>8268</v>
      </c>
      <c r="Q3775" s="15" t="s">
        <v>8317</v>
      </c>
      <c r="R3775" s="12" t="s">
        <v>8344</v>
      </c>
      <c r="S3775">
        <f t="shared" si="176"/>
        <v>0</v>
      </c>
    </row>
    <row r="3776" spans="1:19" ht="60" x14ac:dyDescent="0.25">
      <c r="A3776" s="10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 s="19">
        <f t="shared" si="174"/>
        <v>42410.696342592593</v>
      </c>
      <c r="J3776">
        <v>1455122564</v>
      </c>
      <c r="K3776" s="19">
        <f t="shared" si="175"/>
        <v>42380.696342592593</v>
      </c>
      <c r="L3776">
        <v>1452530564</v>
      </c>
      <c r="M3776" t="b">
        <v>0</v>
      </c>
      <c r="N3776">
        <v>0</v>
      </c>
      <c r="O3776" t="b">
        <v>0</v>
      </c>
      <c r="P3776" t="s">
        <v>8270</v>
      </c>
      <c r="Q3776" s="15" t="s">
        <v>8307</v>
      </c>
      <c r="R3776" s="12" t="s">
        <v>8354</v>
      </c>
      <c r="S3776">
        <f t="shared" si="176"/>
        <v>0</v>
      </c>
    </row>
    <row r="3777" spans="1:19" ht="45" x14ac:dyDescent="0.25">
      <c r="A3777" s="10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 s="19">
        <f t="shared" si="174"/>
        <v>42378.616851851853</v>
      </c>
      <c r="J3777">
        <v>1452350896</v>
      </c>
      <c r="K3777" s="19">
        <f t="shared" si="175"/>
        <v>42318.616851851853</v>
      </c>
      <c r="L3777">
        <v>1447166896</v>
      </c>
      <c r="M3777" t="b">
        <v>0</v>
      </c>
      <c r="N3777">
        <v>0</v>
      </c>
      <c r="O3777" t="b">
        <v>0</v>
      </c>
      <c r="P3777" t="s">
        <v>8270</v>
      </c>
      <c r="Q3777" s="15" t="s">
        <v>8307</v>
      </c>
      <c r="R3777" s="12" t="s">
        <v>8354</v>
      </c>
      <c r="S3777">
        <f t="shared" si="176"/>
        <v>0</v>
      </c>
    </row>
    <row r="3778" spans="1:19" ht="60" x14ac:dyDescent="0.25">
      <c r="A3778" s="10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 s="19">
        <f t="shared" si="174"/>
        <v>42533.353506944448</v>
      </c>
      <c r="J3778">
        <v>1465720143</v>
      </c>
      <c r="K3778" s="19">
        <f t="shared" si="175"/>
        <v>42503.353506944448</v>
      </c>
      <c r="L3778">
        <v>1463128143</v>
      </c>
      <c r="M3778" t="b">
        <v>0</v>
      </c>
      <c r="N3778">
        <v>0</v>
      </c>
      <c r="O3778" t="b">
        <v>0</v>
      </c>
      <c r="P3778" t="s">
        <v>8270</v>
      </c>
      <c r="Q3778" s="15" t="s">
        <v>8307</v>
      </c>
      <c r="R3778" s="12" t="s">
        <v>8354</v>
      </c>
      <c r="S3778">
        <f t="shared" si="176"/>
        <v>0</v>
      </c>
    </row>
    <row r="3779" spans="1:19" ht="60" x14ac:dyDescent="0.25">
      <c r="A3779" s="10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 s="19">
        <f t="shared" ref="I3779:I3842" si="177">(((J3779/60)/60)/24)+DATE(1970,1,1)</f>
        <v>42087.841493055559</v>
      </c>
      <c r="J3779">
        <v>1427227905</v>
      </c>
      <c r="K3779" s="19">
        <f t="shared" ref="K3779:K3842" si="178">(((L3779/60)/60)/24)+DATE(1970,1,1)</f>
        <v>42057.883159722223</v>
      </c>
      <c r="L3779">
        <v>1424639505</v>
      </c>
      <c r="M3779" t="b">
        <v>0</v>
      </c>
      <c r="N3779">
        <v>0</v>
      </c>
      <c r="O3779" t="b">
        <v>0</v>
      </c>
      <c r="P3779" t="s">
        <v>8270</v>
      </c>
      <c r="Q3779" s="15" t="s">
        <v>8307</v>
      </c>
      <c r="R3779" s="12" t="s">
        <v>8354</v>
      </c>
      <c r="S3779">
        <f t="shared" ref="S3779:S3842" si="179">IFERROR(ROUND(E3779/N3779,2),0)</f>
        <v>0</v>
      </c>
    </row>
    <row r="3780" spans="1:19" ht="60" x14ac:dyDescent="0.25">
      <c r="A3780" s="1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 s="19">
        <f t="shared" si="177"/>
        <v>42722.389062500006</v>
      </c>
      <c r="J3780">
        <v>1482052815</v>
      </c>
      <c r="K3780" s="19">
        <f t="shared" si="178"/>
        <v>42692.389062500006</v>
      </c>
      <c r="L3780">
        <v>1479460815</v>
      </c>
      <c r="M3780" t="b">
        <v>0</v>
      </c>
      <c r="N3780">
        <v>0</v>
      </c>
      <c r="O3780" t="b">
        <v>0</v>
      </c>
      <c r="P3780" t="s">
        <v>8270</v>
      </c>
      <c r="Q3780" s="15" t="s">
        <v>8307</v>
      </c>
      <c r="R3780" s="12" t="s">
        <v>8354</v>
      </c>
      <c r="S3780">
        <f t="shared" si="179"/>
        <v>0</v>
      </c>
    </row>
    <row r="3781" spans="1:19" ht="60" x14ac:dyDescent="0.25">
      <c r="A3781" s="10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 s="19">
        <f t="shared" si="177"/>
        <v>42195.785289351858</v>
      </c>
      <c r="J3781">
        <v>1436554249</v>
      </c>
      <c r="K3781" s="19">
        <f t="shared" si="178"/>
        <v>42165.785289351858</v>
      </c>
      <c r="L3781">
        <v>1433962249</v>
      </c>
      <c r="M3781" t="b">
        <v>0</v>
      </c>
      <c r="N3781">
        <v>0</v>
      </c>
      <c r="O3781" t="b">
        <v>0</v>
      </c>
      <c r="P3781" t="s">
        <v>8270</v>
      </c>
      <c r="Q3781" s="15" t="s">
        <v>8307</v>
      </c>
      <c r="R3781" s="12" t="s">
        <v>8354</v>
      </c>
      <c r="S3781">
        <f t="shared" si="179"/>
        <v>0</v>
      </c>
    </row>
    <row r="3782" spans="1:19" ht="60" x14ac:dyDescent="0.25">
      <c r="A3782" s="10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 s="19">
        <f t="shared" si="177"/>
        <v>42005.842523148152</v>
      </c>
      <c r="J3782">
        <v>1420143194</v>
      </c>
      <c r="K3782" s="19">
        <f t="shared" si="178"/>
        <v>41975.842523148152</v>
      </c>
      <c r="L3782">
        <v>1417551194</v>
      </c>
      <c r="M3782" t="b">
        <v>0</v>
      </c>
      <c r="N3782">
        <v>0</v>
      </c>
      <c r="O3782" t="b">
        <v>0</v>
      </c>
      <c r="P3782" t="s">
        <v>8270</v>
      </c>
      <c r="Q3782" s="15" t="s">
        <v>8307</v>
      </c>
      <c r="R3782" s="12" t="s">
        <v>8354</v>
      </c>
      <c r="S3782">
        <f t="shared" si="179"/>
        <v>0</v>
      </c>
    </row>
    <row r="3783" spans="1:19" ht="60" x14ac:dyDescent="0.25">
      <c r="A3783" s="10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 s="19">
        <f t="shared" si="177"/>
        <v>42312.757962962962</v>
      </c>
      <c r="J3783">
        <v>1446660688</v>
      </c>
      <c r="K3783" s="19">
        <f t="shared" si="178"/>
        <v>42282.71629629629</v>
      </c>
      <c r="L3783">
        <v>1444065088</v>
      </c>
      <c r="M3783" t="b">
        <v>0</v>
      </c>
      <c r="N3783">
        <v>0</v>
      </c>
      <c r="O3783" t="b">
        <v>0</v>
      </c>
      <c r="P3783" t="s">
        <v>8270</v>
      </c>
      <c r="Q3783" s="15" t="s">
        <v>8307</v>
      </c>
      <c r="R3783" s="12" t="s">
        <v>8354</v>
      </c>
      <c r="S3783">
        <f t="shared" si="179"/>
        <v>0</v>
      </c>
    </row>
    <row r="3784" spans="1:19" ht="60" x14ac:dyDescent="0.25">
      <c r="A3784" s="10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 s="19">
        <f t="shared" si="177"/>
        <v>42218.012777777782</v>
      </c>
      <c r="J3784">
        <v>1438474704</v>
      </c>
      <c r="K3784" s="19">
        <f t="shared" si="178"/>
        <v>42188.012777777782</v>
      </c>
      <c r="L3784">
        <v>1435882704</v>
      </c>
      <c r="M3784" t="b">
        <v>0</v>
      </c>
      <c r="N3784">
        <v>0</v>
      </c>
      <c r="O3784" t="b">
        <v>0</v>
      </c>
      <c r="P3784" t="s">
        <v>8270</v>
      </c>
      <c r="Q3784" s="15" t="s">
        <v>8307</v>
      </c>
      <c r="R3784" s="12" t="s">
        <v>8354</v>
      </c>
      <c r="S3784">
        <f t="shared" si="179"/>
        <v>0</v>
      </c>
    </row>
    <row r="3785" spans="1:19" ht="60" x14ac:dyDescent="0.25">
      <c r="A3785" s="10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 s="19">
        <f t="shared" si="177"/>
        <v>42078.75</v>
      </c>
      <c r="J3785">
        <v>1426442400</v>
      </c>
      <c r="K3785" s="19">
        <f t="shared" si="178"/>
        <v>42055.739803240736</v>
      </c>
      <c r="L3785">
        <v>1424454319</v>
      </c>
      <c r="M3785" t="b">
        <v>0</v>
      </c>
      <c r="N3785">
        <v>0</v>
      </c>
      <c r="O3785" t="b">
        <v>0</v>
      </c>
      <c r="P3785" t="s">
        <v>8270</v>
      </c>
      <c r="Q3785" s="15" t="s">
        <v>8307</v>
      </c>
      <c r="R3785" s="12" t="s">
        <v>8354</v>
      </c>
      <c r="S3785">
        <f t="shared" si="179"/>
        <v>0</v>
      </c>
    </row>
    <row r="3786" spans="1:19" ht="45" x14ac:dyDescent="0.25">
      <c r="A3786" s="10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 s="19">
        <f t="shared" si="177"/>
        <v>42339</v>
      </c>
      <c r="J3786">
        <v>1448928000</v>
      </c>
      <c r="K3786" s="19">
        <f t="shared" si="178"/>
        <v>42283.3909375</v>
      </c>
      <c r="L3786">
        <v>1444123377</v>
      </c>
      <c r="M3786" t="b">
        <v>0</v>
      </c>
      <c r="N3786">
        <v>0</v>
      </c>
      <c r="O3786" t="b">
        <v>0</v>
      </c>
      <c r="P3786" t="s">
        <v>8270</v>
      </c>
      <c r="Q3786" s="15" t="s">
        <v>8307</v>
      </c>
      <c r="R3786" s="12" t="s">
        <v>8354</v>
      </c>
      <c r="S3786">
        <f t="shared" si="179"/>
        <v>0</v>
      </c>
    </row>
    <row r="3787" spans="1:19" ht="45" x14ac:dyDescent="0.25">
      <c r="A3787" s="10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 s="19">
        <f t="shared" si="177"/>
        <v>42173.79415509259</v>
      </c>
      <c r="J3787">
        <v>1434654215</v>
      </c>
      <c r="K3787" s="19">
        <f t="shared" si="178"/>
        <v>42143.79415509259</v>
      </c>
      <c r="L3787">
        <v>1432062215</v>
      </c>
      <c r="M3787" t="b">
        <v>0</v>
      </c>
      <c r="N3787">
        <v>0</v>
      </c>
      <c r="O3787" t="b">
        <v>0</v>
      </c>
      <c r="P3787" t="s">
        <v>8270</v>
      </c>
      <c r="Q3787" s="15" t="s">
        <v>8307</v>
      </c>
      <c r="R3787" s="12" t="s">
        <v>8354</v>
      </c>
      <c r="S3787">
        <f t="shared" si="179"/>
        <v>0</v>
      </c>
    </row>
    <row r="3788" spans="1:19" ht="60" x14ac:dyDescent="0.25">
      <c r="A3788" s="10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 s="19">
        <f t="shared" si="177"/>
        <v>41879.035370370373</v>
      </c>
      <c r="J3788">
        <v>1409187056</v>
      </c>
      <c r="K3788" s="19">
        <f t="shared" si="178"/>
        <v>41849.035370370373</v>
      </c>
      <c r="L3788">
        <v>1406595056</v>
      </c>
      <c r="M3788" t="b">
        <v>0</v>
      </c>
      <c r="N3788">
        <v>0</v>
      </c>
      <c r="O3788" t="b">
        <v>0</v>
      </c>
      <c r="P3788" t="s">
        <v>8270</v>
      </c>
      <c r="Q3788" s="15" t="s">
        <v>8307</v>
      </c>
      <c r="R3788" s="12" t="s">
        <v>8354</v>
      </c>
      <c r="S3788">
        <f t="shared" si="179"/>
        <v>0</v>
      </c>
    </row>
    <row r="3789" spans="1:19" ht="60" x14ac:dyDescent="0.25">
      <c r="A3789" s="10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 s="19">
        <f t="shared" si="177"/>
        <v>42330.867314814815</v>
      </c>
      <c r="J3789">
        <v>1448225336</v>
      </c>
      <c r="K3789" s="19">
        <f t="shared" si="178"/>
        <v>42300.825648148151</v>
      </c>
      <c r="L3789">
        <v>1445629736</v>
      </c>
      <c r="M3789" t="b">
        <v>0</v>
      </c>
      <c r="N3789">
        <v>0</v>
      </c>
      <c r="O3789" t="b">
        <v>0</v>
      </c>
      <c r="P3789" t="s">
        <v>8270</v>
      </c>
      <c r="Q3789" s="15" t="s">
        <v>8307</v>
      </c>
      <c r="R3789" s="12" t="s">
        <v>8354</v>
      </c>
      <c r="S3789">
        <f t="shared" si="179"/>
        <v>0</v>
      </c>
    </row>
    <row r="3790" spans="1:19" ht="45" x14ac:dyDescent="0.25">
      <c r="A3790" s="1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 s="19">
        <f t="shared" si="177"/>
        <v>42116.83085648148</v>
      </c>
      <c r="J3790">
        <v>1429732586</v>
      </c>
      <c r="K3790" s="19">
        <f t="shared" si="178"/>
        <v>42086.83085648148</v>
      </c>
      <c r="L3790">
        <v>1427140586</v>
      </c>
      <c r="M3790" t="b">
        <v>0</v>
      </c>
      <c r="N3790">
        <v>0</v>
      </c>
      <c r="O3790" t="b">
        <v>0</v>
      </c>
      <c r="P3790" t="s">
        <v>8270</v>
      </c>
      <c r="Q3790" s="15" t="s">
        <v>8307</v>
      </c>
      <c r="R3790" s="12" t="s">
        <v>8354</v>
      </c>
      <c r="S3790">
        <f t="shared" si="179"/>
        <v>0</v>
      </c>
    </row>
    <row r="3791" spans="1:19" ht="60" x14ac:dyDescent="0.25">
      <c r="A3791" s="10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 s="19">
        <f t="shared" si="177"/>
        <v>42388.560613425929</v>
      </c>
      <c r="J3791">
        <v>1453210037</v>
      </c>
      <c r="K3791" s="19">
        <f t="shared" si="178"/>
        <v>42328.560613425929</v>
      </c>
      <c r="L3791">
        <v>1448026037</v>
      </c>
      <c r="M3791" t="b">
        <v>0</v>
      </c>
      <c r="N3791">
        <v>0</v>
      </c>
      <c r="O3791" t="b">
        <v>0</v>
      </c>
      <c r="P3791" t="s">
        <v>8270</v>
      </c>
      <c r="Q3791" s="15" t="s">
        <v>8307</v>
      </c>
      <c r="R3791" s="12" t="s">
        <v>8354</v>
      </c>
      <c r="S3791">
        <f t="shared" si="179"/>
        <v>0</v>
      </c>
    </row>
    <row r="3792" spans="1:19" ht="30" x14ac:dyDescent="0.25">
      <c r="A3792" s="10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 s="19">
        <f t="shared" si="177"/>
        <v>42615.031782407401</v>
      </c>
      <c r="J3792">
        <v>1472777146</v>
      </c>
      <c r="K3792" s="19">
        <f t="shared" si="178"/>
        <v>42585.031782407401</v>
      </c>
      <c r="L3792">
        <v>1470185146</v>
      </c>
      <c r="M3792" t="b">
        <v>0</v>
      </c>
      <c r="N3792">
        <v>0</v>
      </c>
      <c r="O3792" t="b">
        <v>0</v>
      </c>
      <c r="P3792" t="s">
        <v>8270</v>
      </c>
      <c r="Q3792" s="15" t="s">
        <v>8307</v>
      </c>
      <c r="R3792" s="12" t="s">
        <v>8354</v>
      </c>
      <c r="S3792">
        <f t="shared" si="179"/>
        <v>0</v>
      </c>
    </row>
    <row r="3793" spans="1:19" ht="45" x14ac:dyDescent="0.25">
      <c r="A3793" s="10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 s="19">
        <f t="shared" si="177"/>
        <v>42545.061805555553</v>
      </c>
      <c r="J3793">
        <v>1466731740</v>
      </c>
      <c r="K3793" s="19">
        <f t="shared" si="178"/>
        <v>42515.061805555553</v>
      </c>
      <c r="L3793">
        <v>1464139740</v>
      </c>
      <c r="M3793" t="b">
        <v>0</v>
      </c>
      <c r="N3793">
        <v>0</v>
      </c>
      <c r="O3793" t="b">
        <v>0</v>
      </c>
      <c r="P3793" t="s">
        <v>8270</v>
      </c>
      <c r="Q3793" s="15" t="s">
        <v>8307</v>
      </c>
      <c r="R3793" s="12" t="s">
        <v>8354</v>
      </c>
      <c r="S3793">
        <f t="shared" si="179"/>
        <v>0</v>
      </c>
    </row>
    <row r="3794" spans="1:19" ht="45" x14ac:dyDescent="0.25">
      <c r="A3794" s="10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 s="19">
        <f t="shared" si="177"/>
        <v>42272.122210648144</v>
      </c>
      <c r="J3794">
        <v>1443149759</v>
      </c>
      <c r="K3794" s="19">
        <f t="shared" si="178"/>
        <v>42242.122210648144</v>
      </c>
      <c r="L3794">
        <v>1440557759</v>
      </c>
      <c r="M3794" t="b">
        <v>0</v>
      </c>
      <c r="N3794">
        <v>0</v>
      </c>
      <c r="O3794" t="b">
        <v>0</v>
      </c>
      <c r="P3794" t="s">
        <v>8270</v>
      </c>
      <c r="Q3794" s="15" t="s">
        <v>8307</v>
      </c>
      <c r="R3794" s="12" t="s">
        <v>8354</v>
      </c>
      <c r="S3794">
        <f t="shared" si="179"/>
        <v>0</v>
      </c>
    </row>
    <row r="3795" spans="1:19" ht="60" x14ac:dyDescent="0.25">
      <c r="A3795" s="10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 s="19">
        <f t="shared" si="177"/>
        <v>42791.376238425932</v>
      </c>
      <c r="J3795">
        <v>1488013307</v>
      </c>
      <c r="K3795" s="19">
        <f t="shared" si="178"/>
        <v>42761.376238425932</v>
      </c>
      <c r="L3795">
        <v>1485421307</v>
      </c>
      <c r="M3795" t="b">
        <v>0</v>
      </c>
      <c r="N3795">
        <v>0</v>
      </c>
      <c r="O3795" t="b">
        <v>0</v>
      </c>
      <c r="P3795" t="s">
        <v>8270</v>
      </c>
      <c r="Q3795" s="15" t="s">
        <v>8307</v>
      </c>
      <c r="R3795" s="12" t="s">
        <v>8354</v>
      </c>
      <c r="S3795">
        <f t="shared" si="179"/>
        <v>0</v>
      </c>
    </row>
    <row r="3796" spans="1:19" ht="60" x14ac:dyDescent="0.25">
      <c r="A3796" s="10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 s="19">
        <f t="shared" si="177"/>
        <v>42347.810219907406</v>
      </c>
      <c r="J3796">
        <v>1449689203</v>
      </c>
      <c r="K3796" s="19">
        <f t="shared" si="178"/>
        <v>42317.810219907406</v>
      </c>
      <c r="L3796">
        <v>1447097203</v>
      </c>
      <c r="M3796" t="b">
        <v>0</v>
      </c>
      <c r="N3796">
        <v>0</v>
      </c>
      <c r="O3796" t="b">
        <v>0</v>
      </c>
      <c r="P3796" t="s">
        <v>8270</v>
      </c>
      <c r="Q3796" s="15" t="s">
        <v>8307</v>
      </c>
      <c r="R3796" s="12" t="s">
        <v>8354</v>
      </c>
      <c r="S3796">
        <f t="shared" si="179"/>
        <v>0</v>
      </c>
    </row>
    <row r="3797" spans="1:19" ht="60" x14ac:dyDescent="0.25">
      <c r="A3797" s="10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 s="19">
        <f t="shared" si="177"/>
        <v>42152.009224537032</v>
      </c>
      <c r="J3797">
        <v>1432771997</v>
      </c>
      <c r="K3797" s="19">
        <f t="shared" si="178"/>
        <v>42122.009224537032</v>
      </c>
      <c r="L3797">
        <v>1430179997</v>
      </c>
      <c r="M3797" t="b">
        <v>0</v>
      </c>
      <c r="N3797">
        <v>0</v>
      </c>
      <c r="O3797" t="b">
        <v>0</v>
      </c>
      <c r="P3797" t="s">
        <v>8270</v>
      </c>
      <c r="Q3797" s="15" t="s">
        <v>8307</v>
      </c>
      <c r="R3797" s="12" t="s">
        <v>8354</v>
      </c>
      <c r="S3797">
        <f t="shared" si="179"/>
        <v>0</v>
      </c>
    </row>
    <row r="3798" spans="1:19" ht="45" x14ac:dyDescent="0.25">
      <c r="A3798" s="10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 s="19">
        <f t="shared" si="177"/>
        <v>42138.988900462966</v>
      </c>
      <c r="J3798">
        <v>1431647041</v>
      </c>
      <c r="K3798" s="19">
        <f t="shared" si="178"/>
        <v>42108.988900462966</v>
      </c>
      <c r="L3798">
        <v>1429055041</v>
      </c>
      <c r="M3798" t="b">
        <v>0</v>
      </c>
      <c r="N3798">
        <v>0</v>
      </c>
      <c r="O3798" t="b">
        <v>0</v>
      </c>
      <c r="P3798" t="s">
        <v>8270</v>
      </c>
      <c r="Q3798" s="15" t="s">
        <v>8307</v>
      </c>
      <c r="R3798" s="12" t="s">
        <v>8354</v>
      </c>
      <c r="S3798">
        <f t="shared" si="179"/>
        <v>0</v>
      </c>
    </row>
    <row r="3799" spans="1:19" ht="60" x14ac:dyDescent="0.25">
      <c r="A3799" s="10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 s="19">
        <f t="shared" si="177"/>
        <v>42820.853900462964</v>
      </c>
      <c r="J3799">
        <v>1490560177</v>
      </c>
      <c r="K3799" s="19">
        <f t="shared" si="178"/>
        <v>42790.895567129628</v>
      </c>
      <c r="L3799">
        <v>1487971777</v>
      </c>
      <c r="M3799" t="b">
        <v>0</v>
      </c>
      <c r="N3799">
        <v>0</v>
      </c>
      <c r="O3799" t="b">
        <v>0</v>
      </c>
      <c r="P3799" t="s">
        <v>8270</v>
      </c>
      <c r="Q3799" s="15" t="s">
        <v>8307</v>
      </c>
      <c r="R3799" s="12" t="s">
        <v>8354</v>
      </c>
      <c r="S3799">
        <f t="shared" si="179"/>
        <v>0</v>
      </c>
    </row>
    <row r="3800" spans="1:19" ht="45" x14ac:dyDescent="0.25">
      <c r="A3800" s="1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 s="19">
        <f t="shared" si="177"/>
        <v>41833.692789351851</v>
      </c>
      <c r="J3800">
        <v>1405269457</v>
      </c>
      <c r="K3800" s="19">
        <f t="shared" si="178"/>
        <v>41803.692789351851</v>
      </c>
      <c r="L3800">
        <v>1402677457</v>
      </c>
      <c r="M3800" t="b">
        <v>0</v>
      </c>
      <c r="N3800">
        <v>0</v>
      </c>
      <c r="O3800" t="b">
        <v>0</v>
      </c>
      <c r="P3800" t="s">
        <v>8270</v>
      </c>
      <c r="Q3800" s="15" t="s">
        <v>8307</v>
      </c>
      <c r="R3800" s="12" t="s">
        <v>8354</v>
      </c>
      <c r="S3800">
        <f t="shared" si="179"/>
        <v>0</v>
      </c>
    </row>
    <row r="3801" spans="1:19" ht="45" x14ac:dyDescent="0.25">
      <c r="A3801" s="10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 s="19">
        <f t="shared" si="177"/>
        <v>42333.700983796298</v>
      </c>
      <c r="J3801">
        <v>1448470165</v>
      </c>
      <c r="K3801" s="19">
        <f t="shared" si="178"/>
        <v>42303.659317129626</v>
      </c>
      <c r="L3801">
        <v>1445874565</v>
      </c>
      <c r="M3801" t="b">
        <v>0</v>
      </c>
      <c r="N3801">
        <v>0</v>
      </c>
      <c r="O3801" t="b">
        <v>0</v>
      </c>
      <c r="P3801" t="s">
        <v>8270</v>
      </c>
      <c r="Q3801" s="15" t="s">
        <v>8307</v>
      </c>
      <c r="R3801" s="12" t="s">
        <v>8354</v>
      </c>
      <c r="S3801">
        <f t="shared" si="179"/>
        <v>0</v>
      </c>
    </row>
    <row r="3802" spans="1:19" ht="60" x14ac:dyDescent="0.25">
      <c r="A3802" s="10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 s="19">
        <f t="shared" si="177"/>
        <v>42791.961111111115</v>
      </c>
      <c r="J3802">
        <v>1488063840</v>
      </c>
      <c r="K3802" s="19">
        <f t="shared" si="178"/>
        <v>42762.962013888886</v>
      </c>
      <c r="L3802">
        <v>1485558318</v>
      </c>
      <c r="M3802" t="b">
        <v>0</v>
      </c>
      <c r="N3802">
        <v>0</v>
      </c>
      <c r="O3802" t="b">
        <v>0</v>
      </c>
      <c r="P3802" t="s">
        <v>8270</v>
      </c>
      <c r="Q3802" s="15" t="s">
        <v>8307</v>
      </c>
      <c r="R3802" s="12" t="s">
        <v>8354</v>
      </c>
      <c r="S3802">
        <f t="shared" si="179"/>
        <v>0</v>
      </c>
    </row>
    <row r="3803" spans="1:19" ht="60" x14ac:dyDescent="0.25">
      <c r="A3803" s="10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 s="19">
        <f t="shared" si="177"/>
        <v>42219.673263888893</v>
      </c>
      <c r="J3803">
        <v>1438618170</v>
      </c>
      <c r="K3803" s="19">
        <f t="shared" si="178"/>
        <v>42189.673263888893</v>
      </c>
      <c r="L3803">
        <v>1436026170</v>
      </c>
      <c r="M3803" t="b">
        <v>0</v>
      </c>
      <c r="N3803">
        <v>0</v>
      </c>
      <c r="O3803" t="b">
        <v>0</v>
      </c>
      <c r="P3803" t="s">
        <v>8271</v>
      </c>
      <c r="Q3803" s="15" t="s">
        <v>8307</v>
      </c>
      <c r="R3803" s="12" t="s">
        <v>8313</v>
      </c>
      <c r="S3803">
        <f t="shared" si="179"/>
        <v>0</v>
      </c>
    </row>
    <row r="3804" spans="1:19" ht="60" x14ac:dyDescent="0.25">
      <c r="A3804" s="10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 s="19">
        <f t="shared" si="177"/>
        <v>42718.777083333334</v>
      </c>
      <c r="J3804">
        <v>1481740740</v>
      </c>
      <c r="K3804" s="19">
        <f t="shared" si="178"/>
        <v>42676.995173611111</v>
      </c>
      <c r="L3804">
        <v>1478130783</v>
      </c>
      <c r="M3804" t="b">
        <v>0</v>
      </c>
      <c r="N3804">
        <v>0</v>
      </c>
      <c r="O3804" t="b">
        <v>0</v>
      </c>
      <c r="P3804" t="s">
        <v>8271</v>
      </c>
      <c r="Q3804" s="15" t="s">
        <v>8307</v>
      </c>
      <c r="R3804" s="12" t="s">
        <v>8313</v>
      </c>
      <c r="S3804">
        <f t="shared" si="179"/>
        <v>0</v>
      </c>
    </row>
    <row r="3805" spans="1:19" ht="45" x14ac:dyDescent="0.25">
      <c r="A3805" s="10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 s="19">
        <f t="shared" si="177"/>
        <v>41871.030555555553</v>
      </c>
      <c r="J3805">
        <v>1408495440</v>
      </c>
      <c r="K3805" s="19">
        <f t="shared" si="178"/>
        <v>41837.984976851854</v>
      </c>
      <c r="L3805">
        <v>1405640302</v>
      </c>
      <c r="M3805" t="b">
        <v>0</v>
      </c>
      <c r="N3805">
        <v>0</v>
      </c>
      <c r="O3805" t="b">
        <v>0</v>
      </c>
      <c r="P3805" t="s">
        <v>8271</v>
      </c>
      <c r="Q3805" s="15" t="s">
        <v>8307</v>
      </c>
      <c r="R3805" s="12" t="s">
        <v>8313</v>
      </c>
      <c r="S3805">
        <f t="shared" si="179"/>
        <v>0</v>
      </c>
    </row>
    <row r="3806" spans="1:19" ht="60" x14ac:dyDescent="0.25">
      <c r="A3806" s="10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 s="19">
        <f t="shared" si="177"/>
        <v>42700.805706018517</v>
      </c>
      <c r="J3806">
        <v>1480188013</v>
      </c>
      <c r="K3806" s="19">
        <f t="shared" si="178"/>
        <v>42670.764039351852</v>
      </c>
      <c r="L3806">
        <v>1477592413</v>
      </c>
      <c r="M3806" t="b">
        <v>0</v>
      </c>
      <c r="N3806">
        <v>0</v>
      </c>
      <c r="O3806" t="b">
        <v>0</v>
      </c>
      <c r="P3806" t="s">
        <v>8273</v>
      </c>
      <c r="Q3806" s="15" t="s">
        <v>8320</v>
      </c>
      <c r="R3806" s="12" t="s">
        <v>8342</v>
      </c>
      <c r="S3806">
        <f t="shared" si="179"/>
        <v>0</v>
      </c>
    </row>
    <row r="3807" spans="1:19" ht="45" x14ac:dyDescent="0.25">
      <c r="A3807" s="10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 s="19">
        <f t="shared" si="177"/>
        <v>42708.25</v>
      </c>
      <c r="J3807">
        <v>1480831200</v>
      </c>
      <c r="K3807" s="19">
        <f t="shared" si="178"/>
        <v>42690.858449074076</v>
      </c>
      <c r="L3807">
        <v>1479328570</v>
      </c>
      <c r="M3807" t="b">
        <v>0</v>
      </c>
      <c r="N3807">
        <v>0</v>
      </c>
      <c r="O3807" t="b">
        <v>0</v>
      </c>
      <c r="P3807" t="s">
        <v>8273</v>
      </c>
      <c r="Q3807" s="15" t="s">
        <v>8320</v>
      </c>
      <c r="R3807" s="12" t="s">
        <v>8342</v>
      </c>
      <c r="S3807">
        <f t="shared" si="179"/>
        <v>0</v>
      </c>
    </row>
    <row r="3808" spans="1:19" ht="45" x14ac:dyDescent="0.25">
      <c r="A3808" s="10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 s="19">
        <f t="shared" si="177"/>
        <v>42257.173159722224</v>
      </c>
      <c r="J3808">
        <v>1441858161</v>
      </c>
      <c r="K3808" s="19">
        <f t="shared" si="178"/>
        <v>42227.173159722224</v>
      </c>
      <c r="L3808">
        <v>1439266161</v>
      </c>
      <c r="M3808" t="b">
        <v>0</v>
      </c>
      <c r="N3808">
        <v>0</v>
      </c>
      <c r="O3808" t="b">
        <v>0</v>
      </c>
      <c r="P3808" t="s">
        <v>8273</v>
      </c>
      <c r="Q3808" s="15" t="s">
        <v>8320</v>
      </c>
      <c r="R3808" s="12" t="s">
        <v>8342</v>
      </c>
      <c r="S3808">
        <f t="shared" si="179"/>
        <v>0</v>
      </c>
    </row>
    <row r="3809" spans="1:19" ht="60" x14ac:dyDescent="0.25">
      <c r="A3809" s="10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 s="19">
        <f t="shared" si="177"/>
        <v>42051.783368055556</v>
      </c>
      <c r="J3809">
        <v>1424112483</v>
      </c>
      <c r="K3809" s="19">
        <f t="shared" si="178"/>
        <v>42021.783368055556</v>
      </c>
      <c r="L3809">
        <v>1421520483</v>
      </c>
      <c r="M3809" t="b">
        <v>0</v>
      </c>
      <c r="N3809">
        <v>0</v>
      </c>
      <c r="O3809" t="b">
        <v>0</v>
      </c>
      <c r="P3809" t="s">
        <v>8273</v>
      </c>
      <c r="Q3809" s="15" t="s">
        <v>8320</v>
      </c>
      <c r="R3809" s="12" t="s">
        <v>8342</v>
      </c>
      <c r="S3809">
        <f t="shared" si="179"/>
        <v>0</v>
      </c>
    </row>
    <row r="3810" spans="1:19" ht="60" x14ac:dyDescent="0.25">
      <c r="A3810" s="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 s="19">
        <f t="shared" si="177"/>
        <v>41624.207060185188</v>
      </c>
      <c r="J3810">
        <v>1387169890</v>
      </c>
      <c r="K3810" s="19">
        <f t="shared" si="178"/>
        <v>41594.207060185188</v>
      </c>
      <c r="L3810">
        <v>1384577890</v>
      </c>
      <c r="M3810" t="b">
        <v>0</v>
      </c>
      <c r="N3810">
        <v>0</v>
      </c>
      <c r="O3810" t="b">
        <v>0</v>
      </c>
      <c r="P3810" t="s">
        <v>8273</v>
      </c>
      <c r="Q3810" s="15" t="s">
        <v>8320</v>
      </c>
      <c r="R3810" s="12" t="s">
        <v>8342</v>
      </c>
      <c r="S3810">
        <f t="shared" si="179"/>
        <v>0</v>
      </c>
    </row>
    <row r="3811" spans="1:19" ht="60" x14ac:dyDescent="0.25">
      <c r="A3811" s="10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 s="19">
        <f t="shared" si="177"/>
        <v>41329.999641203707</v>
      </c>
      <c r="J3811">
        <v>1361750369</v>
      </c>
      <c r="K3811" s="19">
        <f t="shared" si="178"/>
        <v>41289.999641203707</v>
      </c>
      <c r="L3811">
        <v>1358294369</v>
      </c>
      <c r="M3811" t="b">
        <v>0</v>
      </c>
      <c r="N3811">
        <v>0</v>
      </c>
      <c r="O3811" t="b">
        <v>0</v>
      </c>
      <c r="P3811" t="s">
        <v>8273</v>
      </c>
      <c r="Q3811" s="15" t="s">
        <v>8320</v>
      </c>
      <c r="R3811" s="12" t="s">
        <v>8342</v>
      </c>
      <c r="S3811">
        <f t="shared" si="179"/>
        <v>0</v>
      </c>
    </row>
    <row r="3812" spans="1:19" ht="60" x14ac:dyDescent="0.25">
      <c r="A3812" s="10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 s="19">
        <f t="shared" si="177"/>
        <v>42268.723738425921</v>
      </c>
      <c r="J3812">
        <v>1442856131</v>
      </c>
      <c r="K3812" s="19">
        <f t="shared" si="178"/>
        <v>42248.723738425921</v>
      </c>
      <c r="L3812">
        <v>1441128131</v>
      </c>
      <c r="M3812" t="b">
        <v>0</v>
      </c>
      <c r="N3812">
        <v>0</v>
      </c>
      <c r="O3812" t="b">
        <v>0</v>
      </c>
      <c r="P3812" t="s">
        <v>8276</v>
      </c>
      <c r="Q3812" s="15" t="s">
        <v>8311</v>
      </c>
      <c r="R3812" s="12" t="s">
        <v>8343</v>
      </c>
      <c r="S3812">
        <f t="shared" si="179"/>
        <v>0</v>
      </c>
    </row>
    <row r="3813" spans="1:19" ht="60" x14ac:dyDescent="0.25">
      <c r="A3813" s="10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 s="19">
        <f t="shared" si="177"/>
        <v>41056.958969907406</v>
      </c>
      <c r="J3813">
        <v>1338159655</v>
      </c>
      <c r="K3813" s="19">
        <f t="shared" si="178"/>
        <v>41026.958969907406</v>
      </c>
      <c r="L3813">
        <v>1335567655</v>
      </c>
      <c r="M3813" t="b">
        <v>0</v>
      </c>
      <c r="N3813">
        <v>0</v>
      </c>
      <c r="O3813" t="b">
        <v>0</v>
      </c>
      <c r="P3813" t="s">
        <v>8277</v>
      </c>
      <c r="Q3813" s="15" t="s">
        <v>8311</v>
      </c>
      <c r="R3813" s="12" t="s">
        <v>8328</v>
      </c>
      <c r="S3813">
        <f t="shared" si="179"/>
        <v>0</v>
      </c>
    </row>
    <row r="3814" spans="1:19" ht="60" x14ac:dyDescent="0.25">
      <c r="A3814" s="10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 s="19">
        <f t="shared" si="177"/>
        <v>41241.730416666665</v>
      </c>
      <c r="J3814">
        <v>1354123908</v>
      </c>
      <c r="K3814" s="19">
        <f t="shared" si="178"/>
        <v>41211.688750000001</v>
      </c>
      <c r="L3814">
        <v>1351528308</v>
      </c>
      <c r="M3814" t="b">
        <v>0</v>
      </c>
      <c r="N3814">
        <v>0</v>
      </c>
      <c r="O3814" t="b">
        <v>0</v>
      </c>
      <c r="P3814" t="s">
        <v>8277</v>
      </c>
      <c r="Q3814" s="15" t="s">
        <v>8311</v>
      </c>
      <c r="R3814" s="12" t="s">
        <v>8328</v>
      </c>
      <c r="S3814">
        <f t="shared" si="179"/>
        <v>0</v>
      </c>
    </row>
    <row r="3815" spans="1:19" ht="60" x14ac:dyDescent="0.25">
      <c r="A3815" s="10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 s="19">
        <f t="shared" si="177"/>
        <v>40337.799305555556</v>
      </c>
      <c r="J3815">
        <v>1276024260</v>
      </c>
      <c r="K3815" s="19">
        <f t="shared" si="178"/>
        <v>40291.81150462963</v>
      </c>
      <c r="L3815">
        <v>1272050914</v>
      </c>
      <c r="M3815" t="b">
        <v>0</v>
      </c>
      <c r="N3815">
        <v>0</v>
      </c>
      <c r="O3815" t="b">
        <v>0</v>
      </c>
      <c r="P3815" t="s">
        <v>8276</v>
      </c>
      <c r="Q3815" s="15" t="s">
        <v>8311</v>
      </c>
      <c r="R3815" s="12" t="s">
        <v>8343</v>
      </c>
      <c r="S3815">
        <f t="shared" si="179"/>
        <v>0</v>
      </c>
    </row>
    <row r="3816" spans="1:19" ht="30" x14ac:dyDescent="0.25">
      <c r="A3816" s="10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 s="19">
        <f t="shared" si="177"/>
        <v>41711.148032407407</v>
      </c>
      <c r="J3816">
        <v>1394681590</v>
      </c>
      <c r="K3816" s="19">
        <f t="shared" si="178"/>
        <v>41681.189699074072</v>
      </c>
      <c r="L3816">
        <v>1392093190</v>
      </c>
      <c r="M3816" t="b">
        <v>0</v>
      </c>
      <c r="N3816">
        <v>0</v>
      </c>
      <c r="O3816" t="b">
        <v>0</v>
      </c>
      <c r="P3816" t="s">
        <v>8276</v>
      </c>
      <c r="Q3816" s="15" t="s">
        <v>8311</v>
      </c>
      <c r="R3816" s="12" t="s">
        <v>8343</v>
      </c>
      <c r="S3816">
        <f t="shared" si="179"/>
        <v>0</v>
      </c>
    </row>
    <row r="3817" spans="1:19" ht="45" x14ac:dyDescent="0.25">
      <c r="A3817" s="10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 s="19">
        <f t="shared" si="177"/>
        <v>40797.192395833335</v>
      </c>
      <c r="J3817">
        <v>1315715823</v>
      </c>
      <c r="K3817" s="19">
        <f t="shared" si="178"/>
        <v>40767.192395833335</v>
      </c>
      <c r="L3817">
        <v>1313123823</v>
      </c>
      <c r="M3817" t="b">
        <v>0</v>
      </c>
      <c r="N3817">
        <v>0</v>
      </c>
      <c r="O3817" t="b">
        <v>0</v>
      </c>
      <c r="P3817" t="s">
        <v>8276</v>
      </c>
      <c r="Q3817" s="15" t="s">
        <v>8311</v>
      </c>
      <c r="R3817" s="12" t="s">
        <v>8343</v>
      </c>
      <c r="S3817">
        <f t="shared" si="179"/>
        <v>0</v>
      </c>
    </row>
    <row r="3818" spans="1:19" ht="45" x14ac:dyDescent="0.25">
      <c r="A3818" s="10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 s="19">
        <f t="shared" si="177"/>
        <v>40386.207638888889</v>
      </c>
      <c r="J3818">
        <v>1280206740</v>
      </c>
      <c r="K3818" s="19">
        <f t="shared" si="178"/>
        <v>40340.801562499997</v>
      </c>
      <c r="L3818">
        <v>1276283655</v>
      </c>
      <c r="M3818" t="b">
        <v>0</v>
      </c>
      <c r="N3818">
        <v>0</v>
      </c>
      <c r="O3818" t="b">
        <v>0</v>
      </c>
      <c r="P3818" t="s">
        <v>8276</v>
      </c>
      <c r="Q3818" s="15" t="s">
        <v>8311</v>
      </c>
      <c r="R3818" s="12" t="s">
        <v>8343</v>
      </c>
      <c r="S3818">
        <f t="shared" si="179"/>
        <v>0</v>
      </c>
    </row>
    <row r="3819" spans="1:19" ht="60" x14ac:dyDescent="0.25">
      <c r="A3819" s="10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 s="19">
        <f t="shared" si="177"/>
        <v>41663.005150462966</v>
      </c>
      <c r="J3819">
        <v>1390522045</v>
      </c>
      <c r="K3819" s="19">
        <f t="shared" si="178"/>
        <v>41642.005150462966</v>
      </c>
      <c r="L3819">
        <v>1388707645</v>
      </c>
      <c r="M3819" t="b">
        <v>0</v>
      </c>
      <c r="N3819">
        <v>0</v>
      </c>
      <c r="O3819" t="b">
        <v>0</v>
      </c>
      <c r="P3819" t="s">
        <v>8276</v>
      </c>
      <c r="Q3819" s="15" t="s">
        <v>8311</v>
      </c>
      <c r="R3819" s="12" t="s">
        <v>8343</v>
      </c>
      <c r="S3819">
        <f t="shared" si="179"/>
        <v>0</v>
      </c>
    </row>
    <row r="3820" spans="1:19" ht="45" x14ac:dyDescent="0.25">
      <c r="A3820" s="1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 s="19">
        <f t="shared" si="177"/>
        <v>41146.763275462967</v>
      </c>
      <c r="J3820">
        <v>1345918747</v>
      </c>
      <c r="K3820" s="19">
        <f t="shared" si="178"/>
        <v>41116.763275462967</v>
      </c>
      <c r="L3820">
        <v>1343326747</v>
      </c>
      <c r="M3820" t="b">
        <v>0</v>
      </c>
      <c r="N3820">
        <v>0</v>
      </c>
      <c r="O3820" t="b">
        <v>0</v>
      </c>
      <c r="P3820" t="s">
        <v>8276</v>
      </c>
      <c r="Q3820" s="15" t="s">
        <v>8311</v>
      </c>
      <c r="R3820" s="12" t="s">
        <v>8343</v>
      </c>
      <c r="S3820">
        <f t="shared" si="179"/>
        <v>0</v>
      </c>
    </row>
    <row r="3821" spans="1:19" ht="45" x14ac:dyDescent="0.25">
      <c r="A3821" s="10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 s="19">
        <f t="shared" si="177"/>
        <v>40473.208333333336</v>
      </c>
      <c r="J3821">
        <v>1287723600</v>
      </c>
      <c r="K3821" s="19">
        <f t="shared" si="178"/>
        <v>40434.853402777779</v>
      </c>
      <c r="L3821">
        <v>1284409734</v>
      </c>
      <c r="M3821" t="b">
        <v>0</v>
      </c>
      <c r="N3821">
        <v>0</v>
      </c>
      <c r="O3821" t="b">
        <v>0</v>
      </c>
      <c r="P3821" t="s">
        <v>8276</v>
      </c>
      <c r="Q3821" s="15" t="s">
        <v>8311</v>
      </c>
      <c r="R3821" s="12" t="s">
        <v>8343</v>
      </c>
      <c r="S3821">
        <f t="shared" si="179"/>
        <v>0</v>
      </c>
    </row>
    <row r="3822" spans="1:19" ht="45" x14ac:dyDescent="0.25">
      <c r="A3822" s="10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 s="19">
        <f t="shared" si="177"/>
        <v>41592.713217592594</v>
      </c>
      <c r="J3822">
        <v>1384448822</v>
      </c>
      <c r="K3822" s="19">
        <f t="shared" si="178"/>
        <v>41562.67155092593</v>
      </c>
      <c r="L3822">
        <v>1381853222</v>
      </c>
      <c r="M3822" t="b">
        <v>0</v>
      </c>
      <c r="N3822">
        <v>0</v>
      </c>
      <c r="O3822" t="b">
        <v>0</v>
      </c>
      <c r="P3822" t="s">
        <v>8276</v>
      </c>
      <c r="Q3822" s="15" t="s">
        <v>8311</v>
      </c>
      <c r="R3822" s="12" t="s">
        <v>8343</v>
      </c>
      <c r="S3822">
        <f t="shared" si="179"/>
        <v>0</v>
      </c>
    </row>
    <row r="3823" spans="1:19" ht="60" x14ac:dyDescent="0.25">
      <c r="A3823" s="10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 s="19">
        <f t="shared" si="177"/>
        <v>40367.944444444445</v>
      </c>
      <c r="J3823">
        <v>1278628800</v>
      </c>
      <c r="K3823" s="19">
        <f t="shared" si="178"/>
        <v>40338.02002314815</v>
      </c>
      <c r="L3823">
        <v>1276043330</v>
      </c>
      <c r="M3823" t="b">
        <v>0</v>
      </c>
      <c r="N3823">
        <v>0</v>
      </c>
      <c r="O3823" t="b">
        <v>0</v>
      </c>
      <c r="P3823" t="s">
        <v>8276</v>
      </c>
      <c r="Q3823" s="15" t="s">
        <v>8311</v>
      </c>
      <c r="R3823" s="12" t="s">
        <v>8343</v>
      </c>
      <c r="S3823">
        <f t="shared" si="179"/>
        <v>0</v>
      </c>
    </row>
    <row r="3824" spans="1:19" ht="30" x14ac:dyDescent="0.25">
      <c r="A3824" s="10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 s="19">
        <f t="shared" si="177"/>
        <v>41043.822858796295</v>
      </c>
      <c r="J3824">
        <v>1337024695</v>
      </c>
      <c r="K3824" s="19">
        <f t="shared" si="178"/>
        <v>41013.822858796295</v>
      </c>
      <c r="L3824">
        <v>1334432695</v>
      </c>
      <c r="M3824" t="b">
        <v>0</v>
      </c>
      <c r="N3824">
        <v>0</v>
      </c>
      <c r="O3824" t="b">
        <v>0</v>
      </c>
      <c r="P3824" t="s">
        <v>8276</v>
      </c>
      <c r="Q3824" s="15" t="s">
        <v>8311</v>
      </c>
      <c r="R3824" s="12" t="s">
        <v>8343</v>
      </c>
      <c r="S3824">
        <f t="shared" si="179"/>
        <v>0</v>
      </c>
    </row>
    <row r="3825" spans="1:19" ht="45" x14ac:dyDescent="0.25">
      <c r="A3825" s="10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 s="19">
        <f t="shared" si="177"/>
        <v>41008.196400462963</v>
      </c>
      <c r="J3825">
        <v>1333946569</v>
      </c>
      <c r="K3825" s="19">
        <f t="shared" si="178"/>
        <v>40978.238067129627</v>
      </c>
      <c r="L3825">
        <v>1331358169</v>
      </c>
      <c r="M3825" t="b">
        <v>0</v>
      </c>
      <c r="N3825">
        <v>0</v>
      </c>
      <c r="O3825" t="b">
        <v>0</v>
      </c>
      <c r="P3825" t="s">
        <v>8276</v>
      </c>
      <c r="Q3825" s="15" t="s">
        <v>8311</v>
      </c>
      <c r="R3825" s="12" t="s">
        <v>8343</v>
      </c>
      <c r="S3825">
        <f t="shared" si="179"/>
        <v>0</v>
      </c>
    </row>
    <row r="3826" spans="1:19" ht="45" x14ac:dyDescent="0.25">
      <c r="A3826" s="10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 s="19">
        <f t="shared" si="177"/>
        <v>40926.833333333336</v>
      </c>
      <c r="J3826">
        <v>1326916800</v>
      </c>
      <c r="K3826" s="19">
        <f t="shared" si="178"/>
        <v>40883.024178240739</v>
      </c>
      <c r="L3826">
        <v>1323131689</v>
      </c>
      <c r="M3826" t="b">
        <v>0</v>
      </c>
      <c r="N3826">
        <v>0</v>
      </c>
      <c r="O3826" t="b">
        <v>0</v>
      </c>
      <c r="P3826" t="s">
        <v>8276</v>
      </c>
      <c r="Q3826" s="15" t="s">
        <v>8311</v>
      </c>
      <c r="R3826" s="12" t="s">
        <v>8343</v>
      </c>
      <c r="S3826">
        <f t="shared" si="179"/>
        <v>0</v>
      </c>
    </row>
    <row r="3827" spans="1:19" ht="60" x14ac:dyDescent="0.25">
      <c r="A3827" s="10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 s="19">
        <f t="shared" si="177"/>
        <v>42551.781319444446</v>
      </c>
      <c r="J3827">
        <v>1467312306</v>
      </c>
      <c r="K3827" s="19">
        <f t="shared" si="178"/>
        <v>42491.781319444446</v>
      </c>
      <c r="L3827">
        <v>1462128306</v>
      </c>
      <c r="M3827" t="b">
        <v>0</v>
      </c>
      <c r="N3827">
        <v>0</v>
      </c>
      <c r="O3827" t="b">
        <v>0</v>
      </c>
      <c r="P3827" t="s">
        <v>8271</v>
      </c>
      <c r="Q3827" s="15" t="s">
        <v>8307</v>
      </c>
      <c r="R3827" s="12" t="s">
        <v>8313</v>
      </c>
      <c r="S3827">
        <f t="shared" si="179"/>
        <v>0</v>
      </c>
    </row>
    <row r="3828" spans="1:19" ht="60" x14ac:dyDescent="0.25">
      <c r="A3828" s="10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 s="19">
        <f t="shared" si="177"/>
        <v>42644.356770833328</v>
      </c>
      <c r="J3828">
        <v>1475310825</v>
      </c>
      <c r="K3828" s="19">
        <f t="shared" si="178"/>
        <v>42614.356770833328</v>
      </c>
      <c r="L3828">
        <v>1472718825</v>
      </c>
      <c r="M3828" t="b">
        <v>0</v>
      </c>
      <c r="N3828">
        <v>0</v>
      </c>
      <c r="O3828" t="b">
        <v>0</v>
      </c>
      <c r="P3828" t="s">
        <v>8271</v>
      </c>
      <c r="Q3828" s="15" t="s">
        <v>8307</v>
      </c>
      <c r="R3828" s="12" t="s">
        <v>8313</v>
      </c>
      <c r="S3828">
        <f t="shared" si="179"/>
        <v>0</v>
      </c>
    </row>
    <row r="3829" spans="1:19" ht="45" x14ac:dyDescent="0.25">
      <c r="A3829" s="10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 s="19">
        <f t="shared" si="177"/>
        <v>41851.060092592597</v>
      </c>
      <c r="J3829">
        <v>1406769992</v>
      </c>
      <c r="K3829" s="19">
        <f t="shared" si="178"/>
        <v>41831.060092592597</v>
      </c>
      <c r="L3829">
        <v>1405041992</v>
      </c>
      <c r="M3829" t="b">
        <v>0</v>
      </c>
      <c r="N3829">
        <v>0</v>
      </c>
      <c r="O3829" t="b">
        <v>0</v>
      </c>
      <c r="P3829" t="s">
        <v>8279</v>
      </c>
      <c r="Q3829" s="15" t="s">
        <v>8338</v>
      </c>
      <c r="R3829" s="12" t="s">
        <v>8339</v>
      </c>
      <c r="S3829">
        <f t="shared" si="179"/>
        <v>0</v>
      </c>
    </row>
    <row r="3830" spans="1:19" ht="60" x14ac:dyDescent="0.25">
      <c r="A3830" s="1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 s="19">
        <f t="shared" si="177"/>
        <v>42364.851388888885</v>
      </c>
      <c r="J3830">
        <v>1451161560</v>
      </c>
      <c r="K3830" s="19">
        <f t="shared" si="178"/>
        <v>42319.851388888885</v>
      </c>
      <c r="L3830">
        <v>1447273560</v>
      </c>
      <c r="M3830" t="b">
        <v>0</v>
      </c>
      <c r="N3830">
        <v>0</v>
      </c>
      <c r="O3830" t="b">
        <v>0</v>
      </c>
      <c r="P3830" t="s">
        <v>8279</v>
      </c>
      <c r="Q3830" s="15" t="s">
        <v>8338</v>
      </c>
      <c r="R3830" s="12" t="s">
        <v>8339</v>
      </c>
      <c r="S3830">
        <f t="shared" si="179"/>
        <v>0</v>
      </c>
    </row>
    <row r="3831" spans="1:19" x14ac:dyDescent="0.25">
      <c r="A3831" s="10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 s="19">
        <f t="shared" si="177"/>
        <v>42412.431076388893</v>
      </c>
      <c r="J3831">
        <v>1455272445</v>
      </c>
      <c r="K3831" s="19">
        <f t="shared" si="178"/>
        <v>42382.431076388893</v>
      </c>
      <c r="L3831">
        <v>1452680445</v>
      </c>
      <c r="M3831" t="b">
        <v>0</v>
      </c>
      <c r="N3831">
        <v>0</v>
      </c>
      <c r="O3831" t="b">
        <v>0</v>
      </c>
      <c r="P3831" t="s">
        <v>8279</v>
      </c>
      <c r="Q3831" s="15" t="s">
        <v>8338</v>
      </c>
      <c r="R3831" s="12" t="s">
        <v>8339</v>
      </c>
      <c r="S3831">
        <f t="shared" si="179"/>
        <v>0</v>
      </c>
    </row>
    <row r="3832" spans="1:19" ht="30" x14ac:dyDescent="0.25">
      <c r="A3832" s="10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 s="19">
        <f t="shared" si="177"/>
        <v>42261.7971875</v>
      </c>
      <c r="J3832">
        <v>1442257677</v>
      </c>
      <c r="K3832" s="19">
        <f t="shared" si="178"/>
        <v>42231.7971875</v>
      </c>
      <c r="L3832">
        <v>1439665677</v>
      </c>
      <c r="M3832" t="b">
        <v>0</v>
      </c>
      <c r="N3832">
        <v>0</v>
      </c>
      <c r="O3832" t="b">
        <v>0</v>
      </c>
      <c r="P3832" t="s">
        <v>8279</v>
      </c>
      <c r="Q3832" s="15" t="s">
        <v>8338</v>
      </c>
      <c r="R3832" s="12" t="s">
        <v>8339</v>
      </c>
      <c r="S3832">
        <f t="shared" si="179"/>
        <v>0</v>
      </c>
    </row>
    <row r="3833" spans="1:19" ht="60" x14ac:dyDescent="0.25">
      <c r="A3833" s="10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 s="19">
        <f t="shared" si="177"/>
        <v>41878.014178240745</v>
      </c>
      <c r="J3833">
        <v>1409098825</v>
      </c>
      <c r="K3833" s="19">
        <f t="shared" si="178"/>
        <v>41850.014178240745</v>
      </c>
      <c r="L3833">
        <v>1406679625</v>
      </c>
      <c r="M3833" t="b">
        <v>0</v>
      </c>
      <c r="N3833">
        <v>0</v>
      </c>
      <c r="O3833" t="b">
        <v>0</v>
      </c>
      <c r="P3833" t="s">
        <v>8279</v>
      </c>
      <c r="Q3833" s="15" t="s">
        <v>8338</v>
      </c>
      <c r="R3833" s="12" t="s">
        <v>8339</v>
      </c>
      <c r="S3833">
        <f t="shared" si="179"/>
        <v>0</v>
      </c>
    </row>
    <row r="3834" spans="1:19" ht="75" x14ac:dyDescent="0.25">
      <c r="A3834" s="10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 s="19">
        <f t="shared" si="177"/>
        <v>42527.839583333334</v>
      </c>
      <c r="J3834">
        <v>1465243740</v>
      </c>
      <c r="K3834" s="19">
        <f t="shared" si="178"/>
        <v>42483.797395833331</v>
      </c>
      <c r="L3834">
        <v>1461438495</v>
      </c>
      <c r="M3834" t="b">
        <v>0</v>
      </c>
      <c r="N3834">
        <v>0</v>
      </c>
      <c r="O3834" t="b">
        <v>0</v>
      </c>
      <c r="P3834" t="s">
        <v>8279</v>
      </c>
      <c r="Q3834" s="15" t="s">
        <v>8338</v>
      </c>
      <c r="R3834" s="12" t="s">
        <v>8339</v>
      </c>
      <c r="S3834">
        <f t="shared" si="179"/>
        <v>0</v>
      </c>
    </row>
    <row r="3835" spans="1:19" ht="60" x14ac:dyDescent="0.25">
      <c r="A3835" s="10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 s="19">
        <f t="shared" si="177"/>
        <v>41861.916666666664</v>
      </c>
      <c r="J3835">
        <v>1407708000</v>
      </c>
      <c r="K3835" s="19">
        <f t="shared" si="178"/>
        <v>41831.851840277777</v>
      </c>
      <c r="L3835">
        <v>1405110399</v>
      </c>
      <c r="M3835" t="b">
        <v>0</v>
      </c>
      <c r="N3835">
        <v>0</v>
      </c>
      <c r="O3835" t="b">
        <v>0</v>
      </c>
      <c r="P3835" t="s">
        <v>8279</v>
      </c>
      <c r="Q3835" s="15" t="s">
        <v>8338</v>
      </c>
      <c r="R3835" s="12" t="s">
        <v>8339</v>
      </c>
      <c r="S3835">
        <f t="shared" si="179"/>
        <v>0</v>
      </c>
    </row>
    <row r="3836" spans="1:19" ht="60" x14ac:dyDescent="0.25">
      <c r="A3836" s="10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 s="19">
        <f t="shared" si="177"/>
        <v>42436.992418981477</v>
      </c>
      <c r="J3836">
        <v>1457394545</v>
      </c>
      <c r="K3836" s="19">
        <f t="shared" si="178"/>
        <v>42406.992418981477</v>
      </c>
      <c r="L3836">
        <v>1454802545</v>
      </c>
      <c r="M3836" t="b">
        <v>0</v>
      </c>
      <c r="N3836">
        <v>0</v>
      </c>
      <c r="O3836" t="b">
        <v>0</v>
      </c>
      <c r="P3836" t="s">
        <v>8279</v>
      </c>
      <c r="Q3836" s="15" t="s">
        <v>8338</v>
      </c>
      <c r="R3836" s="12" t="s">
        <v>8339</v>
      </c>
      <c r="S3836">
        <f t="shared" si="179"/>
        <v>0</v>
      </c>
    </row>
    <row r="3837" spans="1:19" ht="60" x14ac:dyDescent="0.25">
      <c r="A3837" s="10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 s="19">
        <f t="shared" si="177"/>
        <v>42118.677974537044</v>
      </c>
      <c r="J3837">
        <v>1429892177</v>
      </c>
      <c r="K3837" s="19">
        <f t="shared" si="178"/>
        <v>42058.719641203701</v>
      </c>
      <c r="L3837">
        <v>1424711777</v>
      </c>
      <c r="M3837" t="b">
        <v>0</v>
      </c>
      <c r="N3837">
        <v>0</v>
      </c>
      <c r="O3837" t="b">
        <v>0</v>
      </c>
      <c r="P3837" t="s">
        <v>8279</v>
      </c>
      <c r="Q3837" s="15" t="s">
        <v>8338</v>
      </c>
      <c r="R3837" s="12" t="s">
        <v>8339</v>
      </c>
      <c r="S3837">
        <f t="shared" si="179"/>
        <v>0</v>
      </c>
    </row>
    <row r="3838" spans="1:19" ht="45" x14ac:dyDescent="0.25">
      <c r="A3838" s="10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 s="19">
        <f t="shared" si="177"/>
        <v>42708.912997685184</v>
      </c>
      <c r="J3838">
        <v>1480888483</v>
      </c>
      <c r="K3838" s="19">
        <f t="shared" si="178"/>
        <v>42678.871331018512</v>
      </c>
      <c r="L3838">
        <v>1478292883</v>
      </c>
      <c r="M3838" t="b">
        <v>0</v>
      </c>
      <c r="N3838">
        <v>0</v>
      </c>
      <c r="O3838" t="b">
        <v>0</v>
      </c>
      <c r="P3838" t="s">
        <v>8279</v>
      </c>
      <c r="Q3838" s="15" t="s">
        <v>8338</v>
      </c>
      <c r="R3838" s="12" t="s">
        <v>8339</v>
      </c>
      <c r="S3838">
        <f t="shared" si="179"/>
        <v>0</v>
      </c>
    </row>
    <row r="3839" spans="1:19" ht="60" x14ac:dyDescent="0.25">
      <c r="A3839" s="10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 s="19">
        <f t="shared" si="177"/>
        <v>42089</v>
      </c>
      <c r="J3839">
        <v>1427328000</v>
      </c>
      <c r="K3839" s="19">
        <f t="shared" si="178"/>
        <v>42047.900960648149</v>
      </c>
      <c r="L3839">
        <v>1423777043</v>
      </c>
      <c r="M3839" t="b">
        <v>0</v>
      </c>
      <c r="N3839">
        <v>0</v>
      </c>
      <c r="O3839" t="b">
        <v>0</v>
      </c>
      <c r="P3839" t="s">
        <v>8279</v>
      </c>
      <c r="Q3839" s="15" t="s">
        <v>8338</v>
      </c>
      <c r="R3839" s="12" t="s">
        <v>8339</v>
      </c>
      <c r="S3839">
        <f t="shared" si="179"/>
        <v>0</v>
      </c>
    </row>
    <row r="3840" spans="1:19" x14ac:dyDescent="0.25">
      <c r="A3840" s="1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 s="19">
        <f t="shared" si="177"/>
        <v>42076.748333333337</v>
      </c>
      <c r="J3840">
        <v>1426269456</v>
      </c>
      <c r="K3840" s="19">
        <f t="shared" si="178"/>
        <v>42046.79</v>
      </c>
      <c r="L3840">
        <v>1423681056</v>
      </c>
      <c r="M3840" t="b">
        <v>0</v>
      </c>
      <c r="N3840">
        <v>0</v>
      </c>
      <c r="O3840" t="b">
        <v>0</v>
      </c>
      <c r="P3840" t="s">
        <v>8279</v>
      </c>
      <c r="Q3840" s="15" t="s">
        <v>8338</v>
      </c>
      <c r="R3840" s="12" t="s">
        <v>8339</v>
      </c>
      <c r="S3840">
        <f t="shared" si="179"/>
        <v>0</v>
      </c>
    </row>
    <row r="3841" spans="1:19" ht="45" x14ac:dyDescent="0.25">
      <c r="A3841" s="10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 s="19">
        <f t="shared" si="177"/>
        <v>42492.041666666672</v>
      </c>
      <c r="J3841">
        <v>1462150800</v>
      </c>
      <c r="K3841" s="19">
        <f t="shared" si="178"/>
        <v>42432.276712962965</v>
      </c>
      <c r="L3841">
        <v>1456987108</v>
      </c>
      <c r="M3841" t="b">
        <v>0</v>
      </c>
      <c r="N3841">
        <v>0</v>
      </c>
      <c r="O3841" t="b">
        <v>0</v>
      </c>
      <c r="P3841" t="s">
        <v>8279</v>
      </c>
      <c r="Q3841" s="15" t="s">
        <v>8338</v>
      </c>
      <c r="R3841" s="12" t="s">
        <v>8339</v>
      </c>
      <c r="S3841">
        <f t="shared" si="179"/>
        <v>0</v>
      </c>
    </row>
    <row r="3842" spans="1:19" ht="60" x14ac:dyDescent="0.25">
      <c r="A3842" s="10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 s="19">
        <f t="shared" si="177"/>
        <v>42613.030810185184</v>
      </c>
      <c r="J3842">
        <v>1472604262</v>
      </c>
      <c r="K3842" s="19">
        <f t="shared" si="178"/>
        <v>42583.030810185184</v>
      </c>
      <c r="L3842">
        <v>1470012262</v>
      </c>
      <c r="M3842" t="b">
        <v>0</v>
      </c>
      <c r="N3842">
        <v>0</v>
      </c>
      <c r="O3842" t="b">
        <v>0</v>
      </c>
      <c r="P3842" t="s">
        <v>8279</v>
      </c>
      <c r="Q3842" s="15" t="s">
        <v>8338</v>
      </c>
      <c r="R3842" s="12" t="s">
        <v>8339</v>
      </c>
      <c r="S3842">
        <f t="shared" si="179"/>
        <v>0</v>
      </c>
    </row>
    <row r="3843" spans="1:19" ht="60" x14ac:dyDescent="0.25">
      <c r="A3843" s="10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 s="19">
        <f t="shared" ref="I3843:I3906" si="180">(((J3843/60)/60)/24)+DATE(1970,1,1)</f>
        <v>42325.795057870375</v>
      </c>
      <c r="J3843">
        <v>1447787093</v>
      </c>
      <c r="K3843" s="19">
        <f t="shared" ref="K3843:K3906" si="181">(((L3843/60)/60)/24)+DATE(1970,1,1)</f>
        <v>42295.753391203703</v>
      </c>
      <c r="L3843">
        <v>1445191493</v>
      </c>
      <c r="M3843" t="b">
        <v>0</v>
      </c>
      <c r="N3843">
        <v>0</v>
      </c>
      <c r="O3843" t="b">
        <v>0</v>
      </c>
      <c r="P3843" t="s">
        <v>8280</v>
      </c>
      <c r="Q3843" s="15" t="s">
        <v>8309</v>
      </c>
      <c r="R3843" s="12" t="s">
        <v>8345</v>
      </c>
      <c r="S3843">
        <f t="shared" ref="S3843:S3906" si="182">IFERROR(ROUND(E3843/N3843,2),0)</f>
        <v>0</v>
      </c>
    </row>
    <row r="3844" spans="1:19" x14ac:dyDescent="0.25">
      <c r="A3844" s="10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 s="19">
        <f t="shared" si="180"/>
        <v>41859.912083333329</v>
      </c>
      <c r="J3844">
        <v>1407534804</v>
      </c>
      <c r="K3844" s="19">
        <f t="shared" si="181"/>
        <v>41829.912083333329</v>
      </c>
      <c r="L3844">
        <v>1404942804</v>
      </c>
      <c r="M3844" t="b">
        <v>0</v>
      </c>
      <c r="N3844">
        <v>0</v>
      </c>
      <c r="O3844" t="b">
        <v>0</v>
      </c>
      <c r="P3844" t="s">
        <v>8280</v>
      </c>
      <c r="Q3844" s="15" t="s">
        <v>8309</v>
      </c>
      <c r="R3844" s="12" t="s">
        <v>8345</v>
      </c>
      <c r="S3844">
        <f t="shared" si="182"/>
        <v>0</v>
      </c>
    </row>
    <row r="3845" spans="1:19" ht="60" x14ac:dyDescent="0.25">
      <c r="A3845" s="10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 s="19">
        <f t="shared" si="180"/>
        <v>41805.713969907411</v>
      </c>
      <c r="J3845">
        <v>1402852087</v>
      </c>
      <c r="K3845" s="19">
        <f t="shared" si="181"/>
        <v>41775.713969907411</v>
      </c>
      <c r="L3845">
        <v>1400260087</v>
      </c>
      <c r="M3845" t="b">
        <v>0</v>
      </c>
      <c r="N3845">
        <v>0</v>
      </c>
      <c r="O3845" t="b">
        <v>0</v>
      </c>
      <c r="P3845" t="s">
        <v>8280</v>
      </c>
      <c r="Q3845" s="15" t="s">
        <v>8309</v>
      </c>
      <c r="R3845" s="12" t="s">
        <v>8345</v>
      </c>
      <c r="S3845">
        <f t="shared" si="182"/>
        <v>0</v>
      </c>
    </row>
    <row r="3846" spans="1:19" ht="60" x14ac:dyDescent="0.25">
      <c r="A3846" s="10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 s="19">
        <f t="shared" si="180"/>
        <v>41843.861388888887</v>
      </c>
      <c r="J3846">
        <v>1406148024</v>
      </c>
      <c r="K3846" s="19">
        <f t="shared" si="181"/>
        <v>41813.861388888887</v>
      </c>
      <c r="L3846">
        <v>1403556024</v>
      </c>
      <c r="M3846" t="b">
        <v>0</v>
      </c>
      <c r="N3846">
        <v>0</v>
      </c>
      <c r="O3846" t="b">
        <v>0</v>
      </c>
      <c r="P3846" t="s">
        <v>8280</v>
      </c>
      <c r="Q3846" s="15" t="s">
        <v>8309</v>
      </c>
      <c r="R3846" s="12" t="s">
        <v>8345</v>
      </c>
      <c r="S3846">
        <f t="shared" si="182"/>
        <v>0</v>
      </c>
    </row>
    <row r="3847" spans="1:19" ht="45" x14ac:dyDescent="0.25">
      <c r="A3847" s="10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 s="19">
        <f t="shared" si="180"/>
        <v>40844.872685185182</v>
      </c>
      <c r="J3847">
        <v>1319835400</v>
      </c>
      <c r="K3847" s="19">
        <f t="shared" si="181"/>
        <v>40799.872685185182</v>
      </c>
      <c r="L3847">
        <v>1315947400</v>
      </c>
      <c r="M3847" t="b">
        <v>0</v>
      </c>
      <c r="N3847">
        <v>0</v>
      </c>
      <c r="O3847" t="b">
        <v>0</v>
      </c>
      <c r="P3847" t="s">
        <v>8280</v>
      </c>
      <c r="Q3847" s="15" t="s">
        <v>8309</v>
      </c>
      <c r="R3847" s="12" t="s">
        <v>8345</v>
      </c>
      <c r="S3847">
        <f t="shared" si="182"/>
        <v>0</v>
      </c>
    </row>
    <row r="3848" spans="1:19" ht="60" x14ac:dyDescent="0.25">
      <c r="A3848" s="10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 s="19">
        <f t="shared" si="180"/>
        <v>41424.703993055555</v>
      </c>
      <c r="J3848">
        <v>1369932825</v>
      </c>
      <c r="K3848" s="19">
        <f t="shared" si="181"/>
        <v>41410.703993055555</v>
      </c>
      <c r="L3848">
        <v>1368723225</v>
      </c>
      <c r="M3848" t="b">
        <v>0</v>
      </c>
      <c r="N3848">
        <v>0</v>
      </c>
      <c r="O3848" t="b">
        <v>0</v>
      </c>
      <c r="P3848" t="s">
        <v>8280</v>
      </c>
      <c r="Q3848" s="15" t="s">
        <v>8309</v>
      </c>
      <c r="R3848" s="12" t="s">
        <v>8345</v>
      </c>
      <c r="S3848">
        <f t="shared" si="182"/>
        <v>0</v>
      </c>
    </row>
    <row r="3849" spans="1:19" ht="60" x14ac:dyDescent="0.25">
      <c r="A3849" s="10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 s="19">
        <f t="shared" si="180"/>
        <v>42272.624189814815</v>
      </c>
      <c r="J3849">
        <v>1443193130</v>
      </c>
      <c r="K3849" s="19">
        <f t="shared" si="181"/>
        <v>42212.624189814815</v>
      </c>
      <c r="L3849">
        <v>1438009130</v>
      </c>
      <c r="M3849" t="b">
        <v>0</v>
      </c>
      <c r="N3849">
        <v>0</v>
      </c>
      <c r="O3849" t="b">
        <v>0</v>
      </c>
      <c r="P3849" t="s">
        <v>8281</v>
      </c>
      <c r="Q3849" s="15" t="s">
        <v>8309</v>
      </c>
      <c r="R3849" s="12" t="s">
        <v>8341</v>
      </c>
      <c r="S3849">
        <f t="shared" si="182"/>
        <v>0</v>
      </c>
    </row>
    <row r="3850" spans="1:19" ht="60" x14ac:dyDescent="0.25">
      <c r="A3850" s="1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 s="19">
        <f t="shared" si="180"/>
        <v>42362.908194444448</v>
      </c>
      <c r="J3850">
        <v>1450993668</v>
      </c>
      <c r="K3850" s="19">
        <f t="shared" si="181"/>
        <v>42332.908194444448</v>
      </c>
      <c r="L3850">
        <v>1448401668</v>
      </c>
      <c r="M3850" t="b">
        <v>0</v>
      </c>
      <c r="N3850">
        <v>0</v>
      </c>
      <c r="O3850" t="b">
        <v>0</v>
      </c>
      <c r="P3850" t="s">
        <v>8281</v>
      </c>
      <c r="Q3850" s="15" t="s">
        <v>8309</v>
      </c>
      <c r="R3850" s="12" t="s">
        <v>8341</v>
      </c>
      <c r="S3850">
        <f t="shared" si="182"/>
        <v>0</v>
      </c>
    </row>
    <row r="3851" spans="1:19" ht="45" x14ac:dyDescent="0.25">
      <c r="A3851" s="10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 s="19">
        <f t="shared" si="180"/>
        <v>42222.462048611109</v>
      </c>
      <c r="J3851">
        <v>1438859121</v>
      </c>
      <c r="K3851" s="19">
        <f t="shared" si="181"/>
        <v>42192.462048611109</v>
      </c>
      <c r="L3851">
        <v>1436267121</v>
      </c>
      <c r="M3851" t="b">
        <v>0</v>
      </c>
      <c r="N3851">
        <v>0</v>
      </c>
      <c r="O3851" t="b">
        <v>0</v>
      </c>
      <c r="P3851" t="s">
        <v>8281</v>
      </c>
      <c r="Q3851" s="15" t="s">
        <v>8309</v>
      </c>
      <c r="R3851" s="12" t="s">
        <v>8341</v>
      </c>
      <c r="S3851">
        <f t="shared" si="182"/>
        <v>0</v>
      </c>
    </row>
    <row r="3852" spans="1:19" x14ac:dyDescent="0.25">
      <c r="A3852" s="10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 s="19">
        <f t="shared" si="180"/>
        <v>42194.699652777781</v>
      </c>
      <c r="J3852">
        <v>1436460450</v>
      </c>
      <c r="K3852" s="19">
        <f t="shared" si="181"/>
        <v>42164.699652777781</v>
      </c>
      <c r="L3852">
        <v>1433868450</v>
      </c>
      <c r="M3852" t="b">
        <v>0</v>
      </c>
      <c r="N3852">
        <v>0</v>
      </c>
      <c r="O3852" t="b">
        <v>0</v>
      </c>
      <c r="P3852" t="s">
        <v>8281</v>
      </c>
      <c r="Q3852" s="15" t="s">
        <v>8309</v>
      </c>
      <c r="R3852" s="12" t="s">
        <v>8341</v>
      </c>
      <c r="S3852">
        <f t="shared" si="182"/>
        <v>0</v>
      </c>
    </row>
    <row r="3853" spans="1:19" ht="45" x14ac:dyDescent="0.25">
      <c r="A3853" s="10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 s="19">
        <f t="shared" si="180"/>
        <v>42052.006099537044</v>
      </c>
      <c r="J3853">
        <v>1424131727</v>
      </c>
      <c r="K3853" s="19">
        <f t="shared" si="181"/>
        <v>42022.006099537044</v>
      </c>
      <c r="L3853">
        <v>1421539727</v>
      </c>
      <c r="M3853" t="b">
        <v>0</v>
      </c>
      <c r="N3853">
        <v>0</v>
      </c>
      <c r="O3853" t="b">
        <v>0</v>
      </c>
      <c r="P3853" t="s">
        <v>8281</v>
      </c>
      <c r="Q3853" s="15" t="s">
        <v>8309</v>
      </c>
      <c r="R3853" s="12" t="s">
        <v>8341</v>
      </c>
      <c r="S3853">
        <f t="shared" si="182"/>
        <v>0</v>
      </c>
    </row>
    <row r="3854" spans="1:19" ht="45" x14ac:dyDescent="0.25">
      <c r="A3854" s="10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 s="19">
        <f t="shared" si="180"/>
        <v>42123.181944444441</v>
      </c>
      <c r="J3854">
        <v>1430281320</v>
      </c>
      <c r="K3854" s="19">
        <f t="shared" si="181"/>
        <v>42093.181944444441</v>
      </c>
      <c r="L3854">
        <v>1427689320</v>
      </c>
      <c r="M3854" t="b">
        <v>0</v>
      </c>
      <c r="N3854">
        <v>0</v>
      </c>
      <c r="O3854" t="b">
        <v>0</v>
      </c>
      <c r="P3854" t="s">
        <v>8282</v>
      </c>
      <c r="Q3854" s="15" t="s">
        <v>8325</v>
      </c>
      <c r="R3854" s="12" t="s">
        <v>8353</v>
      </c>
      <c r="S3854">
        <f t="shared" si="182"/>
        <v>0</v>
      </c>
    </row>
    <row r="3855" spans="1:19" ht="60" x14ac:dyDescent="0.25">
      <c r="A3855" s="10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 s="19">
        <f t="shared" si="180"/>
        <v>41931.972025462965</v>
      </c>
      <c r="J3855">
        <v>1413760783</v>
      </c>
      <c r="K3855" s="19">
        <f t="shared" si="181"/>
        <v>41871.972025462965</v>
      </c>
      <c r="L3855">
        <v>1408576783</v>
      </c>
      <c r="M3855" t="b">
        <v>0</v>
      </c>
      <c r="N3855">
        <v>0</v>
      </c>
      <c r="O3855" t="b">
        <v>0</v>
      </c>
      <c r="P3855" t="s">
        <v>8282</v>
      </c>
      <c r="Q3855" s="15" t="s">
        <v>8325</v>
      </c>
      <c r="R3855" s="12" t="s">
        <v>8353</v>
      </c>
      <c r="S3855">
        <f t="shared" si="182"/>
        <v>0</v>
      </c>
    </row>
    <row r="3856" spans="1:19" ht="60" x14ac:dyDescent="0.25">
      <c r="A3856" s="10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 s="19">
        <f t="shared" si="180"/>
        <v>42254.102581018517</v>
      </c>
      <c r="J3856">
        <v>1441592863</v>
      </c>
      <c r="K3856" s="19">
        <f t="shared" si="181"/>
        <v>42224.102581018517</v>
      </c>
      <c r="L3856">
        <v>1439000863</v>
      </c>
      <c r="M3856" t="b">
        <v>0</v>
      </c>
      <c r="N3856">
        <v>0</v>
      </c>
      <c r="O3856" t="b">
        <v>0</v>
      </c>
      <c r="P3856" t="s">
        <v>8282</v>
      </c>
      <c r="Q3856" s="15" t="s">
        <v>8325</v>
      </c>
      <c r="R3856" s="12" t="s">
        <v>8353</v>
      </c>
      <c r="S3856">
        <f t="shared" si="182"/>
        <v>0</v>
      </c>
    </row>
    <row r="3857" spans="1:19" ht="45" x14ac:dyDescent="0.25">
      <c r="A3857" s="10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 s="19">
        <f t="shared" si="180"/>
        <v>42059.07131944444</v>
      </c>
      <c r="J3857">
        <v>1424742162</v>
      </c>
      <c r="K3857" s="19">
        <f t="shared" si="181"/>
        <v>42029.07131944444</v>
      </c>
      <c r="L3857">
        <v>1422150162</v>
      </c>
      <c r="M3857" t="b">
        <v>0</v>
      </c>
      <c r="N3857">
        <v>0</v>
      </c>
      <c r="O3857" t="b">
        <v>0</v>
      </c>
      <c r="P3857" t="s">
        <v>8282</v>
      </c>
      <c r="Q3857" s="15" t="s">
        <v>8325</v>
      </c>
      <c r="R3857" s="12" t="s">
        <v>8353</v>
      </c>
      <c r="S3857">
        <f t="shared" si="182"/>
        <v>0</v>
      </c>
    </row>
    <row r="3858" spans="1:19" ht="60" x14ac:dyDescent="0.25">
      <c r="A3858" s="10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 s="19">
        <f t="shared" si="180"/>
        <v>42185.65625</v>
      </c>
      <c r="J3858">
        <v>1435679100</v>
      </c>
      <c r="K3858" s="19">
        <f t="shared" si="181"/>
        <v>42154.726446759261</v>
      </c>
      <c r="L3858">
        <v>1433006765</v>
      </c>
      <c r="M3858" t="b">
        <v>0</v>
      </c>
      <c r="N3858">
        <v>0</v>
      </c>
      <c r="O3858" t="b">
        <v>0</v>
      </c>
      <c r="P3858" t="s">
        <v>8282</v>
      </c>
      <c r="Q3858" s="15" t="s">
        <v>8325</v>
      </c>
      <c r="R3858" s="12" t="s">
        <v>8353</v>
      </c>
      <c r="S3858">
        <f t="shared" si="182"/>
        <v>0</v>
      </c>
    </row>
    <row r="3859" spans="1:19" ht="60" x14ac:dyDescent="0.25">
      <c r="A3859" s="10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 s="19">
        <f t="shared" si="180"/>
        <v>42143.629502314812</v>
      </c>
      <c r="J3859">
        <v>1432047989</v>
      </c>
      <c r="K3859" s="19">
        <f t="shared" si="181"/>
        <v>42122.629502314812</v>
      </c>
      <c r="L3859">
        <v>1430233589</v>
      </c>
      <c r="M3859" t="b">
        <v>0</v>
      </c>
      <c r="N3859">
        <v>0</v>
      </c>
      <c r="O3859" t="b">
        <v>0</v>
      </c>
      <c r="P3859" t="s">
        <v>8282</v>
      </c>
      <c r="Q3859" s="15" t="s">
        <v>8325</v>
      </c>
      <c r="R3859" s="12" t="s">
        <v>8353</v>
      </c>
      <c r="S3859">
        <f t="shared" si="182"/>
        <v>0</v>
      </c>
    </row>
    <row r="3860" spans="1:19" ht="60" x14ac:dyDescent="0.25">
      <c r="A3860" s="1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 s="19">
        <f t="shared" si="180"/>
        <v>41860.723611111112</v>
      </c>
      <c r="J3860">
        <v>1407604920</v>
      </c>
      <c r="K3860" s="19">
        <f t="shared" si="181"/>
        <v>41830.723611111112</v>
      </c>
      <c r="L3860">
        <v>1405012920</v>
      </c>
      <c r="M3860" t="b">
        <v>0</v>
      </c>
      <c r="N3860">
        <v>0</v>
      </c>
      <c r="O3860" t="b">
        <v>0</v>
      </c>
      <c r="P3860" t="s">
        <v>8282</v>
      </c>
      <c r="Q3860" s="15" t="s">
        <v>8325</v>
      </c>
      <c r="R3860" s="12" t="s">
        <v>8353</v>
      </c>
      <c r="S3860">
        <f t="shared" si="182"/>
        <v>0</v>
      </c>
    </row>
    <row r="3861" spans="1:19" ht="60" x14ac:dyDescent="0.25">
      <c r="A3861" s="10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 s="19">
        <f t="shared" si="180"/>
        <v>42539.724328703705</v>
      </c>
      <c r="J3861">
        <v>1466270582</v>
      </c>
      <c r="K3861" s="19">
        <f t="shared" si="181"/>
        <v>42509.724328703705</v>
      </c>
      <c r="L3861">
        <v>1463678582</v>
      </c>
      <c r="M3861" t="b">
        <v>0</v>
      </c>
      <c r="N3861">
        <v>0</v>
      </c>
      <c r="O3861" t="b">
        <v>0</v>
      </c>
      <c r="P3861" t="s">
        <v>8282</v>
      </c>
      <c r="Q3861" s="15" t="s">
        <v>8325</v>
      </c>
      <c r="R3861" s="12" t="s">
        <v>8353</v>
      </c>
      <c r="S3861">
        <f t="shared" si="182"/>
        <v>0</v>
      </c>
    </row>
    <row r="3862" spans="1:19" ht="30" x14ac:dyDescent="0.25">
      <c r="A3862" s="10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 s="19">
        <f t="shared" si="180"/>
        <v>41871.682314814818</v>
      </c>
      <c r="J3862">
        <v>1408551752</v>
      </c>
      <c r="K3862" s="19">
        <f t="shared" si="181"/>
        <v>41841.682314814818</v>
      </c>
      <c r="L3862">
        <v>1405959752</v>
      </c>
      <c r="M3862" t="b">
        <v>0</v>
      </c>
      <c r="N3862">
        <v>0</v>
      </c>
      <c r="O3862" t="b">
        <v>0</v>
      </c>
      <c r="P3862" t="s">
        <v>8282</v>
      </c>
      <c r="Q3862" s="15" t="s">
        <v>8325</v>
      </c>
      <c r="R3862" s="12" t="s">
        <v>8353</v>
      </c>
      <c r="S3862">
        <f t="shared" si="182"/>
        <v>0</v>
      </c>
    </row>
    <row r="3863" spans="1:19" ht="60" x14ac:dyDescent="0.25">
      <c r="A3863" s="10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 s="19">
        <f t="shared" si="180"/>
        <v>41927.660833333335</v>
      </c>
      <c r="J3863">
        <v>1413388296</v>
      </c>
      <c r="K3863" s="19">
        <f t="shared" si="181"/>
        <v>41897.660833333335</v>
      </c>
      <c r="L3863">
        <v>1410796296</v>
      </c>
      <c r="M3863" t="b">
        <v>0</v>
      </c>
      <c r="N3863">
        <v>0</v>
      </c>
      <c r="O3863" t="b">
        <v>0</v>
      </c>
      <c r="P3863" t="s">
        <v>8282</v>
      </c>
      <c r="Q3863" s="15" t="s">
        <v>8325</v>
      </c>
      <c r="R3863" s="12" t="s">
        <v>8353</v>
      </c>
      <c r="S3863">
        <f t="shared" si="182"/>
        <v>0</v>
      </c>
    </row>
    <row r="3864" spans="1:19" ht="60" x14ac:dyDescent="0.25">
      <c r="A3864" s="10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 s="19">
        <f t="shared" si="180"/>
        <v>41858.291666666664</v>
      </c>
      <c r="J3864">
        <v>1407394800</v>
      </c>
      <c r="K3864" s="19">
        <f t="shared" si="181"/>
        <v>41827.919166666667</v>
      </c>
      <c r="L3864">
        <v>1404770616</v>
      </c>
      <c r="M3864" t="b">
        <v>0</v>
      </c>
      <c r="N3864">
        <v>0</v>
      </c>
      <c r="O3864" t="b">
        <v>0</v>
      </c>
      <c r="P3864" t="s">
        <v>8284</v>
      </c>
      <c r="Q3864" s="15" t="s">
        <v>8311</v>
      </c>
      <c r="R3864" s="12" t="s">
        <v>8349</v>
      </c>
      <c r="S3864">
        <f t="shared" si="182"/>
        <v>0</v>
      </c>
    </row>
    <row r="3865" spans="1:19" ht="45" x14ac:dyDescent="0.25">
      <c r="A3865" s="10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 s="19">
        <f t="shared" si="180"/>
        <v>40598.972569444442</v>
      </c>
      <c r="J3865">
        <v>1298589630</v>
      </c>
      <c r="K3865" s="19">
        <f t="shared" si="181"/>
        <v>40568.972569444442</v>
      </c>
      <c r="L3865">
        <v>1295997630</v>
      </c>
      <c r="M3865" t="b">
        <v>0</v>
      </c>
      <c r="N3865">
        <v>0</v>
      </c>
      <c r="O3865" t="b">
        <v>0</v>
      </c>
      <c r="P3865" t="s">
        <v>8284</v>
      </c>
      <c r="Q3865" s="15" t="s">
        <v>8311</v>
      </c>
      <c r="R3865" s="12" t="s">
        <v>8349</v>
      </c>
      <c r="S3865">
        <f t="shared" si="182"/>
        <v>0</v>
      </c>
    </row>
    <row r="3866" spans="1:19" ht="45" x14ac:dyDescent="0.25">
      <c r="A3866" s="10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 s="19">
        <f t="shared" si="180"/>
        <v>42244.041666666672</v>
      </c>
      <c r="J3866">
        <v>1440723600</v>
      </c>
      <c r="K3866" s="19">
        <f t="shared" si="181"/>
        <v>42193.941759259258</v>
      </c>
      <c r="L3866">
        <v>1436394968</v>
      </c>
      <c r="M3866" t="b">
        <v>0</v>
      </c>
      <c r="N3866">
        <v>0</v>
      </c>
      <c r="O3866" t="b">
        <v>0</v>
      </c>
      <c r="P3866" t="s">
        <v>8284</v>
      </c>
      <c r="Q3866" s="15" t="s">
        <v>8311</v>
      </c>
      <c r="R3866" s="12" t="s">
        <v>8349</v>
      </c>
      <c r="S3866">
        <f t="shared" si="182"/>
        <v>0</v>
      </c>
    </row>
    <row r="3867" spans="1:19" ht="45" x14ac:dyDescent="0.25">
      <c r="A3867" s="10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 s="19">
        <f t="shared" si="180"/>
        <v>42037.788680555561</v>
      </c>
      <c r="J3867">
        <v>1422903342</v>
      </c>
      <c r="K3867" s="19">
        <f t="shared" si="181"/>
        <v>42007.788680555561</v>
      </c>
      <c r="L3867">
        <v>1420311342</v>
      </c>
      <c r="M3867" t="b">
        <v>0</v>
      </c>
      <c r="N3867">
        <v>0</v>
      </c>
      <c r="O3867" t="b">
        <v>0</v>
      </c>
      <c r="P3867" t="s">
        <v>8284</v>
      </c>
      <c r="Q3867" s="15" t="s">
        <v>8311</v>
      </c>
      <c r="R3867" s="12" t="s">
        <v>8349</v>
      </c>
      <c r="S3867">
        <f t="shared" si="182"/>
        <v>0</v>
      </c>
    </row>
    <row r="3868" spans="1:19" ht="30" x14ac:dyDescent="0.25">
      <c r="A3868" s="10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 s="19">
        <f t="shared" si="180"/>
        <v>41118.666666666664</v>
      </c>
      <c r="J3868">
        <v>1343491200</v>
      </c>
      <c r="K3868" s="19">
        <f t="shared" si="181"/>
        <v>41110.680138888885</v>
      </c>
      <c r="L3868">
        <v>1342801164</v>
      </c>
      <c r="M3868" t="b">
        <v>0</v>
      </c>
      <c r="N3868">
        <v>0</v>
      </c>
      <c r="O3868" t="b">
        <v>0</v>
      </c>
      <c r="P3868" t="s">
        <v>8284</v>
      </c>
      <c r="Q3868" s="15" t="s">
        <v>8311</v>
      </c>
      <c r="R3868" s="12" t="s">
        <v>8349</v>
      </c>
      <c r="S3868">
        <f t="shared" si="182"/>
        <v>0</v>
      </c>
    </row>
    <row r="3869" spans="1:19" ht="60" x14ac:dyDescent="0.25">
      <c r="A3869" s="10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 s="19">
        <f t="shared" si="180"/>
        <v>41145.283159722225</v>
      </c>
      <c r="J3869">
        <v>1345790865</v>
      </c>
      <c r="K3869" s="19">
        <f t="shared" si="181"/>
        <v>41125.283159722225</v>
      </c>
      <c r="L3869">
        <v>1344062865</v>
      </c>
      <c r="M3869" t="b">
        <v>0</v>
      </c>
      <c r="N3869">
        <v>0</v>
      </c>
      <c r="O3869" t="b">
        <v>0</v>
      </c>
      <c r="P3869" t="s">
        <v>8284</v>
      </c>
      <c r="Q3869" s="15" t="s">
        <v>8311</v>
      </c>
      <c r="R3869" s="12" t="s">
        <v>8349</v>
      </c>
      <c r="S3869">
        <f t="shared" si="182"/>
        <v>0</v>
      </c>
    </row>
    <row r="3870" spans="1:19" ht="30" x14ac:dyDescent="0.25">
      <c r="A3870" s="1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 s="19">
        <f t="shared" si="180"/>
        <v>40913.962581018517</v>
      </c>
      <c r="J3870">
        <v>1325804767</v>
      </c>
      <c r="K3870" s="19">
        <f t="shared" si="181"/>
        <v>40883.962581018517</v>
      </c>
      <c r="L3870">
        <v>1323212767</v>
      </c>
      <c r="M3870" t="b">
        <v>0</v>
      </c>
      <c r="N3870">
        <v>0</v>
      </c>
      <c r="O3870" t="b">
        <v>0</v>
      </c>
      <c r="P3870" t="s">
        <v>8284</v>
      </c>
      <c r="Q3870" s="15" t="s">
        <v>8311</v>
      </c>
      <c r="R3870" s="12" t="s">
        <v>8349</v>
      </c>
      <c r="S3870">
        <f t="shared" si="182"/>
        <v>0</v>
      </c>
    </row>
    <row r="3871" spans="1:19" ht="60" x14ac:dyDescent="0.25">
      <c r="A3871" s="10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 s="19">
        <f t="shared" si="180"/>
        <v>42762.060277777782</v>
      </c>
      <c r="J3871">
        <v>1485480408</v>
      </c>
      <c r="K3871" s="19">
        <f t="shared" si="181"/>
        <v>42732.060277777782</v>
      </c>
      <c r="L3871">
        <v>1482888408</v>
      </c>
      <c r="M3871" t="b">
        <v>0</v>
      </c>
      <c r="N3871">
        <v>0</v>
      </c>
      <c r="O3871" t="b">
        <v>0</v>
      </c>
      <c r="P3871" t="s">
        <v>8271</v>
      </c>
      <c r="Q3871" s="15" t="s">
        <v>8307</v>
      </c>
      <c r="R3871" s="12" t="s">
        <v>8313</v>
      </c>
      <c r="S3871">
        <f t="shared" si="182"/>
        <v>0</v>
      </c>
    </row>
    <row r="3872" spans="1:19" ht="60" x14ac:dyDescent="0.25">
      <c r="A3872" s="10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 s="19">
        <f t="shared" si="180"/>
        <v>41836.106770833336</v>
      </c>
      <c r="J3872">
        <v>1405478025</v>
      </c>
      <c r="K3872" s="19">
        <f t="shared" si="181"/>
        <v>41806.106770833336</v>
      </c>
      <c r="L3872">
        <v>1402886025</v>
      </c>
      <c r="M3872" t="b">
        <v>0</v>
      </c>
      <c r="N3872">
        <v>0</v>
      </c>
      <c r="O3872" t="b">
        <v>0</v>
      </c>
      <c r="P3872" t="s">
        <v>8271</v>
      </c>
      <c r="Q3872" s="15" t="s">
        <v>8307</v>
      </c>
      <c r="R3872" s="12" t="s">
        <v>8313</v>
      </c>
      <c r="S3872">
        <f t="shared" si="182"/>
        <v>0</v>
      </c>
    </row>
    <row r="3873" spans="1:19" ht="45" x14ac:dyDescent="0.25">
      <c r="A3873" s="10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 s="19">
        <f t="shared" si="180"/>
        <v>41866.595520833333</v>
      </c>
      <c r="J3873">
        <v>1408112253</v>
      </c>
      <c r="K3873" s="19">
        <f t="shared" si="181"/>
        <v>41836.595520833333</v>
      </c>
      <c r="L3873">
        <v>1405520253</v>
      </c>
      <c r="M3873" t="b">
        <v>0</v>
      </c>
      <c r="N3873">
        <v>0</v>
      </c>
      <c r="O3873" t="b">
        <v>0</v>
      </c>
      <c r="P3873" t="s">
        <v>8271</v>
      </c>
      <c r="Q3873" s="15" t="s">
        <v>8307</v>
      </c>
      <c r="R3873" s="12" t="s">
        <v>8313</v>
      </c>
      <c r="S3873">
        <f t="shared" si="182"/>
        <v>0</v>
      </c>
    </row>
    <row r="3874" spans="1:19" ht="45" x14ac:dyDescent="0.25">
      <c r="A3874" s="10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 s="19">
        <f t="shared" si="180"/>
        <v>42005.175173611111</v>
      </c>
      <c r="J3874">
        <v>1420085535</v>
      </c>
      <c r="K3874" s="19">
        <f t="shared" si="181"/>
        <v>41945.133506944447</v>
      </c>
      <c r="L3874">
        <v>1414897935</v>
      </c>
      <c r="M3874" t="b">
        <v>0</v>
      </c>
      <c r="N3874">
        <v>0</v>
      </c>
      <c r="O3874" t="b">
        <v>0</v>
      </c>
      <c r="P3874" t="s">
        <v>8285</v>
      </c>
      <c r="Q3874" s="15" t="s">
        <v>8320</v>
      </c>
      <c r="R3874" s="12" t="s">
        <v>8355</v>
      </c>
      <c r="S3874">
        <f t="shared" si="182"/>
        <v>0</v>
      </c>
    </row>
    <row r="3875" spans="1:19" ht="45" x14ac:dyDescent="0.25">
      <c r="A3875" s="10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 s="19">
        <f t="shared" si="180"/>
        <v>42329.967812499999</v>
      </c>
      <c r="J3875">
        <v>1448147619</v>
      </c>
      <c r="K3875" s="19">
        <f t="shared" si="181"/>
        <v>42299.926145833335</v>
      </c>
      <c r="L3875">
        <v>1445552019</v>
      </c>
      <c r="M3875" t="b">
        <v>0</v>
      </c>
      <c r="N3875">
        <v>0</v>
      </c>
      <c r="O3875" t="b">
        <v>0</v>
      </c>
      <c r="P3875" t="s">
        <v>8285</v>
      </c>
      <c r="Q3875" s="15" t="s">
        <v>8320</v>
      </c>
      <c r="R3875" s="12" t="s">
        <v>8355</v>
      </c>
      <c r="S3875">
        <f t="shared" si="182"/>
        <v>0</v>
      </c>
    </row>
    <row r="3876" spans="1:19" ht="60" x14ac:dyDescent="0.25">
      <c r="A3876" s="10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 s="19">
        <f t="shared" si="180"/>
        <v>42123.131469907406</v>
      </c>
      <c r="J3876">
        <v>1430276959</v>
      </c>
      <c r="K3876" s="19">
        <f t="shared" si="181"/>
        <v>42093.131469907406</v>
      </c>
      <c r="L3876">
        <v>1427684959</v>
      </c>
      <c r="M3876" t="b">
        <v>0</v>
      </c>
      <c r="N3876">
        <v>0</v>
      </c>
      <c r="O3876" t="b">
        <v>0</v>
      </c>
      <c r="P3876" t="s">
        <v>8285</v>
      </c>
      <c r="Q3876" s="15" t="s">
        <v>8320</v>
      </c>
      <c r="R3876" s="12" t="s">
        <v>8355</v>
      </c>
      <c r="S3876">
        <f t="shared" si="182"/>
        <v>0</v>
      </c>
    </row>
    <row r="3877" spans="1:19" ht="60" x14ac:dyDescent="0.25">
      <c r="A3877" s="10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 s="19">
        <f t="shared" si="180"/>
        <v>42240.390277777777</v>
      </c>
      <c r="J3877">
        <v>1440408120</v>
      </c>
      <c r="K3877" s="19">
        <f t="shared" si="181"/>
        <v>42180.390277777777</v>
      </c>
      <c r="L3877">
        <v>1435224120</v>
      </c>
      <c r="M3877" t="b">
        <v>0</v>
      </c>
      <c r="N3877">
        <v>0</v>
      </c>
      <c r="O3877" t="b">
        <v>0</v>
      </c>
      <c r="P3877" t="s">
        <v>8285</v>
      </c>
      <c r="Q3877" s="15" t="s">
        <v>8320</v>
      </c>
      <c r="R3877" s="12" t="s">
        <v>8355</v>
      </c>
      <c r="S3877">
        <f t="shared" si="182"/>
        <v>0</v>
      </c>
    </row>
    <row r="3878" spans="1:19" ht="45" x14ac:dyDescent="0.25">
      <c r="A3878" s="10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 s="19">
        <f t="shared" si="180"/>
        <v>42104.060671296291</v>
      </c>
      <c r="J3878">
        <v>1428629242</v>
      </c>
      <c r="K3878" s="19">
        <f t="shared" si="181"/>
        <v>42074.060671296291</v>
      </c>
      <c r="L3878">
        <v>1426037242</v>
      </c>
      <c r="M3878" t="b">
        <v>0</v>
      </c>
      <c r="N3878">
        <v>0</v>
      </c>
      <c r="O3878" t="b">
        <v>0</v>
      </c>
      <c r="P3878" t="s">
        <v>8285</v>
      </c>
      <c r="Q3878" s="15" t="s">
        <v>8320</v>
      </c>
      <c r="R3878" s="12" t="s">
        <v>8355</v>
      </c>
      <c r="S3878">
        <f t="shared" si="182"/>
        <v>0</v>
      </c>
    </row>
    <row r="3879" spans="1:19" ht="60" x14ac:dyDescent="0.25">
      <c r="A3879" s="10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 s="19">
        <f t="shared" si="180"/>
        <v>42205.780416666668</v>
      </c>
      <c r="J3879">
        <v>1437417828</v>
      </c>
      <c r="K3879" s="19">
        <f t="shared" si="181"/>
        <v>42175.780416666668</v>
      </c>
      <c r="L3879">
        <v>1434825828</v>
      </c>
      <c r="M3879" t="b">
        <v>0</v>
      </c>
      <c r="N3879">
        <v>0</v>
      </c>
      <c r="O3879" t="b">
        <v>0</v>
      </c>
      <c r="P3879" t="s">
        <v>8285</v>
      </c>
      <c r="Q3879" s="15" t="s">
        <v>8320</v>
      </c>
      <c r="R3879" s="12" t="s">
        <v>8355</v>
      </c>
      <c r="S3879">
        <f t="shared" si="182"/>
        <v>0</v>
      </c>
    </row>
    <row r="3880" spans="1:19" ht="60" x14ac:dyDescent="0.25">
      <c r="A3880" s="1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 s="19">
        <f t="shared" si="180"/>
        <v>42515.64534722222</v>
      </c>
      <c r="J3880">
        <v>1464190158</v>
      </c>
      <c r="K3880" s="19">
        <f t="shared" si="181"/>
        <v>42485.64534722222</v>
      </c>
      <c r="L3880">
        <v>1461598158</v>
      </c>
      <c r="M3880" t="b">
        <v>0</v>
      </c>
      <c r="N3880">
        <v>0</v>
      </c>
      <c r="O3880" t="b">
        <v>0</v>
      </c>
      <c r="P3880" t="s">
        <v>8285</v>
      </c>
      <c r="Q3880" s="15" t="s">
        <v>8320</v>
      </c>
      <c r="R3880" s="12" t="s">
        <v>8355</v>
      </c>
      <c r="S3880">
        <f t="shared" si="182"/>
        <v>0</v>
      </c>
    </row>
    <row r="3881" spans="1:19" ht="60" x14ac:dyDescent="0.25">
      <c r="A3881" s="10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 s="19">
        <f t="shared" si="180"/>
        <v>42737.926030092596</v>
      </c>
      <c r="J3881">
        <v>1483395209</v>
      </c>
      <c r="K3881" s="19">
        <f t="shared" si="181"/>
        <v>42707.926030092596</v>
      </c>
      <c r="L3881">
        <v>1480803209</v>
      </c>
      <c r="M3881" t="b">
        <v>0</v>
      </c>
      <c r="N3881">
        <v>0</v>
      </c>
      <c r="O3881" t="b">
        <v>0</v>
      </c>
      <c r="P3881" t="s">
        <v>8285</v>
      </c>
      <c r="Q3881" s="15" t="s">
        <v>8320</v>
      </c>
      <c r="R3881" s="12" t="s">
        <v>8355</v>
      </c>
      <c r="S3881">
        <f t="shared" si="182"/>
        <v>0</v>
      </c>
    </row>
    <row r="3882" spans="1:19" ht="45" x14ac:dyDescent="0.25">
      <c r="A3882" s="10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 s="19">
        <f t="shared" si="180"/>
        <v>42259.873402777783</v>
      </c>
      <c r="J3882">
        <v>1442091462</v>
      </c>
      <c r="K3882" s="19">
        <f t="shared" si="181"/>
        <v>42199.873402777783</v>
      </c>
      <c r="L3882">
        <v>1436907462</v>
      </c>
      <c r="M3882" t="b">
        <v>0</v>
      </c>
      <c r="N3882">
        <v>0</v>
      </c>
      <c r="O3882" t="b">
        <v>0</v>
      </c>
      <c r="P3882" t="s">
        <v>8285</v>
      </c>
      <c r="Q3882" s="15" t="s">
        <v>8320</v>
      </c>
      <c r="R3882" s="12" t="s">
        <v>8355</v>
      </c>
      <c r="S3882">
        <f t="shared" si="182"/>
        <v>0</v>
      </c>
    </row>
    <row r="3883" spans="1:19" ht="60" x14ac:dyDescent="0.25">
      <c r="A3883" s="10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 s="19">
        <f t="shared" si="180"/>
        <v>42169.542303240742</v>
      </c>
      <c r="J3883">
        <v>1434286855</v>
      </c>
      <c r="K3883" s="19">
        <f t="shared" si="181"/>
        <v>42139.542303240742</v>
      </c>
      <c r="L3883">
        <v>1431694855</v>
      </c>
      <c r="M3883" t="b">
        <v>0</v>
      </c>
      <c r="N3883">
        <v>0</v>
      </c>
      <c r="O3883" t="b">
        <v>0</v>
      </c>
      <c r="P3883" t="s">
        <v>8285</v>
      </c>
      <c r="Q3883" s="15" t="s">
        <v>8320</v>
      </c>
      <c r="R3883" s="12" t="s">
        <v>8355</v>
      </c>
      <c r="S3883">
        <f t="shared" si="182"/>
        <v>0</v>
      </c>
    </row>
    <row r="3884" spans="1:19" ht="60" x14ac:dyDescent="0.25">
      <c r="A3884" s="10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 s="19">
        <f t="shared" si="180"/>
        <v>42481.447662037041</v>
      </c>
      <c r="J3884">
        <v>1461235478</v>
      </c>
      <c r="K3884" s="19">
        <f t="shared" si="181"/>
        <v>42461.447662037041</v>
      </c>
      <c r="L3884">
        <v>1459507478</v>
      </c>
      <c r="M3884" t="b">
        <v>0</v>
      </c>
      <c r="N3884">
        <v>0</v>
      </c>
      <c r="O3884" t="b">
        <v>0</v>
      </c>
      <c r="P3884" t="s">
        <v>8285</v>
      </c>
      <c r="Q3884" s="15" t="s">
        <v>8320</v>
      </c>
      <c r="R3884" s="12" t="s">
        <v>8355</v>
      </c>
      <c r="S3884">
        <f t="shared" si="182"/>
        <v>0</v>
      </c>
    </row>
    <row r="3885" spans="1:19" ht="60" x14ac:dyDescent="0.25">
      <c r="A3885" s="10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 s="19">
        <f t="shared" si="180"/>
        <v>42146.225694444445</v>
      </c>
      <c r="J3885">
        <v>1432272300</v>
      </c>
      <c r="K3885" s="19">
        <f t="shared" si="181"/>
        <v>42115.936550925922</v>
      </c>
      <c r="L3885">
        <v>1429655318</v>
      </c>
      <c r="M3885" t="b">
        <v>0</v>
      </c>
      <c r="N3885">
        <v>0</v>
      </c>
      <c r="O3885" t="b">
        <v>0</v>
      </c>
      <c r="P3885" t="s">
        <v>8285</v>
      </c>
      <c r="Q3885" s="15" t="s">
        <v>8320</v>
      </c>
      <c r="R3885" s="12" t="s">
        <v>8355</v>
      </c>
      <c r="S3885">
        <f t="shared" si="182"/>
        <v>0</v>
      </c>
    </row>
    <row r="3886" spans="1:19" ht="60" x14ac:dyDescent="0.25">
      <c r="A3886" s="10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 s="19">
        <f t="shared" si="180"/>
        <v>42134.811400462961</v>
      </c>
      <c r="J3886">
        <v>1431286105</v>
      </c>
      <c r="K3886" s="19">
        <f t="shared" si="181"/>
        <v>42086.811400462961</v>
      </c>
      <c r="L3886">
        <v>1427138905</v>
      </c>
      <c r="M3886" t="b">
        <v>0</v>
      </c>
      <c r="N3886">
        <v>0</v>
      </c>
      <c r="O3886" t="b">
        <v>0</v>
      </c>
      <c r="P3886" t="s">
        <v>8285</v>
      </c>
      <c r="Q3886" s="15" t="s">
        <v>8320</v>
      </c>
      <c r="R3886" s="12" t="s">
        <v>8355</v>
      </c>
      <c r="S3886">
        <f t="shared" si="182"/>
        <v>0</v>
      </c>
    </row>
    <row r="3887" spans="1:19" ht="45" x14ac:dyDescent="0.25">
      <c r="A3887" s="10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 s="19">
        <f t="shared" si="180"/>
        <v>41848.703275462962</v>
      </c>
      <c r="J3887">
        <v>1406566363</v>
      </c>
      <c r="K3887" s="19">
        <f t="shared" si="181"/>
        <v>41818.703275462962</v>
      </c>
      <c r="L3887">
        <v>1403974363</v>
      </c>
      <c r="M3887" t="b">
        <v>0</v>
      </c>
      <c r="N3887">
        <v>0</v>
      </c>
      <c r="O3887" t="b">
        <v>0</v>
      </c>
      <c r="P3887" t="s">
        <v>8285</v>
      </c>
      <c r="Q3887" s="15" t="s">
        <v>8320</v>
      </c>
      <c r="R3887" s="12" t="s">
        <v>8355</v>
      </c>
      <c r="S3887">
        <f t="shared" si="182"/>
        <v>0</v>
      </c>
    </row>
    <row r="3888" spans="1:19" ht="60" x14ac:dyDescent="0.25">
      <c r="A3888" s="10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 s="19">
        <f t="shared" si="180"/>
        <v>42840.654479166667</v>
      </c>
      <c r="J3888">
        <v>1492270947</v>
      </c>
      <c r="K3888" s="19">
        <f t="shared" si="181"/>
        <v>42795.696145833332</v>
      </c>
      <c r="L3888">
        <v>1488386547</v>
      </c>
      <c r="M3888" t="b">
        <v>0</v>
      </c>
      <c r="N3888">
        <v>0</v>
      </c>
      <c r="O3888" t="b">
        <v>0</v>
      </c>
      <c r="P3888" t="s">
        <v>8285</v>
      </c>
      <c r="Q3888" s="15" t="s">
        <v>8320</v>
      </c>
      <c r="R3888" s="12" t="s">
        <v>8355</v>
      </c>
      <c r="S3888">
        <f t="shared" si="182"/>
        <v>0</v>
      </c>
    </row>
    <row r="3889" spans="1:19" ht="30" x14ac:dyDescent="0.25">
      <c r="A3889" s="10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 s="19">
        <f t="shared" si="180"/>
        <v>42319.938009259262</v>
      </c>
      <c r="J3889">
        <v>1447281044</v>
      </c>
      <c r="K3889" s="19">
        <f t="shared" si="181"/>
        <v>42289.89634259259</v>
      </c>
      <c r="L3889">
        <v>1444685444</v>
      </c>
      <c r="M3889" t="b">
        <v>0</v>
      </c>
      <c r="N3889">
        <v>0</v>
      </c>
      <c r="O3889" t="b">
        <v>0</v>
      </c>
      <c r="P3889" t="s">
        <v>8285</v>
      </c>
      <c r="Q3889" s="15" t="s">
        <v>8320</v>
      </c>
      <c r="R3889" s="12" t="s">
        <v>8355</v>
      </c>
      <c r="S3889">
        <f t="shared" si="182"/>
        <v>0</v>
      </c>
    </row>
    <row r="3890" spans="1:19" ht="60" x14ac:dyDescent="0.25">
      <c r="A3890" s="1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 s="19">
        <f t="shared" si="180"/>
        <v>41862.166666666664</v>
      </c>
      <c r="J3890">
        <v>1407729600</v>
      </c>
      <c r="K3890" s="19">
        <f t="shared" si="181"/>
        <v>41831.705555555556</v>
      </c>
      <c r="L3890">
        <v>1405097760</v>
      </c>
      <c r="M3890" t="b">
        <v>0</v>
      </c>
      <c r="N3890">
        <v>0</v>
      </c>
      <c r="O3890" t="b">
        <v>0</v>
      </c>
      <c r="P3890" t="s">
        <v>8285</v>
      </c>
      <c r="Q3890" s="15" t="s">
        <v>8320</v>
      </c>
      <c r="R3890" s="12" t="s">
        <v>8355</v>
      </c>
      <c r="S3890">
        <f t="shared" si="182"/>
        <v>0</v>
      </c>
    </row>
    <row r="3891" spans="1:19" ht="45" x14ac:dyDescent="0.25">
      <c r="A3891" s="10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 s="19">
        <f t="shared" si="180"/>
        <v>42340.725694444445</v>
      </c>
      <c r="J3891">
        <v>1449077100</v>
      </c>
      <c r="K3891" s="19">
        <f t="shared" si="181"/>
        <v>42312.204814814817</v>
      </c>
      <c r="L3891">
        <v>1446612896</v>
      </c>
      <c r="M3891" t="b">
        <v>0</v>
      </c>
      <c r="N3891">
        <v>0</v>
      </c>
      <c r="O3891" t="b">
        <v>0</v>
      </c>
      <c r="P3891" t="s">
        <v>8285</v>
      </c>
      <c r="Q3891" s="15" t="s">
        <v>8320</v>
      </c>
      <c r="R3891" s="12" t="s">
        <v>8355</v>
      </c>
      <c r="S3891">
        <f t="shared" si="182"/>
        <v>0</v>
      </c>
    </row>
    <row r="3892" spans="1:19" ht="45" x14ac:dyDescent="0.25">
      <c r="A3892" s="10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 s="19">
        <f t="shared" si="180"/>
        <v>41973.989583333328</v>
      </c>
      <c r="J3892">
        <v>1417391100</v>
      </c>
      <c r="K3892" s="19">
        <f t="shared" si="181"/>
        <v>41915.896967592591</v>
      </c>
      <c r="L3892">
        <v>1412371898</v>
      </c>
      <c r="M3892" t="b">
        <v>0</v>
      </c>
      <c r="N3892">
        <v>0</v>
      </c>
      <c r="O3892" t="b">
        <v>0</v>
      </c>
      <c r="P3892" t="s">
        <v>8285</v>
      </c>
      <c r="Q3892" s="15" t="s">
        <v>8320</v>
      </c>
      <c r="R3892" s="12" t="s">
        <v>8355</v>
      </c>
      <c r="S3892">
        <f t="shared" si="182"/>
        <v>0</v>
      </c>
    </row>
    <row r="3893" spans="1:19" x14ac:dyDescent="0.25">
      <c r="A3893" s="10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 s="19">
        <f t="shared" si="180"/>
        <v>41111.618750000001</v>
      </c>
      <c r="J3893">
        <v>1342882260</v>
      </c>
      <c r="K3893" s="19">
        <f t="shared" si="181"/>
        <v>41053.200960648144</v>
      </c>
      <c r="L3893">
        <v>1337834963</v>
      </c>
      <c r="M3893" t="b">
        <v>0</v>
      </c>
      <c r="N3893">
        <v>0</v>
      </c>
      <c r="O3893" t="b">
        <v>0</v>
      </c>
      <c r="P3893" t="s">
        <v>8273</v>
      </c>
      <c r="Q3893" s="15" t="s">
        <v>8320</v>
      </c>
      <c r="R3893" s="12" t="s">
        <v>8342</v>
      </c>
      <c r="S3893">
        <f t="shared" si="182"/>
        <v>0</v>
      </c>
    </row>
    <row r="3894" spans="1:19" ht="45" x14ac:dyDescent="0.25">
      <c r="A3894" s="10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 s="19">
        <f t="shared" si="180"/>
        <v>42584.917488425926</v>
      </c>
      <c r="J3894">
        <v>1470175271</v>
      </c>
      <c r="K3894" s="19">
        <f t="shared" si="181"/>
        <v>42554.917488425926</v>
      </c>
      <c r="L3894">
        <v>1467583271</v>
      </c>
      <c r="M3894" t="b">
        <v>0</v>
      </c>
      <c r="N3894">
        <v>0</v>
      </c>
      <c r="O3894" t="b">
        <v>0</v>
      </c>
      <c r="P3894" t="s">
        <v>8273</v>
      </c>
      <c r="Q3894" s="15" t="s">
        <v>8320</v>
      </c>
      <c r="R3894" s="12" t="s">
        <v>8342</v>
      </c>
      <c r="S3894">
        <f t="shared" si="182"/>
        <v>0</v>
      </c>
    </row>
    <row r="3895" spans="1:19" ht="45" x14ac:dyDescent="0.25">
      <c r="A3895" s="10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 s="19">
        <f t="shared" si="180"/>
        <v>41228.653379629628</v>
      </c>
      <c r="J3895">
        <v>1352994052</v>
      </c>
      <c r="K3895" s="19">
        <f t="shared" si="181"/>
        <v>41198.611712962964</v>
      </c>
      <c r="L3895">
        <v>1350398452</v>
      </c>
      <c r="M3895" t="b">
        <v>0</v>
      </c>
      <c r="N3895">
        <v>0</v>
      </c>
      <c r="O3895" t="b">
        <v>0</v>
      </c>
      <c r="P3895" t="s">
        <v>8273</v>
      </c>
      <c r="Q3895" s="15" t="s">
        <v>8320</v>
      </c>
      <c r="R3895" s="12" t="s">
        <v>8342</v>
      </c>
      <c r="S3895">
        <f t="shared" si="182"/>
        <v>0</v>
      </c>
    </row>
    <row r="3896" spans="1:19" ht="45" x14ac:dyDescent="0.25">
      <c r="A3896" s="10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 s="19">
        <f t="shared" si="180"/>
        <v>41441.866608796299</v>
      </c>
      <c r="J3896">
        <v>1371415675</v>
      </c>
      <c r="K3896" s="19">
        <f t="shared" si="181"/>
        <v>41411.866608796299</v>
      </c>
      <c r="L3896">
        <v>1368823675</v>
      </c>
      <c r="M3896" t="b">
        <v>0</v>
      </c>
      <c r="N3896">
        <v>0</v>
      </c>
      <c r="O3896" t="b">
        <v>0</v>
      </c>
      <c r="P3896" t="s">
        <v>8273</v>
      </c>
      <c r="Q3896" s="15" t="s">
        <v>8320</v>
      </c>
      <c r="R3896" s="12" t="s">
        <v>8342</v>
      </c>
      <c r="S3896">
        <f t="shared" si="182"/>
        <v>0</v>
      </c>
    </row>
    <row r="3897" spans="1:19" ht="30" x14ac:dyDescent="0.25">
      <c r="A3897" s="10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 s="19">
        <f t="shared" si="180"/>
        <v>40782.789710648147</v>
      </c>
      <c r="J3897">
        <v>1314471431</v>
      </c>
      <c r="K3897" s="19">
        <f t="shared" si="181"/>
        <v>40752.789710648147</v>
      </c>
      <c r="L3897">
        <v>1311879431</v>
      </c>
      <c r="M3897" t="b">
        <v>0</v>
      </c>
      <c r="N3897">
        <v>0</v>
      </c>
      <c r="O3897" t="b">
        <v>0</v>
      </c>
      <c r="P3897" t="s">
        <v>8273</v>
      </c>
      <c r="Q3897" s="15" t="s">
        <v>8320</v>
      </c>
      <c r="R3897" s="12" t="s">
        <v>8342</v>
      </c>
      <c r="S3897">
        <f t="shared" si="182"/>
        <v>0</v>
      </c>
    </row>
    <row r="3898" spans="1:19" ht="45" x14ac:dyDescent="0.25">
      <c r="A3898" s="10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 s="19">
        <f t="shared" si="180"/>
        <v>41898.475219907406</v>
      </c>
      <c r="J3898">
        <v>1410866659</v>
      </c>
      <c r="K3898" s="19">
        <f t="shared" si="181"/>
        <v>41838.475219907406</v>
      </c>
      <c r="L3898">
        <v>1405682659</v>
      </c>
      <c r="M3898" t="b">
        <v>0</v>
      </c>
      <c r="N3898">
        <v>0</v>
      </c>
      <c r="O3898" t="b">
        <v>0</v>
      </c>
      <c r="P3898" t="s">
        <v>8273</v>
      </c>
      <c r="Q3898" s="15" t="s">
        <v>8320</v>
      </c>
      <c r="R3898" s="12" t="s">
        <v>8342</v>
      </c>
      <c r="S3898">
        <f t="shared" si="182"/>
        <v>0</v>
      </c>
    </row>
    <row r="3899" spans="1:19" ht="45" x14ac:dyDescent="0.25">
      <c r="A3899" s="10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 s="19">
        <f t="shared" si="180"/>
        <v>42095.012499999997</v>
      </c>
      <c r="J3899">
        <v>1427847480</v>
      </c>
      <c r="K3899" s="19">
        <f t="shared" si="181"/>
        <v>42053.051203703704</v>
      </c>
      <c r="L3899">
        <v>1424222024</v>
      </c>
      <c r="M3899" t="b">
        <v>0</v>
      </c>
      <c r="N3899">
        <v>0</v>
      </c>
      <c r="O3899" t="b">
        <v>0</v>
      </c>
      <c r="P3899" t="s">
        <v>8287</v>
      </c>
      <c r="Q3899" s="15" t="s">
        <v>8322</v>
      </c>
      <c r="R3899" s="12" t="s">
        <v>8350</v>
      </c>
      <c r="S3899">
        <f t="shared" si="182"/>
        <v>0</v>
      </c>
    </row>
    <row r="3900" spans="1:19" ht="45" x14ac:dyDescent="0.25">
      <c r="A3900" s="1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 s="19">
        <f t="shared" si="180"/>
        <v>42789.426875000005</v>
      </c>
      <c r="J3900">
        <v>1487844882</v>
      </c>
      <c r="K3900" s="19">
        <f t="shared" si="181"/>
        <v>42782.426875000005</v>
      </c>
      <c r="L3900">
        <v>1487240082</v>
      </c>
      <c r="M3900" t="b">
        <v>0</v>
      </c>
      <c r="N3900">
        <v>0</v>
      </c>
      <c r="O3900" t="b">
        <v>0</v>
      </c>
      <c r="P3900" t="s">
        <v>8287</v>
      </c>
      <c r="Q3900" s="15" t="s">
        <v>8322</v>
      </c>
      <c r="R3900" s="12" t="s">
        <v>8350</v>
      </c>
      <c r="S3900">
        <f t="shared" si="182"/>
        <v>0</v>
      </c>
    </row>
    <row r="3901" spans="1:19" ht="60" x14ac:dyDescent="0.25">
      <c r="A3901" s="10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 s="19">
        <f t="shared" si="180"/>
        <v>42151.824525462958</v>
      </c>
      <c r="J3901">
        <v>1432756039</v>
      </c>
      <c r="K3901" s="19">
        <f t="shared" si="181"/>
        <v>42121.824525462958</v>
      </c>
      <c r="L3901">
        <v>1430164039</v>
      </c>
      <c r="M3901" t="b">
        <v>0</v>
      </c>
      <c r="N3901">
        <v>0</v>
      </c>
      <c r="O3901" t="b">
        <v>0</v>
      </c>
      <c r="P3901" t="s">
        <v>8287</v>
      </c>
      <c r="Q3901" s="15" t="s">
        <v>8322</v>
      </c>
      <c r="R3901" s="12" t="s">
        <v>8350</v>
      </c>
      <c r="S3901">
        <f t="shared" si="182"/>
        <v>0</v>
      </c>
    </row>
    <row r="3902" spans="1:19" ht="45" x14ac:dyDescent="0.25">
      <c r="A3902" s="10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 s="19">
        <f t="shared" si="180"/>
        <v>42249.282951388886</v>
      </c>
      <c r="J3902">
        <v>1441176447</v>
      </c>
      <c r="K3902" s="19">
        <f t="shared" si="181"/>
        <v>42219.282951388886</v>
      </c>
      <c r="L3902">
        <v>1438584447</v>
      </c>
      <c r="M3902" t="b">
        <v>0</v>
      </c>
      <c r="N3902">
        <v>0</v>
      </c>
      <c r="O3902" t="b">
        <v>0</v>
      </c>
      <c r="P3902" t="s">
        <v>8287</v>
      </c>
      <c r="Q3902" s="15" t="s">
        <v>8322</v>
      </c>
      <c r="R3902" s="12" t="s">
        <v>8350</v>
      </c>
      <c r="S3902">
        <f t="shared" si="182"/>
        <v>0</v>
      </c>
    </row>
    <row r="3903" spans="1:19" ht="60" x14ac:dyDescent="0.25">
      <c r="A3903" s="10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 s="19">
        <f t="shared" si="180"/>
        <v>42218.252199074079</v>
      </c>
      <c r="J3903">
        <v>1438495390</v>
      </c>
      <c r="K3903" s="19">
        <f t="shared" si="181"/>
        <v>42188.252199074079</v>
      </c>
      <c r="L3903">
        <v>1435903390</v>
      </c>
      <c r="M3903" t="b">
        <v>0</v>
      </c>
      <c r="N3903">
        <v>0</v>
      </c>
      <c r="O3903" t="b">
        <v>0</v>
      </c>
      <c r="P3903" t="s">
        <v>8287</v>
      </c>
      <c r="Q3903" s="15" t="s">
        <v>8322</v>
      </c>
      <c r="R3903" s="12" t="s">
        <v>8350</v>
      </c>
      <c r="S3903">
        <f t="shared" si="182"/>
        <v>0</v>
      </c>
    </row>
    <row r="3904" spans="1:19" ht="45" x14ac:dyDescent="0.25">
      <c r="A3904" s="10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 s="19">
        <f t="shared" si="180"/>
        <v>42264.708333333328</v>
      </c>
      <c r="J3904">
        <v>1442509200</v>
      </c>
      <c r="K3904" s="19">
        <f t="shared" si="181"/>
        <v>42241.613796296297</v>
      </c>
      <c r="L3904">
        <v>1440513832</v>
      </c>
      <c r="M3904" t="b">
        <v>0</v>
      </c>
      <c r="N3904">
        <v>0</v>
      </c>
      <c r="O3904" t="b">
        <v>0</v>
      </c>
      <c r="P3904" t="s">
        <v>8287</v>
      </c>
      <c r="Q3904" s="15" t="s">
        <v>8322</v>
      </c>
      <c r="R3904" s="12" t="s">
        <v>8350</v>
      </c>
      <c r="S3904">
        <f t="shared" si="182"/>
        <v>0</v>
      </c>
    </row>
    <row r="3905" spans="1:19" ht="60" x14ac:dyDescent="0.25">
      <c r="A3905" s="10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 s="19">
        <f t="shared" si="180"/>
        <v>40149.034722222219</v>
      </c>
      <c r="J3905">
        <v>1259715000</v>
      </c>
      <c r="K3905" s="19">
        <f t="shared" si="181"/>
        <v>40079.566157407404</v>
      </c>
      <c r="L3905">
        <v>1253712916</v>
      </c>
      <c r="M3905" t="b">
        <v>0</v>
      </c>
      <c r="N3905">
        <v>0</v>
      </c>
      <c r="O3905" t="b">
        <v>0</v>
      </c>
      <c r="P3905" t="s">
        <v>8288</v>
      </c>
      <c r="Q3905" s="15" t="s">
        <v>8320</v>
      </c>
      <c r="R3905" s="12" t="s">
        <v>8352</v>
      </c>
      <c r="S3905">
        <f t="shared" si="182"/>
        <v>0</v>
      </c>
    </row>
    <row r="3906" spans="1:19" x14ac:dyDescent="0.25">
      <c r="A3906" s="10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 s="19">
        <f t="shared" si="180"/>
        <v>41419.679560185185</v>
      </c>
      <c r="J3906">
        <v>1369498714</v>
      </c>
      <c r="K3906" s="19">
        <f t="shared" si="181"/>
        <v>41389.679560185185</v>
      </c>
      <c r="L3906">
        <v>1366906714</v>
      </c>
      <c r="M3906" t="b">
        <v>0</v>
      </c>
      <c r="N3906">
        <v>0</v>
      </c>
      <c r="O3906" t="b">
        <v>0</v>
      </c>
      <c r="P3906" t="s">
        <v>8288</v>
      </c>
      <c r="Q3906" s="15" t="s">
        <v>8320</v>
      </c>
      <c r="R3906" s="12" t="s">
        <v>8352</v>
      </c>
      <c r="S3906">
        <f t="shared" si="182"/>
        <v>0</v>
      </c>
    </row>
    <row r="3907" spans="1:19" ht="45" x14ac:dyDescent="0.25">
      <c r="A3907" s="10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 s="19">
        <f t="shared" ref="I3907:I3970" si="183">(((J3907/60)/60)/24)+DATE(1970,1,1)</f>
        <v>41050.050069444449</v>
      </c>
      <c r="J3907">
        <v>1337562726</v>
      </c>
      <c r="K3907" s="19">
        <f t="shared" ref="K3907:K3970" si="184">(((L3907/60)/60)/24)+DATE(1970,1,1)</f>
        <v>40990.050069444449</v>
      </c>
      <c r="L3907">
        <v>1332378726</v>
      </c>
      <c r="M3907" t="b">
        <v>0</v>
      </c>
      <c r="N3907">
        <v>0</v>
      </c>
      <c r="O3907" t="b">
        <v>0</v>
      </c>
      <c r="P3907" t="s">
        <v>8288</v>
      </c>
      <c r="Q3907" s="15" t="s">
        <v>8320</v>
      </c>
      <c r="R3907" s="12" t="s">
        <v>8352</v>
      </c>
      <c r="S3907">
        <f t="shared" ref="S3907:S3970" si="185">IFERROR(ROUND(E3907/N3907,2),0)</f>
        <v>0</v>
      </c>
    </row>
    <row r="3908" spans="1:19" ht="60" x14ac:dyDescent="0.25">
      <c r="A3908" s="10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 s="19">
        <f t="shared" si="183"/>
        <v>41789.649317129632</v>
      </c>
      <c r="J3908">
        <v>1401464101</v>
      </c>
      <c r="K3908" s="19">
        <f t="shared" si="184"/>
        <v>41779.649317129632</v>
      </c>
      <c r="L3908">
        <v>1400600101</v>
      </c>
      <c r="M3908" t="b">
        <v>0</v>
      </c>
      <c r="N3908">
        <v>0</v>
      </c>
      <c r="O3908" t="b">
        <v>0</v>
      </c>
      <c r="P3908" t="s">
        <v>8289</v>
      </c>
      <c r="Q3908" s="15" t="s">
        <v>8322</v>
      </c>
      <c r="R3908" s="12" t="s">
        <v>8340</v>
      </c>
      <c r="S3908">
        <f t="shared" si="185"/>
        <v>0</v>
      </c>
    </row>
    <row r="3909" spans="1:19" ht="30" x14ac:dyDescent="0.25">
      <c r="A3909" s="10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 s="19">
        <f t="shared" si="183"/>
        <v>42099.062754629631</v>
      </c>
      <c r="J3909">
        <v>1428197422</v>
      </c>
      <c r="K3909" s="19">
        <f t="shared" si="184"/>
        <v>42069.104421296302</v>
      </c>
      <c r="L3909">
        <v>1425609022</v>
      </c>
      <c r="M3909" t="b">
        <v>0</v>
      </c>
      <c r="N3909">
        <v>0</v>
      </c>
      <c r="O3909" t="b">
        <v>0</v>
      </c>
      <c r="P3909" t="s">
        <v>8289</v>
      </c>
      <c r="Q3909" s="15" t="s">
        <v>8322</v>
      </c>
      <c r="R3909" s="12" t="s">
        <v>8340</v>
      </c>
      <c r="S3909">
        <f t="shared" si="185"/>
        <v>0</v>
      </c>
    </row>
    <row r="3910" spans="1:19" ht="30" x14ac:dyDescent="0.25">
      <c r="A3910" s="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 s="19">
        <f t="shared" si="183"/>
        <v>42035.841666666667</v>
      </c>
      <c r="J3910">
        <v>1422735120</v>
      </c>
      <c r="K3910" s="19">
        <f t="shared" si="184"/>
        <v>42005.24998842593</v>
      </c>
      <c r="L3910">
        <v>1420091999</v>
      </c>
      <c r="M3910" t="b">
        <v>0</v>
      </c>
      <c r="N3910">
        <v>0</v>
      </c>
      <c r="O3910" t="b">
        <v>0</v>
      </c>
      <c r="P3910" t="s">
        <v>8289</v>
      </c>
      <c r="Q3910" s="15" t="s">
        <v>8322</v>
      </c>
      <c r="R3910" s="12" t="s">
        <v>8340</v>
      </c>
      <c r="S3910">
        <f t="shared" si="185"/>
        <v>0</v>
      </c>
    </row>
    <row r="3911" spans="1:19" ht="45" x14ac:dyDescent="0.25">
      <c r="A3911" s="10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 s="19">
        <f t="shared" si="183"/>
        <v>42286.984791666662</v>
      </c>
      <c r="J3911">
        <v>1444433886</v>
      </c>
      <c r="K3911" s="19">
        <f t="shared" si="184"/>
        <v>42256.984791666662</v>
      </c>
      <c r="L3911">
        <v>1441841886</v>
      </c>
      <c r="M3911" t="b">
        <v>0</v>
      </c>
      <c r="N3911">
        <v>0</v>
      </c>
      <c r="O3911" t="b">
        <v>0</v>
      </c>
      <c r="P3911" t="s">
        <v>8289</v>
      </c>
      <c r="Q3911" s="15" t="s">
        <v>8322</v>
      </c>
      <c r="R3911" s="12" t="s">
        <v>8340</v>
      </c>
      <c r="S3911">
        <f t="shared" si="185"/>
        <v>0</v>
      </c>
    </row>
    <row r="3912" spans="1:19" ht="30" x14ac:dyDescent="0.25">
      <c r="A3912" s="10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 s="19">
        <f t="shared" si="183"/>
        <v>42091.031076388885</v>
      </c>
      <c r="J3912">
        <v>1427503485</v>
      </c>
      <c r="K3912" s="19">
        <f t="shared" si="184"/>
        <v>42046.072743055556</v>
      </c>
      <c r="L3912">
        <v>1423619085</v>
      </c>
      <c r="M3912" t="b">
        <v>0</v>
      </c>
      <c r="N3912">
        <v>0</v>
      </c>
      <c r="O3912" t="b">
        <v>0</v>
      </c>
      <c r="P3912" t="s">
        <v>8289</v>
      </c>
      <c r="Q3912" s="15" t="s">
        <v>8322</v>
      </c>
      <c r="R3912" s="12" t="s">
        <v>8340</v>
      </c>
      <c r="S3912">
        <f t="shared" si="185"/>
        <v>0</v>
      </c>
    </row>
    <row r="3913" spans="1:19" ht="45" x14ac:dyDescent="0.25">
      <c r="A3913" s="10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 s="19">
        <f t="shared" si="183"/>
        <v>42633.354131944448</v>
      </c>
      <c r="J3913">
        <v>1474360197</v>
      </c>
      <c r="K3913" s="19">
        <f t="shared" si="184"/>
        <v>42603.354131944448</v>
      </c>
      <c r="L3913">
        <v>1471768197</v>
      </c>
      <c r="M3913" t="b">
        <v>0</v>
      </c>
      <c r="N3913">
        <v>0</v>
      </c>
      <c r="O3913" t="b">
        <v>0</v>
      </c>
      <c r="P3913" t="s">
        <v>8289</v>
      </c>
      <c r="Q3913" s="15" t="s">
        <v>8322</v>
      </c>
      <c r="R3913" s="12" t="s">
        <v>8340</v>
      </c>
      <c r="S3913">
        <f t="shared" si="185"/>
        <v>0</v>
      </c>
    </row>
    <row r="3914" spans="1:19" ht="45" x14ac:dyDescent="0.25">
      <c r="A3914" s="10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 s="19">
        <f t="shared" si="183"/>
        <v>42468.497407407413</v>
      </c>
      <c r="J3914">
        <v>1460116576</v>
      </c>
      <c r="K3914" s="19">
        <f t="shared" si="184"/>
        <v>42438.53907407407</v>
      </c>
      <c r="L3914">
        <v>1457528176</v>
      </c>
      <c r="M3914" t="b">
        <v>0</v>
      </c>
      <c r="N3914">
        <v>0</v>
      </c>
      <c r="O3914" t="b">
        <v>0</v>
      </c>
      <c r="P3914" t="s">
        <v>8289</v>
      </c>
      <c r="Q3914" s="15" t="s">
        <v>8322</v>
      </c>
      <c r="R3914" s="12" t="s">
        <v>8340</v>
      </c>
      <c r="S3914">
        <f t="shared" si="185"/>
        <v>0</v>
      </c>
    </row>
    <row r="3915" spans="1:19" ht="45" x14ac:dyDescent="0.25">
      <c r="A3915" s="10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 s="19">
        <f t="shared" si="183"/>
        <v>42839.171990740739</v>
      </c>
      <c r="J3915">
        <v>1492142860</v>
      </c>
      <c r="K3915" s="19">
        <f t="shared" si="184"/>
        <v>42779.21365740741</v>
      </c>
      <c r="L3915">
        <v>1486962460</v>
      </c>
      <c r="M3915" t="b">
        <v>0</v>
      </c>
      <c r="N3915">
        <v>0</v>
      </c>
      <c r="O3915" t="b">
        <v>0</v>
      </c>
      <c r="P3915" t="s">
        <v>8291</v>
      </c>
      <c r="Q3915" s="15" t="s">
        <v>8311</v>
      </c>
      <c r="R3915" s="12" t="s">
        <v>8336</v>
      </c>
      <c r="S3915">
        <f t="shared" si="185"/>
        <v>0</v>
      </c>
    </row>
    <row r="3916" spans="1:19" ht="60" x14ac:dyDescent="0.25">
      <c r="A3916" s="10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 s="19">
        <f t="shared" si="183"/>
        <v>42826.027905092589</v>
      </c>
      <c r="J3916">
        <v>1491007211</v>
      </c>
      <c r="K3916" s="19">
        <f t="shared" si="184"/>
        <v>42796.069571759261</v>
      </c>
      <c r="L3916">
        <v>1488418811</v>
      </c>
      <c r="M3916" t="b">
        <v>0</v>
      </c>
      <c r="N3916">
        <v>0</v>
      </c>
      <c r="O3916" t="b">
        <v>0</v>
      </c>
      <c r="P3916" t="s">
        <v>8291</v>
      </c>
      <c r="Q3916" s="15" t="s">
        <v>8311</v>
      </c>
      <c r="R3916" s="12" t="s">
        <v>8336</v>
      </c>
      <c r="S3916">
        <f t="shared" si="185"/>
        <v>0</v>
      </c>
    </row>
    <row r="3917" spans="1:19" ht="75" x14ac:dyDescent="0.25">
      <c r="A3917" s="10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 s="19">
        <f t="shared" si="183"/>
        <v>42820.147916666669</v>
      </c>
      <c r="J3917">
        <v>1490499180</v>
      </c>
      <c r="K3917" s="19">
        <f t="shared" si="184"/>
        <v>42796.207870370374</v>
      </c>
      <c r="L3917">
        <v>1488430760</v>
      </c>
      <c r="M3917" t="b">
        <v>0</v>
      </c>
      <c r="N3917">
        <v>0</v>
      </c>
      <c r="O3917" t="b">
        <v>0</v>
      </c>
      <c r="P3917" t="s">
        <v>8291</v>
      </c>
      <c r="Q3917" s="15" t="s">
        <v>8311</v>
      </c>
      <c r="R3917" s="12" t="s">
        <v>8336</v>
      </c>
      <c r="S3917">
        <f t="shared" si="185"/>
        <v>0</v>
      </c>
    </row>
    <row r="3918" spans="1:19" ht="45" x14ac:dyDescent="0.25">
      <c r="A3918" s="10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 s="19">
        <f t="shared" si="183"/>
        <v>42256.666666666672</v>
      </c>
      <c r="J3918">
        <v>1441814400</v>
      </c>
      <c r="K3918" s="19">
        <f t="shared" si="184"/>
        <v>42245.016736111109</v>
      </c>
      <c r="L3918">
        <v>1440807846</v>
      </c>
      <c r="M3918" t="b">
        <v>0</v>
      </c>
      <c r="N3918">
        <v>0</v>
      </c>
      <c r="O3918" t="b">
        <v>0</v>
      </c>
      <c r="P3918" t="s">
        <v>8291</v>
      </c>
      <c r="Q3918" s="15" t="s">
        <v>8311</v>
      </c>
      <c r="R3918" s="12" t="s">
        <v>8336</v>
      </c>
      <c r="S3918">
        <f t="shared" si="185"/>
        <v>0</v>
      </c>
    </row>
    <row r="3919" spans="1:19" ht="45" x14ac:dyDescent="0.25">
      <c r="A3919" s="10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 s="19">
        <f t="shared" si="183"/>
        <v>42239.306388888886</v>
      </c>
      <c r="J3919">
        <v>1440314472</v>
      </c>
      <c r="K3919" s="19">
        <f t="shared" si="184"/>
        <v>42179.306388888886</v>
      </c>
      <c r="L3919">
        <v>1435130472</v>
      </c>
      <c r="M3919" t="b">
        <v>0</v>
      </c>
      <c r="N3919">
        <v>0</v>
      </c>
      <c r="O3919" t="b">
        <v>0</v>
      </c>
      <c r="P3919" t="s">
        <v>8291</v>
      </c>
      <c r="Q3919" s="15" t="s">
        <v>8311</v>
      </c>
      <c r="R3919" s="12" t="s">
        <v>8336</v>
      </c>
      <c r="S3919">
        <f t="shared" si="185"/>
        <v>0</v>
      </c>
    </row>
    <row r="3920" spans="1:19" ht="60" x14ac:dyDescent="0.25">
      <c r="A3920" s="1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 s="19">
        <f t="shared" si="183"/>
        <v>42491.866967592592</v>
      </c>
      <c r="J3920">
        <v>1462135706</v>
      </c>
      <c r="K3920" s="19">
        <f t="shared" si="184"/>
        <v>42451.866967592592</v>
      </c>
      <c r="L3920">
        <v>1458679706</v>
      </c>
      <c r="M3920" t="b">
        <v>0</v>
      </c>
      <c r="N3920">
        <v>0</v>
      </c>
      <c r="O3920" t="b">
        <v>0</v>
      </c>
      <c r="P3920" t="s">
        <v>8291</v>
      </c>
      <c r="Q3920" s="15" t="s">
        <v>8311</v>
      </c>
      <c r="R3920" s="12" t="s">
        <v>8336</v>
      </c>
      <c r="S3920">
        <f t="shared" si="185"/>
        <v>0</v>
      </c>
    </row>
    <row r="3921" spans="1:19" ht="60" x14ac:dyDescent="0.25">
      <c r="A3921" s="10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 s="19">
        <f t="shared" si="183"/>
        <v>42185.913807870369</v>
      </c>
      <c r="J3921">
        <v>1435701353</v>
      </c>
      <c r="K3921" s="19">
        <f t="shared" si="184"/>
        <v>42125.913807870369</v>
      </c>
      <c r="L3921">
        <v>1430517353</v>
      </c>
      <c r="M3921" t="b">
        <v>0</v>
      </c>
      <c r="N3921">
        <v>0</v>
      </c>
      <c r="O3921" t="b">
        <v>0</v>
      </c>
      <c r="P3921" t="s">
        <v>8291</v>
      </c>
      <c r="Q3921" s="15" t="s">
        <v>8311</v>
      </c>
      <c r="R3921" s="12" t="s">
        <v>8336</v>
      </c>
      <c r="S3921">
        <f t="shared" si="185"/>
        <v>0</v>
      </c>
    </row>
    <row r="3922" spans="1:19" ht="45" x14ac:dyDescent="0.25">
      <c r="A3922" s="10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 s="19">
        <f t="shared" si="183"/>
        <v>42349.461377314816</v>
      </c>
      <c r="J3922">
        <v>1449831863</v>
      </c>
      <c r="K3922" s="19">
        <f t="shared" si="184"/>
        <v>42319.461377314816</v>
      </c>
      <c r="L3922">
        <v>1447239863</v>
      </c>
      <c r="M3922" t="b">
        <v>0</v>
      </c>
      <c r="N3922">
        <v>0</v>
      </c>
      <c r="O3922" t="b">
        <v>0</v>
      </c>
      <c r="P3922" t="s">
        <v>8291</v>
      </c>
      <c r="Q3922" s="15" t="s">
        <v>8311</v>
      </c>
      <c r="R3922" s="12" t="s">
        <v>8336</v>
      </c>
      <c r="S3922">
        <f t="shared" si="185"/>
        <v>0</v>
      </c>
    </row>
    <row r="3923" spans="1:19" ht="60" x14ac:dyDescent="0.25">
      <c r="A3923" s="10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 s="19">
        <f t="shared" si="183"/>
        <v>42531.052152777775</v>
      </c>
      <c r="J3923">
        <v>1465521306</v>
      </c>
      <c r="K3923" s="19">
        <f t="shared" si="184"/>
        <v>42471.052152777775</v>
      </c>
      <c r="L3923">
        <v>1460337306</v>
      </c>
      <c r="M3923" t="b">
        <v>0</v>
      </c>
      <c r="N3923">
        <v>0</v>
      </c>
      <c r="O3923" t="b">
        <v>0</v>
      </c>
      <c r="P3923" t="s">
        <v>8291</v>
      </c>
      <c r="Q3923" s="15" t="s">
        <v>8311</v>
      </c>
      <c r="R3923" s="12" t="s">
        <v>8336</v>
      </c>
      <c r="S3923">
        <f t="shared" si="185"/>
        <v>0</v>
      </c>
    </row>
    <row r="3924" spans="1:19" ht="45" x14ac:dyDescent="0.25">
      <c r="A3924" s="10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 s="19">
        <f t="shared" si="183"/>
        <v>42302.087766203709</v>
      </c>
      <c r="J3924">
        <v>1445738783</v>
      </c>
      <c r="K3924" s="19">
        <f t="shared" si="184"/>
        <v>42272.087766203709</v>
      </c>
      <c r="L3924">
        <v>1443146783</v>
      </c>
      <c r="M3924" t="b">
        <v>0</v>
      </c>
      <c r="N3924">
        <v>0</v>
      </c>
      <c r="O3924" t="b">
        <v>0</v>
      </c>
      <c r="P3924" t="s">
        <v>8291</v>
      </c>
      <c r="Q3924" s="15" t="s">
        <v>8311</v>
      </c>
      <c r="R3924" s="12" t="s">
        <v>8336</v>
      </c>
      <c r="S3924">
        <f t="shared" si="185"/>
        <v>0</v>
      </c>
    </row>
    <row r="3925" spans="1:19" ht="30" x14ac:dyDescent="0.25">
      <c r="A3925" s="10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 s="19">
        <f t="shared" si="183"/>
        <v>42166.625</v>
      </c>
      <c r="J3925">
        <v>1434034800</v>
      </c>
      <c r="K3925" s="19">
        <f t="shared" si="184"/>
        <v>42152.906851851847</v>
      </c>
      <c r="L3925">
        <v>1432849552</v>
      </c>
      <c r="M3925" t="b">
        <v>0</v>
      </c>
      <c r="N3925">
        <v>0</v>
      </c>
      <c r="O3925" t="b">
        <v>0</v>
      </c>
      <c r="P3925" t="s">
        <v>8291</v>
      </c>
      <c r="Q3925" s="15" t="s">
        <v>8311</v>
      </c>
      <c r="R3925" s="12" t="s">
        <v>8336</v>
      </c>
      <c r="S3925">
        <f t="shared" si="185"/>
        <v>0</v>
      </c>
    </row>
    <row r="3926" spans="1:19" ht="60" x14ac:dyDescent="0.25">
      <c r="A3926" s="10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 s="19">
        <f t="shared" si="183"/>
        <v>42385.208333333328</v>
      </c>
      <c r="J3926">
        <v>1452920400</v>
      </c>
      <c r="K3926" s="19">
        <f t="shared" si="184"/>
        <v>42325.683807870373</v>
      </c>
      <c r="L3926">
        <v>1447777481</v>
      </c>
      <c r="M3926" t="b">
        <v>0</v>
      </c>
      <c r="N3926">
        <v>0</v>
      </c>
      <c r="O3926" t="b">
        <v>0</v>
      </c>
      <c r="P3926" t="s">
        <v>8291</v>
      </c>
      <c r="Q3926" s="15" t="s">
        <v>8311</v>
      </c>
      <c r="R3926" s="12" t="s">
        <v>8336</v>
      </c>
      <c r="S3926">
        <f t="shared" si="185"/>
        <v>0</v>
      </c>
    </row>
    <row r="3927" spans="1:19" ht="60" x14ac:dyDescent="0.25">
      <c r="A3927" s="10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 s="19">
        <f t="shared" si="183"/>
        <v>42626.895833333328</v>
      </c>
      <c r="J3927">
        <v>1473802200</v>
      </c>
      <c r="K3927" s="19">
        <f t="shared" si="184"/>
        <v>42614.675625000003</v>
      </c>
      <c r="L3927">
        <v>1472746374</v>
      </c>
      <c r="M3927" t="b">
        <v>0</v>
      </c>
      <c r="N3927">
        <v>0</v>
      </c>
      <c r="O3927" t="b">
        <v>0</v>
      </c>
      <c r="P3927" t="s">
        <v>8291</v>
      </c>
      <c r="Q3927" s="15" t="s">
        <v>8311</v>
      </c>
      <c r="R3927" s="12" t="s">
        <v>8336</v>
      </c>
      <c r="S3927">
        <f t="shared" si="185"/>
        <v>0</v>
      </c>
    </row>
    <row r="3928" spans="1:19" ht="45" x14ac:dyDescent="0.25">
      <c r="A3928" s="10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 s="19">
        <f t="shared" si="183"/>
        <v>42201.817384259266</v>
      </c>
      <c r="J3928">
        <v>1437075422</v>
      </c>
      <c r="K3928" s="19">
        <f t="shared" si="184"/>
        <v>42171.817384259266</v>
      </c>
      <c r="L3928">
        <v>1434483422</v>
      </c>
      <c r="M3928" t="b">
        <v>0</v>
      </c>
      <c r="N3928">
        <v>0</v>
      </c>
      <c r="O3928" t="b">
        <v>0</v>
      </c>
      <c r="P3928" t="s">
        <v>8291</v>
      </c>
      <c r="Q3928" s="15" t="s">
        <v>8311</v>
      </c>
      <c r="R3928" s="12" t="s">
        <v>8336</v>
      </c>
      <c r="S3928">
        <f t="shared" si="185"/>
        <v>0</v>
      </c>
    </row>
    <row r="3929" spans="1:19" ht="30" x14ac:dyDescent="0.25">
      <c r="A3929" s="10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 s="19">
        <f t="shared" si="183"/>
        <v>41876.859814814816</v>
      </c>
      <c r="J3929">
        <v>1408999088</v>
      </c>
      <c r="K3929" s="19">
        <f t="shared" si="184"/>
        <v>41855.859814814816</v>
      </c>
      <c r="L3929">
        <v>1407184688</v>
      </c>
      <c r="M3929" t="b">
        <v>1</v>
      </c>
      <c r="N3929">
        <v>0</v>
      </c>
      <c r="O3929" t="b">
        <v>0</v>
      </c>
      <c r="P3929" t="s">
        <v>8283</v>
      </c>
      <c r="Q3929" s="15" t="s">
        <v>8322</v>
      </c>
      <c r="R3929" s="12" t="s">
        <v>8323</v>
      </c>
      <c r="S3929">
        <f t="shared" si="185"/>
        <v>0</v>
      </c>
    </row>
    <row r="3930" spans="1:19" ht="45" x14ac:dyDescent="0.25">
      <c r="A3930" s="1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 s="19">
        <f t="shared" si="183"/>
        <v>41859.889027777775</v>
      </c>
      <c r="J3930">
        <v>1407532812</v>
      </c>
      <c r="K3930" s="19">
        <f t="shared" si="184"/>
        <v>41829.889027777775</v>
      </c>
      <c r="L3930">
        <v>1404940812</v>
      </c>
      <c r="M3930" t="b">
        <v>0</v>
      </c>
      <c r="N3930">
        <v>0</v>
      </c>
      <c r="O3930" t="b">
        <v>0</v>
      </c>
      <c r="P3930" t="s">
        <v>8283</v>
      </c>
      <c r="Q3930" s="15" t="s">
        <v>8322</v>
      </c>
      <c r="R3930" s="12" t="s">
        <v>8323</v>
      </c>
      <c r="S3930">
        <f t="shared" si="185"/>
        <v>0</v>
      </c>
    </row>
    <row r="3931" spans="1:19" ht="60" x14ac:dyDescent="0.25">
      <c r="A3931" s="10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 s="19">
        <f t="shared" si="183"/>
        <v>42186.906678240746</v>
      </c>
      <c r="J3931">
        <v>1435787137</v>
      </c>
      <c r="K3931" s="19">
        <f t="shared" si="184"/>
        <v>42172.906678240746</v>
      </c>
      <c r="L3931">
        <v>1434577537</v>
      </c>
      <c r="M3931" t="b">
        <v>0</v>
      </c>
      <c r="N3931">
        <v>0</v>
      </c>
      <c r="O3931" t="b">
        <v>0</v>
      </c>
      <c r="P3931" t="s">
        <v>8283</v>
      </c>
      <c r="Q3931" s="15" t="s">
        <v>8322</v>
      </c>
      <c r="R3931" s="12" t="s">
        <v>8323</v>
      </c>
      <c r="S3931">
        <f t="shared" si="185"/>
        <v>0</v>
      </c>
    </row>
    <row r="3932" spans="1:19" ht="45" x14ac:dyDescent="0.25">
      <c r="A3932" s="10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 s="19">
        <f t="shared" si="183"/>
        <v>42097.192708333328</v>
      </c>
      <c r="J3932">
        <v>1428035850</v>
      </c>
      <c r="K3932" s="19">
        <f t="shared" si="184"/>
        <v>42067.234375</v>
      </c>
      <c r="L3932">
        <v>1425447450</v>
      </c>
      <c r="M3932" t="b">
        <v>0</v>
      </c>
      <c r="N3932">
        <v>0</v>
      </c>
      <c r="O3932" t="b">
        <v>0</v>
      </c>
      <c r="P3932" t="s">
        <v>8283</v>
      </c>
      <c r="Q3932" s="15" t="s">
        <v>8322</v>
      </c>
      <c r="R3932" s="12" t="s">
        <v>8323</v>
      </c>
      <c r="S3932">
        <f t="shared" si="185"/>
        <v>0</v>
      </c>
    </row>
    <row r="3933" spans="1:19" ht="60" x14ac:dyDescent="0.25">
      <c r="A3933" s="10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 s="19">
        <f t="shared" si="183"/>
        <v>42030.300243055557</v>
      </c>
      <c r="J3933">
        <v>1422256341</v>
      </c>
      <c r="K3933" s="19">
        <f t="shared" si="184"/>
        <v>42000.300243055557</v>
      </c>
      <c r="L3933">
        <v>1419664341</v>
      </c>
      <c r="M3933" t="b">
        <v>0</v>
      </c>
      <c r="N3933">
        <v>0</v>
      </c>
      <c r="O3933" t="b">
        <v>0</v>
      </c>
      <c r="P3933" t="s">
        <v>8281</v>
      </c>
      <c r="Q3933" s="15" t="s">
        <v>8309</v>
      </c>
      <c r="R3933" s="12" t="s">
        <v>8341</v>
      </c>
      <c r="S3933">
        <f t="shared" si="185"/>
        <v>0</v>
      </c>
    </row>
    <row r="3934" spans="1:19" ht="60" x14ac:dyDescent="0.25">
      <c r="A3934" s="10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 s="19">
        <f t="shared" si="183"/>
        <v>42739.002881944441</v>
      </c>
      <c r="J3934">
        <v>1483488249</v>
      </c>
      <c r="K3934" s="19">
        <f t="shared" si="184"/>
        <v>42709.002881944441</v>
      </c>
      <c r="L3934">
        <v>1480896249</v>
      </c>
      <c r="M3934" t="b">
        <v>0</v>
      </c>
      <c r="N3934">
        <v>0</v>
      </c>
      <c r="O3934" t="b">
        <v>0</v>
      </c>
      <c r="P3934" t="s">
        <v>8281</v>
      </c>
      <c r="Q3934" s="15" t="s">
        <v>8309</v>
      </c>
      <c r="R3934" s="12" t="s">
        <v>8341</v>
      </c>
      <c r="S3934">
        <f t="shared" si="185"/>
        <v>0</v>
      </c>
    </row>
    <row r="3935" spans="1:19" ht="45" x14ac:dyDescent="0.25">
      <c r="A3935" s="10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 s="19">
        <f t="shared" si="183"/>
        <v>41806.284780092588</v>
      </c>
      <c r="J3935">
        <v>1402901405</v>
      </c>
      <c r="K3935" s="19">
        <f t="shared" si="184"/>
        <v>41776.284780092588</v>
      </c>
      <c r="L3935">
        <v>1400309405</v>
      </c>
      <c r="M3935" t="b">
        <v>0</v>
      </c>
      <c r="N3935">
        <v>0</v>
      </c>
      <c r="O3935" t="b">
        <v>0</v>
      </c>
      <c r="P3935" t="s">
        <v>8281</v>
      </c>
      <c r="Q3935" s="15" t="s">
        <v>8309</v>
      </c>
      <c r="R3935" s="12" t="s">
        <v>8341</v>
      </c>
      <c r="S3935">
        <f t="shared" si="185"/>
        <v>0</v>
      </c>
    </row>
    <row r="3936" spans="1:19" ht="45" x14ac:dyDescent="0.25">
      <c r="A3936" s="10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 s="19">
        <f t="shared" si="183"/>
        <v>42064.029224537036</v>
      </c>
      <c r="J3936">
        <v>1425170525</v>
      </c>
      <c r="K3936" s="19">
        <f t="shared" si="184"/>
        <v>42035.029224537036</v>
      </c>
      <c r="L3936">
        <v>1422664925</v>
      </c>
      <c r="M3936" t="b">
        <v>0</v>
      </c>
      <c r="N3936">
        <v>0</v>
      </c>
      <c r="O3936" t="b">
        <v>0</v>
      </c>
      <c r="P3936" t="s">
        <v>8281</v>
      </c>
      <c r="Q3936" s="15" t="s">
        <v>8309</v>
      </c>
      <c r="R3936" s="12" t="s">
        <v>8341</v>
      </c>
      <c r="S3936">
        <f t="shared" si="185"/>
        <v>0</v>
      </c>
    </row>
    <row r="3937" spans="1:19" ht="60" x14ac:dyDescent="0.25">
      <c r="A3937" s="10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 s="19">
        <f t="shared" si="183"/>
        <v>41803.008738425924</v>
      </c>
      <c r="J3937">
        <v>1402618355</v>
      </c>
      <c r="K3937" s="19">
        <f t="shared" si="184"/>
        <v>41773.008738425924</v>
      </c>
      <c r="L3937">
        <v>1400026355</v>
      </c>
      <c r="M3937" t="b">
        <v>0</v>
      </c>
      <c r="N3937">
        <v>0</v>
      </c>
      <c r="O3937" t="b">
        <v>0</v>
      </c>
      <c r="P3937" t="s">
        <v>8281</v>
      </c>
      <c r="Q3937" s="15" t="s">
        <v>8309</v>
      </c>
      <c r="R3937" s="12" t="s">
        <v>8341</v>
      </c>
      <c r="S3937">
        <f t="shared" si="185"/>
        <v>0</v>
      </c>
    </row>
    <row r="3938" spans="1:19" ht="45" x14ac:dyDescent="0.25">
      <c r="A3938" s="10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 s="19">
        <f t="shared" si="183"/>
        <v>42708.628321759257</v>
      </c>
      <c r="J3938">
        <v>1480863887</v>
      </c>
      <c r="K3938" s="19">
        <f t="shared" si="184"/>
        <v>42678.586655092593</v>
      </c>
      <c r="L3938">
        <v>1478268287</v>
      </c>
      <c r="M3938" t="b">
        <v>0</v>
      </c>
      <c r="N3938">
        <v>0</v>
      </c>
      <c r="O3938" t="b">
        <v>0</v>
      </c>
      <c r="P3938" t="s">
        <v>8294</v>
      </c>
      <c r="Q3938" s="15" t="s">
        <v>8322</v>
      </c>
      <c r="R3938" s="12" t="s">
        <v>8351</v>
      </c>
      <c r="S3938">
        <f t="shared" si="185"/>
        <v>0</v>
      </c>
    </row>
    <row r="3939" spans="1:19" ht="60" x14ac:dyDescent="0.25">
      <c r="A3939" s="10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 s="19">
        <f t="shared" si="183"/>
        <v>42359.58839120371</v>
      </c>
      <c r="J3939">
        <v>1450706837</v>
      </c>
      <c r="K3939" s="19">
        <f t="shared" si="184"/>
        <v>42329.58839120371</v>
      </c>
      <c r="L3939">
        <v>1448114837</v>
      </c>
      <c r="M3939" t="b">
        <v>0</v>
      </c>
      <c r="N3939">
        <v>0</v>
      </c>
      <c r="O3939" t="b">
        <v>0</v>
      </c>
      <c r="P3939" t="s">
        <v>8294</v>
      </c>
      <c r="Q3939" s="15" t="s">
        <v>8322</v>
      </c>
      <c r="R3939" s="12" t="s">
        <v>8351</v>
      </c>
      <c r="S3939">
        <f t="shared" si="185"/>
        <v>0</v>
      </c>
    </row>
    <row r="3940" spans="1:19" ht="60" x14ac:dyDescent="0.25">
      <c r="A3940" s="1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 s="19">
        <f t="shared" si="183"/>
        <v>42711.047939814816</v>
      </c>
      <c r="J3940">
        <v>1481072942</v>
      </c>
      <c r="K3940" s="19">
        <f t="shared" si="184"/>
        <v>42651.006273148145</v>
      </c>
      <c r="L3940">
        <v>1475885342</v>
      </c>
      <c r="M3940" t="b">
        <v>0</v>
      </c>
      <c r="N3940">
        <v>0</v>
      </c>
      <c r="O3940" t="b">
        <v>0</v>
      </c>
      <c r="P3940" t="s">
        <v>8294</v>
      </c>
      <c r="Q3940" s="15" t="s">
        <v>8322</v>
      </c>
      <c r="R3940" s="12" t="s">
        <v>8351</v>
      </c>
      <c r="S3940">
        <f t="shared" si="185"/>
        <v>0</v>
      </c>
    </row>
    <row r="3941" spans="1:19" ht="60" x14ac:dyDescent="0.25">
      <c r="A3941" s="10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 s="19">
        <f t="shared" si="183"/>
        <v>41830.819571759261</v>
      </c>
      <c r="J3941">
        <v>1405021211</v>
      </c>
      <c r="K3941" s="19">
        <f t="shared" si="184"/>
        <v>41800.819571759261</v>
      </c>
      <c r="L3941">
        <v>1402429211</v>
      </c>
      <c r="M3941" t="b">
        <v>0</v>
      </c>
      <c r="N3941">
        <v>0</v>
      </c>
      <c r="O3941" t="b">
        <v>0</v>
      </c>
      <c r="P3941" t="s">
        <v>8294</v>
      </c>
      <c r="Q3941" s="15" t="s">
        <v>8322</v>
      </c>
      <c r="R3941" s="12" t="s">
        <v>8351</v>
      </c>
      <c r="S3941">
        <f t="shared" si="185"/>
        <v>0</v>
      </c>
    </row>
    <row r="3942" spans="1:19" ht="60" x14ac:dyDescent="0.25">
      <c r="A3942" s="10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 s="19">
        <f t="shared" si="183"/>
        <v>41877.930694444447</v>
      </c>
      <c r="J3942">
        <v>1409091612</v>
      </c>
      <c r="K3942" s="19">
        <f t="shared" si="184"/>
        <v>41847.930694444447</v>
      </c>
      <c r="L3942">
        <v>1406499612</v>
      </c>
      <c r="M3942" t="b">
        <v>0</v>
      </c>
      <c r="N3942">
        <v>0</v>
      </c>
      <c r="O3942" t="b">
        <v>0</v>
      </c>
      <c r="P3942" t="s">
        <v>8294</v>
      </c>
      <c r="Q3942" s="15" t="s">
        <v>8322</v>
      </c>
      <c r="R3942" s="12" t="s">
        <v>8351</v>
      </c>
      <c r="S3942">
        <f t="shared" si="185"/>
        <v>0</v>
      </c>
    </row>
    <row r="3943" spans="1:19" ht="60" x14ac:dyDescent="0.25">
      <c r="A3943" s="10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 s="19">
        <f t="shared" si="183"/>
        <v>41957.277303240742</v>
      </c>
      <c r="J3943">
        <v>1415947159</v>
      </c>
      <c r="K3943" s="19">
        <f t="shared" si="184"/>
        <v>41927.235636574071</v>
      </c>
      <c r="L3943">
        <v>1413351559</v>
      </c>
      <c r="M3943" t="b">
        <v>0</v>
      </c>
      <c r="N3943">
        <v>0</v>
      </c>
      <c r="O3943" t="b">
        <v>0</v>
      </c>
      <c r="P3943" t="s">
        <v>8280</v>
      </c>
      <c r="Q3943" s="15" t="s">
        <v>8309</v>
      </c>
      <c r="R3943" s="12" t="s">
        <v>8345</v>
      </c>
      <c r="S3943">
        <f t="shared" si="185"/>
        <v>0</v>
      </c>
    </row>
    <row r="3944" spans="1:19" ht="60" x14ac:dyDescent="0.25">
      <c r="A3944" s="10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 s="19">
        <f t="shared" si="183"/>
        <v>40390</v>
      </c>
      <c r="J3944">
        <v>1280534400</v>
      </c>
      <c r="K3944" s="19">
        <f t="shared" si="184"/>
        <v>40355.024953703702</v>
      </c>
      <c r="L3944">
        <v>1277512556</v>
      </c>
      <c r="M3944" t="b">
        <v>0</v>
      </c>
      <c r="N3944">
        <v>0</v>
      </c>
      <c r="O3944" t="b">
        <v>0</v>
      </c>
      <c r="P3944" t="s">
        <v>8280</v>
      </c>
      <c r="Q3944" s="15" t="s">
        <v>8309</v>
      </c>
      <c r="R3944" s="12" t="s">
        <v>8345</v>
      </c>
      <c r="S3944">
        <f t="shared" si="185"/>
        <v>0</v>
      </c>
    </row>
    <row r="3945" spans="1:19" ht="45" x14ac:dyDescent="0.25">
      <c r="A3945" s="10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 s="19">
        <f t="shared" si="183"/>
        <v>42197.813703703709</v>
      </c>
      <c r="J3945">
        <v>1436729504</v>
      </c>
      <c r="K3945" s="19">
        <f t="shared" si="184"/>
        <v>42167.813703703709</v>
      </c>
      <c r="L3945">
        <v>1434137504</v>
      </c>
      <c r="M3945" t="b">
        <v>0</v>
      </c>
      <c r="N3945">
        <v>0</v>
      </c>
      <c r="O3945" t="b">
        <v>0</v>
      </c>
      <c r="P3945" t="s">
        <v>8270</v>
      </c>
      <c r="Q3945" s="15" t="s">
        <v>8307</v>
      </c>
      <c r="R3945" s="12" t="s">
        <v>8354</v>
      </c>
      <c r="S3945">
        <f t="shared" si="185"/>
        <v>0</v>
      </c>
    </row>
    <row r="3946" spans="1:19" ht="60" x14ac:dyDescent="0.25">
      <c r="A3946" s="10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 s="19">
        <f t="shared" si="183"/>
        <v>41918.208333333336</v>
      </c>
      <c r="J3946">
        <v>1412571600</v>
      </c>
      <c r="K3946" s="19">
        <f t="shared" si="184"/>
        <v>41897.702199074076</v>
      </c>
      <c r="L3946">
        <v>1410799870</v>
      </c>
      <c r="M3946" t="b">
        <v>0</v>
      </c>
      <c r="N3946">
        <v>0</v>
      </c>
      <c r="O3946" t="b">
        <v>0</v>
      </c>
      <c r="P3946" t="s">
        <v>8270</v>
      </c>
      <c r="Q3946" s="15" t="s">
        <v>8307</v>
      </c>
      <c r="R3946" s="12" t="s">
        <v>8354</v>
      </c>
      <c r="S3946">
        <f t="shared" si="185"/>
        <v>0</v>
      </c>
    </row>
    <row r="3947" spans="1:19" ht="60" x14ac:dyDescent="0.25">
      <c r="A3947" s="10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 s="19">
        <f t="shared" si="183"/>
        <v>42094.985416666663</v>
      </c>
      <c r="J3947">
        <v>1427845140</v>
      </c>
      <c r="K3947" s="19">
        <f t="shared" si="184"/>
        <v>42060.001805555556</v>
      </c>
      <c r="L3947">
        <v>1424822556</v>
      </c>
      <c r="M3947" t="b">
        <v>0</v>
      </c>
      <c r="N3947">
        <v>0</v>
      </c>
      <c r="O3947" t="b">
        <v>0</v>
      </c>
      <c r="P3947" t="s">
        <v>8270</v>
      </c>
      <c r="Q3947" s="15" t="s">
        <v>8307</v>
      </c>
      <c r="R3947" s="12" t="s">
        <v>8354</v>
      </c>
      <c r="S3947">
        <f t="shared" si="185"/>
        <v>0</v>
      </c>
    </row>
    <row r="3948" spans="1:19" ht="45" x14ac:dyDescent="0.25">
      <c r="A3948" s="10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 s="19">
        <f t="shared" si="183"/>
        <v>42227.775787037041</v>
      </c>
      <c r="J3948">
        <v>1439318228</v>
      </c>
      <c r="K3948" s="19">
        <f t="shared" si="184"/>
        <v>42198.775787037041</v>
      </c>
      <c r="L3948">
        <v>1436812628</v>
      </c>
      <c r="M3948" t="b">
        <v>0</v>
      </c>
      <c r="N3948">
        <v>0</v>
      </c>
      <c r="O3948" t="b">
        <v>0</v>
      </c>
      <c r="P3948" t="s">
        <v>8270</v>
      </c>
      <c r="Q3948" s="15" t="s">
        <v>8307</v>
      </c>
      <c r="R3948" s="12" t="s">
        <v>8354</v>
      </c>
      <c r="S3948">
        <f t="shared" si="185"/>
        <v>0</v>
      </c>
    </row>
    <row r="3949" spans="1:19" ht="45" x14ac:dyDescent="0.25">
      <c r="A3949" s="10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 s="19">
        <f t="shared" si="183"/>
        <v>42738.842245370368</v>
      </c>
      <c r="J3949">
        <v>1483474370</v>
      </c>
      <c r="K3949" s="19">
        <f t="shared" si="184"/>
        <v>42708.842245370368</v>
      </c>
      <c r="L3949">
        <v>1480882370</v>
      </c>
      <c r="M3949" t="b">
        <v>0</v>
      </c>
      <c r="N3949">
        <v>0</v>
      </c>
      <c r="O3949" t="b">
        <v>0</v>
      </c>
      <c r="P3949" t="s">
        <v>8270</v>
      </c>
      <c r="Q3949" s="15" t="s">
        <v>8307</v>
      </c>
      <c r="R3949" s="12" t="s">
        <v>8354</v>
      </c>
      <c r="S3949">
        <f t="shared" si="185"/>
        <v>0</v>
      </c>
    </row>
    <row r="3950" spans="1:19" ht="45" x14ac:dyDescent="0.25">
      <c r="A3950" s="1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 s="19">
        <f t="shared" si="183"/>
        <v>42161.633703703701</v>
      </c>
      <c r="J3950">
        <v>1433603552</v>
      </c>
      <c r="K3950" s="19">
        <f t="shared" si="184"/>
        <v>42101.633703703701</v>
      </c>
      <c r="L3950">
        <v>1428419552</v>
      </c>
      <c r="M3950" t="b">
        <v>0</v>
      </c>
      <c r="N3950">
        <v>0</v>
      </c>
      <c r="O3950" t="b">
        <v>0</v>
      </c>
      <c r="P3950" t="s">
        <v>8270</v>
      </c>
      <c r="Q3950" s="15" t="s">
        <v>8307</v>
      </c>
      <c r="R3950" s="12" t="s">
        <v>8354</v>
      </c>
      <c r="S3950">
        <f t="shared" si="185"/>
        <v>0</v>
      </c>
    </row>
    <row r="3951" spans="1:19" ht="60" x14ac:dyDescent="0.25">
      <c r="A3951" s="10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 s="19">
        <f t="shared" si="183"/>
        <v>42115.676180555558</v>
      </c>
      <c r="J3951">
        <v>1429632822</v>
      </c>
      <c r="K3951" s="19">
        <f t="shared" si="184"/>
        <v>42103.676180555558</v>
      </c>
      <c r="L3951">
        <v>1428596022</v>
      </c>
      <c r="M3951" t="b">
        <v>0</v>
      </c>
      <c r="N3951">
        <v>0</v>
      </c>
      <c r="O3951" t="b">
        <v>0</v>
      </c>
      <c r="P3951" t="s">
        <v>8270</v>
      </c>
      <c r="Q3951" s="15" t="s">
        <v>8307</v>
      </c>
      <c r="R3951" s="12" t="s">
        <v>8354</v>
      </c>
      <c r="S3951">
        <f t="shared" si="185"/>
        <v>0</v>
      </c>
    </row>
    <row r="3952" spans="1:19" ht="30" x14ac:dyDescent="0.25">
      <c r="A3952" s="10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 s="19">
        <f t="shared" si="183"/>
        <v>42160.78361111111</v>
      </c>
      <c r="J3952">
        <v>1433530104</v>
      </c>
      <c r="K3952" s="19">
        <f t="shared" si="184"/>
        <v>42130.78361111111</v>
      </c>
      <c r="L3952">
        <v>1430938104</v>
      </c>
      <c r="M3952" t="b">
        <v>0</v>
      </c>
      <c r="N3952">
        <v>0</v>
      </c>
      <c r="O3952" t="b">
        <v>0</v>
      </c>
      <c r="P3952" t="s">
        <v>8270</v>
      </c>
      <c r="Q3952" s="15" t="s">
        <v>8307</v>
      </c>
      <c r="R3952" s="12" t="s">
        <v>8354</v>
      </c>
      <c r="S3952">
        <f t="shared" si="185"/>
        <v>0</v>
      </c>
    </row>
    <row r="3953" spans="1:19" ht="45" x14ac:dyDescent="0.25">
      <c r="A3953" s="10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 s="19">
        <f t="shared" si="183"/>
        <v>42294.620115740734</v>
      </c>
      <c r="J3953">
        <v>1445093578</v>
      </c>
      <c r="K3953" s="19">
        <f t="shared" si="184"/>
        <v>42264.620115740734</v>
      </c>
      <c r="L3953">
        <v>1442501578</v>
      </c>
      <c r="M3953" t="b">
        <v>0</v>
      </c>
      <c r="N3953">
        <v>0</v>
      </c>
      <c r="O3953" t="b">
        <v>0</v>
      </c>
      <c r="P3953" t="s">
        <v>8270</v>
      </c>
      <c r="Q3953" s="15" t="s">
        <v>8307</v>
      </c>
      <c r="R3953" s="12" t="s">
        <v>8354</v>
      </c>
      <c r="S3953">
        <f t="shared" si="185"/>
        <v>0</v>
      </c>
    </row>
    <row r="3954" spans="1:19" ht="45" x14ac:dyDescent="0.25">
      <c r="A3954" s="10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 s="19">
        <f t="shared" si="183"/>
        <v>42035.027083333334</v>
      </c>
      <c r="J3954">
        <v>1422664740</v>
      </c>
      <c r="K3954" s="19">
        <f t="shared" si="184"/>
        <v>41978.930972222224</v>
      </c>
      <c r="L3954">
        <v>1417818036</v>
      </c>
      <c r="M3954" t="b">
        <v>0</v>
      </c>
      <c r="N3954">
        <v>0</v>
      </c>
      <c r="O3954" t="b">
        <v>0</v>
      </c>
      <c r="P3954" t="s">
        <v>8270</v>
      </c>
      <c r="Q3954" s="15" t="s">
        <v>8307</v>
      </c>
      <c r="R3954" s="12" t="s">
        <v>8354</v>
      </c>
      <c r="S3954">
        <f t="shared" si="185"/>
        <v>0</v>
      </c>
    </row>
    <row r="3955" spans="1:19" ht="60" x14ac:dyDescent="0.25">
      <c r="A3955" s="10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 s="19">
        <f t="shared" si="183"/>
        <v>42490.916666666672</v>
      </c>
      <c r="J3955">
        <v>1462053600</v>
      </c>
      <c r="K3955" s="19">
        <f t="shared" si="184"/>
        <v>42466.858888888892</v>
      </c>
      <c r="L3955">
        <v>1459975008</v>
      </c>
      <c r="M3955" t="b">
        <v>0</v>
      </c>
      <c r="N3955">
        <v>0</v>
      </c>
      <c r="O3955" t="b">
        <v>0</v>
      </c>
      <c r="P3955" t="s">
        <v>8270</v>
      </c>
      <c r="Q3955" s="15" t="s">
        <v>8307</v>
      </c>
      <c r="R3955" s="12" t="s">
        <v>8354</v>
      </c>
      <c r="S3955">
        <f t="shared" si="185"/>
        <v>0</v>
      </c>
    </row>
    <row r="3956" spans="1:19" ht="60" x14ac:dyDescent="0.25">
      <c r="A3956" s="10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 s="19">
        <f t="shared" si="183"/>
        <v>42367.011574074073</v>
      </c>
      <c r="J3956">
        <v>1451348200</v>
      </c>
      <c r="K3956" s="19">
        <f t="shared" si="184"/>
        <v>42322.011574074073</v>
      </c>
      <c r="L3956">
        <v>1447460200</v>
      </c>
      <c r="M3956" t="b">
        <v>0</v>
      </c>
      <c r="N3956">
        <v>0</v>
      </c>
      <c r="O3956" t="b">
        <v>0</v>
      </c>
      <c r="P3956" t="s">
        <v>8270</v>
      </c>
      <c r="Q3956" s="15" t="s">
        <v>8307</v>
      </c>
      <c r="R3956" s="12" t="s">
        <v>8354</v>
      </c>
      <c r="S3956">
        <f t="shared" si="185"/>
        <v>0</v>
      </c>
    </row>
    <row r="3957" spans="1:19" ht="45" x14ac:dyDescent="0.25">
      <c r="A3957" s="10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 s="19">
        <f t="shared" si="183"/>
        <v>42303.934675925921</v>
      </c>
      <c r="J3957">
        <v>1445898356</v>
      </c>
      <c r="K3957" s="19">
        <f t="shared" si="184"/>
        <v>42248.934675925921</v>
      </c>
      <c r="L3957">
        <v>1441146356</v>
      </c>
      <c r="M3957" t="b">
        <v>0</v>
      </c>
      <c r="N3957">
        <v>0</v>
      </c>
      <c r="O3957" t="b">
        <v>0</v>
      </c>
      <c r="P3957" t="s">
        <v>8270</v>
      </c>
      <c r="Q3957" s="15" t="s">
        <v>8307</v>
      </c>
      <c r="R3957" s="12" t="s">
        <v>8354</v>
      </c>
      <c r="S3957">
        <f t="shared" si="185"/>
        <v>0</v>
      </c>
    </row>
    <row r="3958" spans="1:19" ht="60" x14ac:dyDescent="0.25">
      <c r="A3958" s="10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 s="19">
        <f t="shared" si="183"/>
        <v>42386.958333333328</v>
      </c>
      <c r="J3958">
        <v>1453071600</v>
      </c>
      <c r="K3958" s="19">
        <f t="shared" si="184"/>
        <v>42346.736400462964</v>
      </c>
      <c r="L3958">
        <v>1449596425</v>
      </c>
      <c r="M3958" t="b">
        <v>0</v>
      </c>
      <c r="N3958">
        <v>0</v>
      </c>
      <c r="O3958" t="b">
        <v>0</v>
      </c>
      <c r="P3958" t="s">
        <v>8270</v>
      </c>
      <c r="Q3958" s="15" t="s">
        <v>8307</v>
      </c>
      <c r="R3958" s="12" t="s">
        <v>8354</v>
      </c>
      <c r="S3958">
        <f t="shared" si="185"/>
        <v>0</v>
      </c>
    </row>
    <row r="3959" spans="1:19" ht="60" x14ac:dyDescent="0.25">
      <c r="A3959" s="10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 s="19">
        <f t="shared" si="183"/>
        <v>42410.812627314815</v>
      </c>
      <c r="J3959">
        <v>1455132611</v>
      </c>
      <c r="K3959" s="19">
        <f t="shared" si="184"/>
        <v>42380.812627314815</v>
      </c>
      <c r="L3959">
        <v>1452540611</v>
      </c>
      <c r="M3959" t="b">
        <v>0</v>
      </c>
      <c r="N3959">
        <v>0</v>
      </c>
      <c r="O3959" t="b">
        <v>0</v>
      </c>
      <c r="P3959" t="s">
        <v>8270</v>
      </c>
      <c r="Q3959" s="15" t="s">
        <v>8307</v>
      </c>
      <c r="R3959" s="12" t="s">
        <v>8354</v>
      </c>
      <c r="S3959">
        <f t="shared" si="185"/>
        <v>0</v>
      </c>
    </row>
    <row r="3960" spans="1:19" ht="60" x14ac:dyDescent="0.25">
      <c r="A3960" s="1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 s="19">
        <f t="shared" si="183"/>
        <v>42180.777731481481</v>
      </c>
      <c r="J3960">
        <v>1435257596</v>
      </c>
      <c r="K3960" s="19">
        <f t="shared" si="184"/>
        <v>42150.777731481481</v>
      </c>
      <c r="L3960">
        <v>1432665596</v>
      </c>
      <c r="M3960" t="b">
        <v>0</v>
      </c>
      <c r="N3960">
        <v>0</v>
      </c>
      <c r="O3960" t="b">
        <v>0</v>
      </c>
      <c r="P3960" t="s">
        <v>8270</v>
      </c>
      <c r="Q3960" s="15" t="s">
        <v>8307</v>
      </c>
      <c r="R3960" s="12" t="s">
        <v>8354</v>
      </c>
      <c r="S3960">
        <f t="shared" si="185"/>
        <v>0</v>
      </c>
    </row>
    <row r="3961" spans="1:19" ht="60" x14ac:dyDescent="0.25">
      <c r="A3961" s="10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 s="19">
        <f t="shared" si="183"/>
        <v>42622.836076388892</v>
      </c>
      <c r="J3961">
        <v>1473451437</v>
      </c>
      <c r="K3961" s="19">
        <f t="shared" si="184"/>
        <v>42592.836076388892</v>
      </c>
      <c r="L3961">
        <v>1470859437</v>
      </c>
      <c r="M3961" t="b">
        <v>0</v>
      </c>
      <c r="N3961">
        <v>0</v>
      </c>
      <c r="O3961" t="b">
        <v>0</v>
      </c>
      <c r="P3961" t="s">
        <v>8270</v>
      </c>
      <c r="Q3961" s="15" t="s">
        <v>8307</v>
      </c>
      <c r="R3961" s="12" t="s">
        <v>8354</v>
      </c>
      <c r="S3961">
        <f t="shared" si="185"/>
        <v>0</v>
      </c>
    </row>
    <row r="3962" spans="1:19" ht="45" x14ac:dyDescent="0.25">
      <c r="A3962" s="10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 s="19">
        <f t="shared" si="183"/>
        <v>42699.911840277782</v>
      </c>
      <c r="J3962">
        <v>1480110783</v>
      </c>
      <c r="K3962" s="19">
        <f t="shared" si="184"/>
        <v>42669.870173611111</v>
      </c>
      <c r="L3962">
        <v>1477515183</v>
      </c>
      <c r="M3962" t="b">
        <v>0</v>
      </c>
      <c r="N3962">
        <v>0</v>
      </c>
      <c r="O3962" t="b">
        <v>0</v>
      </c>
      <c r="P3962" t="s">
        <v>8270</v>
      </c>
      <c r="Q3962" s="15" t="s">
        <v>8307</v>
      </c>
      <c r="R3962" s="12" t="s">
        <v>8354</v>
      </c>
      <c r="S3962">
        <f t="shared" si="185"/>
        <v>0</v>
      </c>
    </row>
    <row r="3963" spans="1:19" ht="45" x14ac:dyDescent="0.25">
      <c r="A3963" s="10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 s="19">
        <f t="shared" si="183"/>
        <v>42242.013078703705</v>
      </c>
      <c r="J3963">
        <v>1440548330</v>
      </c>
      <c r="K3963" s="19">
        <f t="shared" si="184"/>
        <v>42213.013078703705</v>
      </c>
      <c r="L3963">
        <v>1438042730</v>
      </c>
      <c r="M3963" t="b">
        <v>0</v>
      </c>
      <c r="N3963">
        <v>0</v>
      </c>
      <c r="O3963" t="b">
        <v>0</v>
      </c>
      <c r="P3963" t="s">
        <v>8270</v>
      </c>
      <c r="Q3963" s="15" t="s">
        <v>8307</v>
      </c>
      <c r="R3963" s="12" t="s">
        <v>8354</v>
      </c>
      <c r="S3963">
        <f t="shared" si="185"/>
        <v>0</v>
      </c>
    </row>
    <row r="3964" spans="1:19" ht="45" x14ac:dyDescent="0.25">
      <c r="A3964" s="10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 s="19">
        <f t="shared" si="183"/>
        <v>42282.016388888893</v>
      </c>
      <c r="J3964">
        <v>1444004616</v>
      </c>
      <c r="K3964" s="19">
        <f t="shared" si="184"/>
        <v>42237.016388888893</v>
      </c>
      <c r="L3964">
        <v>1440116616</v>
      </c>
      <c r="M3964" t="b">
        <v>0</v>
      </c>
      <c r="N3964">
        <v>0</v>
      </c>
      <c r="O3964" t="b">
        <v>0</v>
      </c>
      <c r="P3964" t="s">
        <v>8270</v>
      </c>
      <c r="Q3964" s="15" t="s">
        <v>8307</v>
      </c>
      <c r="R3964" s="12" t="s">
        <v>8354</v>
      </c>
      <c r="S3964">
        <f t="shared" si="185"/>
        <v>0</v>
      </c>
    </row>
    <row r="3965" spans="1:19" ht="45" x14ac:dyDescent="0.25">
      <c r="A3965" s="10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 s="19">
        <f t="shared" si="183"/>
        <v>42014.838240740741</v>
      </c>
      <c r="J3965">
        <v>1420920424</v>
      </c>
      <c r="K3965" s="19">
        <f t="shared" si="184"/>
        <v>41954.838240740741</v>
      </c>
      <c r="L3965">
        <v>1415736424</v>
      </c>
      <c r="M3965" t="b">
        <v>0</v>
      </c>
      <c r="N3965">
        <v>0</v>
      </c>
      <c r="O3965" t="b">
        <v>0</v>
      </c>
      <c r="P3965" t="s">
        <v>8270</v>
      </c>
      <c r="Q3965" s="15" t="s">
        <v>8307</v>
      </c>
      <c r="R3965" s="12" t="s">
        <v>8354</v>
      </c>
      <c r="S3965">
        <f t="shared" si="185"/>
        <v>0</v>
      </c>
    </row>
    <row r="3966" spans="1:19" ht="60" x14ac:dyDescent="0.25">
      <c r="A3966" s="10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 s="19">
        <f t="shared" si="183"/>
        <v>42008.262314814812</v>
      </c>
      <c r="J3966">
        <v>1420352264</v>
      </c>
      <c r="K3966" s="19">
        <f t="shared" si="184"/>
        <v>41968.262314814812</v>
      </c>
      <c r="L3966">
        <v>1416896264</v>
      </c>
      <c r="M3966" t="b">
        <v>0</v>
      </c>
      <c r="N3966">
        <v>0</v>
      </c>
      <c r="O3966" t="b">
        <v>0</v>
      </c>
      <c r="P3966" t="s">
        <v>8270</v>
      </c>
      <c r="Q3966" s="15" t="s">
        <v>8307</v>
      </c>
      <c r="R3966" s="12" t="s">
        <v>8354</v>
      </c>
      <c r="S3966">
        <f t="shared" si="185"/>
        <v>0</v>
      </c>
    </row>
    <row r="3967" spans="1:19" ht="60" x14ac:dyDescent="0.25">
      <c r="A3967" s="10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 s="19">
        <f t="shared" si="183"/>
        <v>42306.120636574073</v>
      </c>
      <c r="J3967">
        <v>1446087223</v>
      </c>
      <c r="K3967" s="19">
        <f t="shared" si="184"/>
        <v>42276.120636574073</v>
      </c>
      <c r="L3967">
        <v>1443495223</v>
      </c>
      <c r="M3967" t="b">
        <v>0</v>
      </c>
      <c r="N3967">
        <v>0</v>
      </c>
      <c r="O3967" t="b">
        <v>0</v>
      </c>
      <c r="P3967" t="s">
        <v>8270</v>
      </c>
      <c r="Q3967" s="15" t="s">
        <v>8307</v>
      </c>
      <c r="R3967" s="12" t="s">
        <v>8354</v>
      </c>
      <c r="S3967">
        <f t="shared" si="185"/>
        <v>0</v>
      </c>
    </row>
    <row r="3968" spans="1:19" ht="45" x14ac:dyDescent="0.25">
      <c r="A3968" s="10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 s="19">
        <f t="shared" si="183"/>
        <v>42745.372916666667</v>
      </c>
      <c r="J3968">
        <v>1484038620</v>
      </c>
      <c r="K3968" s="19">
        <f t="shared" si="184"/>
        <v>42717.121377314819</v>
      </c>
      <c r="L3968">
        <v>1481597687</v>
      </c>
      <c r="M3968" t="b">
        <v>0</v>
      </c>
      <c r="N3968">
        <v>0</v>
      </c>
      <c r="O3968" t="b">
        <v>0</v>
      </c>
      <c r="P3968" t="s">
        <v>8270</v>
      </c>
      <c r="Q3968" s="15" t="s">
        <v>8307</v>
      </c>
      <c r="R3968" s="12" t="s">
        <v>8354</v>
      </c>
      <c r="S3968">
        <f t="shared" si="185"/>
        <v>0</v>
      </c>
    </row>
    <row r="3969" spans="1:19" ht="60" x14ac:dyDescent="0.25">
      <c r="A3969" s="10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 s="19">
        <f t="shared" si="183"/>
        <v>42006.88490740741</v>
      </c>
      <c r="J3969">
        <v>1420233256</v>
      </c>
      <c r="K3969" s="19">
        <f t="shared" si="184"/>
        <v>41976.88490740741</v>
      </c>
      <c r="L3969">
        <v>1417641256</v>
      </c>
      <c r="M3969" t="b">
        <v>0</v>
      </c>
      <c r="N3969">
        <v>0</v>
      </c>
      <c r="O3969" t="b">
        <v>0</v>
      </c>
      <c r="P3969" t="s">
        <v>8270</v>
      </c>
      <c r="Q3969" s="15" t="s">
        <v>8307</v>
      </c>
      <c r="R3969" s="12" t="s">
        <v>8354</v>
      </c>
      <c r="S3969">
        <f t="shared" si="185"/>
        <v>0</v>
      </c>
    </row>
    <row r="3970" spans="1:19" ht="60" x14ac:dyDescent="0.25">
      <c r="A3970" s="1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 s="19">
        <f t="shared" si="183"/>
        <v>42187.916481481487</v>
      </c>
      <c r="J3970">
        <v>1435874384</v>
      </c>
      <c r="K3970" s="19">
        <f t="shared" si="184"/>
        <v>42157.916481481487</v>
      </c>
      <c r="L3970">
        <v>1433282384</v>
      </c>
      <c r="M3970" t="b">
        <v>0</v>
      </c>
      <c r="N3970">
        <v>0</v>
      </c>
      <c r="O3970" t="b">
        <v>0</v>
      </c>
      <c r="P3970" t="s">
        <v>8270</v>
      </c>
      <c r="Q3970" s="15" t="s">
        <v>8307</v>
      </c>
      <c r="R3970" s="12" t="s">
        <v>8354</v>
      </c>
      <c r="S3970">
        <f t="shared" si="185"/>
        <v>0</v>
      </c>
    </row>
    <row r="3971" spans="1:19" ht="45" x14ac:dyDescent="0.25">
      <c r="A3971" s="10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 s="19">
        <f t="shared" ref="I3971:I4034" si="186">(((J3971/60)/60)/24)+DATE(1970,1,1)</f>
        <v>41991.853078703702</v>
      </c>
      <c r="J3971">
        <v>1418934506</v>
      </c>
      <c r="K3971" s="19">
        <f t="shared" ref="K3971:K4034" si="187">(((L3971/60)/60)/24)+DATE(1970,1,1)</f>
        <v>41956.853078703702</v>
      </c>
      <c r="L3971">
        <v>1415910506</v>
      </c>
      <c r="M3971" t="b">
        <v>0</v>
      </c>
      <c r="N3971">
        <v>0</v>
      </c>
      <c r="O3971" t="b">
        <v>0</v>
      </c>
      <c r="P3971" t="s">
        <v>8270</v>
      </c>
      <c r="Q3971" s="15" t="s">
        <v>8307</v>
      </c>
      <c r="R3971" s="12" t="s">
        <v>8354</v>
      </c>
      <c r="S3971">
        <f t="shared" ref="S3971:S4034" si="188">IFERROR(ROUND(E3971/N3971,2),0)</f>
        <v>0</v>
      </c>
    </row>
    <row r="3972" spans="1:19" ht="60" x14ac:dyDescent="0.25">
      <c r="A3972" s="10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 s="19">
        <f t="shared" si="186"/>
        <v>42474.268101851849</v>
      </c>
      <c r="J3972">
        <v>1460615164</v>
      </c>
      <c r="K3972" s="19">
        <f t="shared" si="187"/>
        <v>42444.268101851849</v>
      </c>
      <c r="L3972">
        <v>1458023164</v>
      </c>
      <c r="M3972" t="b">
        <v>0</v>
      </c>
      <c r="N3972">
        <v>0</v>
      </c>
      <c r="O3972" t="b">
        <v>0</v>
      </c>
      <c r="P3972" t="s">
        <v>8270</v>
      </c>
      <c r="Q3972" s="15" t="s">
        <v>8307</v>
      </c>
      <c r="R3972" s="12" t="s">
        <v>8354</v>
      </c>
      <c r="S3972">
        <f t="shared" si="188"/>
        <v>0</v>
      </c>
    </row>
    <row r="3973" spans="1:19" ht="60" x14ac:dyDescent="0.25">
      <c r="A3973" s="10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 s="19">
        <f t="shared" si="186"/>
        <v>42372.03943287037</v>
      </c>
      <c r="J3973">
        <v>1451782607</v>
      </c>
      <c r="K3973" s="19">
        <f t="shared" si="187"/>
        <v>42342.03943287037</v>
      </c>
      <c r="L3973">
        <v>1449190607</v>
      </c>
      <c r="M3973" t="b">
        <v>0</v>
      </c>
      <c r="N3973">
        <v>0</v>
      </c>
      <c r="O3973" t="b">
        <v>0</v>
      </c>
      <c r="P3973" t="s">
        <v>8282</v>
      </c>
      <c r="Q3973" s="15" t="s">
        <v>8325</v>
      </c>
      <c r="R3973" s="12" t="s">
        <v>8353</v>
      </c>
      <c r="S3973">
        <f t="shared" si="188"/>
        <v>0</v>
      </c>
    </row>
    <row r="3974" spans="1:19" ht="60" x14ac:dyDescent="0.25">
      <c r="A3974" s="10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 s="19">
        <f t="shared" si="186"/>
        <v>42254.408275462964</v>
      </c>
      <c r="J3974">
        <v>1441619275</v>
      </c>
      <c r="K3974" s="19">
        <f t="shared" si="187"/>
        <v>42224.408275462964</v>
      </c>
      <c r="L3974">
        <v>1439027275</v>
      </c>
      <c r="M3974" t="b">
        <v>0</v>
      </c>
      <c r="N3974">
        <v>0</v>
      </c>
      <c r="O3974" t="b">
        <v>0</v>
      </c>
      <c r="P3974" t="s">
        <v>8282</v>
      </c>
      <c r="Q3974" s="15" t="s">
        <v>8325</v>
      </c>
      <c r="R3974" s="12" t="s">
        <v>8353</v>
      </c>
      <c r="S3974">
        <f t="shared" si="188"/>
        <v>0</v>
      </c>
    </row>
    <row r="3975" spans="1:19" ht="60" x14ac:dyDescent="0.25">
      <c r="A3975" s="10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 s="19">
        <f t="shared" si="186"/>
        <v>42700.778622685189</v>
      </c>
      <c r="J3975">
        <v>1480185673</v>
      </c>
      <c r="K3975" s="19">
        <f t="shared" si="187"/>
        <v>42655.736956018518</v>
      </c>
      <c r="L3975">
        <v>1476294073</v>
      </c>
      <c r="M3975" t="b">
        <v>0</v>
      </c>
      <c r="N3975">
        <v>0</v>
      </c>
      <c r="O3975" t="b">
        <v>0</v>
      </c>
      <c r="P3975" t="s">
        <v>8282</v>
      </c>
      <c r="Q3975" s="15" t="s">
        <v>8325</v>
      </c>
      <c r="R3975" s="12" t="s">
        <v>8353</v>
      </c>
      <c r="S3975">
        <f t="shared" si="188"/>
        <v>0</v>
      </c>
    </row>
    <row r="3976" spans="1:19" ht="60" x14ac:dyDescent="0.25">
      <c r="A3976" s="10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 s="19">
        <f t="shared" si="186"/>
        <v>41861.884108796294</v>
      </c>
      <c r="J3976">
        <v>1407705187</v>
      </c>
      <c r="K3976" s="19">
        <f t="shared" si="187"/>
        <v>41831.884108796294</v>
      </c>
      <c r="L3976">
        <v>1405113187</v>
      </c>
      <c r="M3976" t="b">
        <v>0</v>
      </c>
      <c r="N3976">
        <v>0</v>
      </c>
      <c r="O3976" t="b">
        <v>0</v>
      </c>
      <c r="P3976" t="s">
        <v>8282</v>
      </c>
      <c r="Q3976" s="15" t="s">
        <v>8325</v>
      </c>
      <c r="R3976" s="12" t="s">
        <v>8353</v>
      </c>
      <c r="S3976">
        <f t="shared" si="188"/>
        <v>0</v>
      </c>
    </row>
    <row r="3977" spans="1:19" ht="60" x14ac:dyDescent="0.25">
      <c r="A3977" s="10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 s="19">
        <f t="shared" si="186"/>
        <v>42053.738298611104</v>
      </c>
      <c r="J3977">
        <v>1424281389</v>
      </c>
      <c r="K3977" s="19">
        <f t="shared" si="187"/>
        <v>41993.738298611104</v>
      </c>
      <c r="L3977">
        <v>1419097389</v>
      </c>
      <c r="M3977" t="b">
        <v>0</v>
      </c>
      <c r="N3977">
        <v>0</v>
      </c>
      <c r="O3977" t="b">
        <v>0</v>
      </c>
      <c r="P3977" t="s">
        <v>8282</v>
      </c>
      <c r="Q3977" s="15" t="s">
        <v>8325</v>
      </c>
      <c r="R3977" s="12" t="s">
        <v>8353</v>
      </c>
      <c r="S3977">
        <f t="shared" si="188"/>
        <v>0</v>
      </c>
    </row>
    <row r="3978" spans="1:19" ht="45" x14ac:dyDescent="0.25">
      <c r="A3978" s="10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 s="19">
        <f t="shared" si="186"/>
        <v>42224.170046296291</v>
      </c>
      <c r="J3978">
        <v>1439006692</v>
      </c>
      <c r="K3978" s="19">
        <f t="shared" si="187"/>
        <v>42164.170046296291</v>
      </c>
      <c r="L3978">
        <v>1433822692</v>
      </c>
      <c r="M3978" t="b">
        <v>0</v>
      </c>
      <c r="N3978">
        <v>0</v>
      </c>
      <c r="O3978" t="b">
        <v>0</v>
      </c>
      <c r="P3978" t="s">
        <v>8282</v>
      </c>
      <c r="Q3978" s="15" t="s">
        <v>8325</v>
      </c>
      <c r="R3978" s="12" t="s">
        <v>8353</v>
      </c>
      <c r="S3978">
        <f t="shared" si="188"/>
        <v>0</v>
      </c>
    </row>
    <row r="3979" spans="1:19" ht="60" x14ac:dyDescent="0.25">
      <c r="A3979" s="10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 s="19">
        <f t="shared" si="186"/>
        <v>42427.89980324074</v>
      </c>
      <c r="J3979">
        <v>1456608943</v>
      </c>
      <c r="K3979" s="19">
        <f t="shared" si="187"/>
        <v>42397.89980324074</v>
      </c>
      <c r="L3979">
        <v>1454016943</v>
      </c>
      <c r="M3979" t="b">
        <v>0</v>
      </c>
      <c r="N3979">
        <v>0</v>
      </c>
      <c r="O3979" t="b">
        <v>0</v>
      </c>
      <c r="P3979" t="s">
        <v>8282</v>
      </c>
      <c r="Q3979" s="15" t="s">
        <v>8325</v>
      </c>
      <c r="R3979" s="12" t="s">
        <v>8353</v>
      </c>
      <c r="S3979">
        <f t="shared" si="188"/>
        <v>0</v>
      </c>
    </row>
    <row r="3980" spans="1:19" ht="45" x14ac:dyDescent="0.25">
      <c r="A3980" s="1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 s="19">
        <f t="shared" si="186"/>
        <v>42080.75</v>
      </c>
      <c r="J3980">
        <v>1426615200</v>
      </c>
      <c r="K3980" s="19">
        <f t="shared" si="187"/>
        <v>42031.965138888889</v>
      </c>
      <c r="L3980">
        <v>1422400188</v>
      </c>
      <c r="M3980" t="b">
        <v>0</v>
      </c>
      <c r="N3980">
        <v>0</v>
      </c>
      <c r="O3980" t="b">
        <v>0</v>
      </c>
      <c r="P3980" t="s">
        <v>8282</v>
      </c>
      <c r="Q3980" s="15" t="s">
        <v>8325</v>
      </c>
      <c r="R3980" s="12" t="s">
        <v>8353</v>
      </c>
      <c r="S3980">
        <f t="shared" si="188"/>
        <v>0</v>
      </c>
    </row>
    <row r="3981" spans="1:19" ht="60" x14ac:dyDescent="0.25">
      <c r="A3981" s="10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 s="19">
        <f t="shared" si="186"/>
        <v>42295.818622685183</v>
      </c>
      <c r="J3981">
        <v>1445197129</v>
      </c>
      <c r="K3981" s="19">
        <f t="shared" si="187"/>
        <v>42265.818622685183</v>
      </c>
      <c r="L3981">
        <v>1442605129</v>
      </c>
      <c r="M3981" t="b">
        <v>0</v>
      </c>
      <c r="N3981">
        <v>0</v>
      </c>
      <c r="O3981" t="b">
        <v>0</v>
      </c>
      <c r="P3981" t="s">
        <v>8282</v>
      </c>
      <c r="Q3981" s="15" t="s">
        <v>8325</v>
      </c>
      <c r="R3981" s="12" t="s">
        <v>8353</v>
      </c>
      <c r="S3981">
        <f t="shared" si="188"/>
        <v>0</v>
      </c>
    </row>
    <row r="3982" spans="1:19" ht="60" x14ac:dyDescent="0.25">
      <c r="A3982" s="10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 s="19">
        <f t="shared" si="186"/>
        <v>42528.879166666666</v>
      </c>
      <c r="J3982">
        <v>1465333560</v>
      </c>
      <c r="K3982" s="19">
        <f t="shared" si="187"/>
        <v>42498.899398148147</v>
      </c>
      <c r="L3982">
        <v>1462743308</v>
      </c>
      <c r="M3982" t="b">
        <v>0</v>
      </c>
      <c r="N3982">
        <v>0</v>
      </c>
      <c r="O3982" t="b">
        <v>0</v>
      </c>
      <c r="P3982" t="s">
        <v>8297</v>
      </c>
      <c r="Q3982" s="15" t="s">
        <v>8325</v>
      </c>
      <c r="R3982" s="12" t="s">
        <v>8356</v>
      </c>
      <c r="S3982">
        <f t="shared" si="188"/>
        <v>0</v>
      </c>
    </row>
    <row r="3983" spans="1:19" ht="45" x14ac:dyDescent="0.25">
      <c r="A3983" s="10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 s="19">
        <f t="shared" si="186"/>
        <v>41958.057106481487</v>
      </c>
      <c r="J3983">
        <v>1416014534</v>
      </c>
      <c r="K3983" s="19">
        <f t="shared" si="187"/>
        <v>41928.015439814815</v>
      </c>
      <c r="L3983">
        <v>1413418934</v>
      </c>
      <c r="M3983" t="b">
        <v>0</v>
      </c>
      <c r="N3983">
        <v>0</v>
      </c>
      <c r="O3983" t="b">
        <v>0</v>
      </c>
      <c r="P3983" t="s">
        <v>8297</v>
      </c>
      <c r="Q3983" s="15" t="s">
        <v>8325</v>
      </c>
      <c r="R3983" s="12" t="s">
        <v>8356</v>
      </c>
      <c r="S3983">
        <f t="shared" si="188"/>
        <v>0</v>
      </c>
    </row>
    <row r="3984" spans="1:19" ht="60" x14ac:dyDescent="0.25">
      <c r="A3984" s="10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 s="19">
        <f t="shared" si="186"/>
        <v>42077.014074074075</v>
      </c>
      <c r="J3984">
        <v>1426292416</v>
      </c>
      <c r="K3984" s="19">
        <f t="shared" si="187"/>
        <v>42047.05574074074</v>
      </c>
      <c r="L3984">
        <v>1423704016</v>
      </c>
      <c r="M3984" t="b">
        <v>0</v>
      </c>
      <c r="N3984">
        <v>0</v>
      </c>
      <c r="O3984" t="b">
        <v>0</v>
      </c>
      <c r="P3984" t="s">
        <v>8297</v>
      </c>
      <c r="Q3984" s="15" t="s">
        <v>8325</v>
      </c>
      <c r="R3984" s="12" t="s">
        <v>8356</v>
      </c>
      <c r="S3984">
        <f t="shared" si="188"/>
        <v>0</v>
      </c>
    </row>
    <row r="3985" spans="1:19" x14ac:dyDescent="0.25">
      <c r="A3985" s="10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 s="19">
        <f t="shared" si="186"/>
        <v>42135.072962962964</v>
      </c>
      <c r="J3985">
        <v>1431308704</v>
      </c>
      <c r="K3985" s="19">
        <f t="shared" si="187"/>
        <v>42105.072962962964</v>
      </c>
      <c r="L3985">
        <v>1428716704</v>
      </c>
      <c r="M3985" t="b">
        <v>0</v>
      </c>
      <c r="N3985">
        <v>0</v>
      </c>
      <c r="O3985" t="b">
        <v>0</v>
      </c>
      <c r="P3985" t="s">
        <v>8297</v>
      </c>
      <c r="Q3985" s="15" t="s">
        <v>8325</v>
      </c>
      <c r="R3985" s="12" t="s">
        <v>8356</v>
      </c>
      <c r="S3985">
        <f t="shared" si="188"/>
        <v>0</v>
      </c>
    </row>
    <row r="3986" spans="1:19" ht="60" x14ac:dyDescent="0.25">
      <c r="A3986" s="10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 s="19">
        <f t="shared" si="186"/>
        <v>41865.951782407406</v>
      </c>
      <c r="J3986">
        <v>1408056634</v>
      </c>
      <c r="K3986" s="19">
        <f t="shared" si="187"/>
        <v>41835.951782407406</v>
      </c>
      <c r="L3986">
        <v>1405464634</v>
      </c>
      <c r="M3986" t="b">
        <v>0</v>
      </c>
      <c r="N3986">
        <v>0</v>
      </c>
      <c r="O3986" t="b">
        <v>0</v>
      </c>
      <c r="P3986" t="s">
        <v>8297</v>
      </c>
      <c r="Q3986" s="15" t="s">
        <v>8325</v>
      </c>
      <c r="R3986" s="12" t="s">
        <v>8356</v>
      </c>
      <c r="S3986">
        <f t="shared" si="188"/>
        <v>0</v>
      </c>
    </row>
    <row r="3987" spans="1:19" ht="45" x14ac:dyDescent="0.25">
      <c r="A3987" s="10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 s="19">
        <f t="shared" si="186"/>
        <v>42401.446909722217</v>
      </c>
      <c r="J3987">
        <v>1454323413</v>
      </c>
      <c r="K3987" s="19">
        <f t="shared" si="187"/>
        <v>42371.446909722217</v>
      </c>
      <c r="L3987">
        <v>1451731413</v>
      </c>
      <c r="M3987" t="b">
        <v>0</v>
      </c>
      <c r="N3987">
        <v>0</v>
      </c>
      <c r="O3987" t="b">
        <v>0</v>
      </c>
      <c r="P3987" t="s">
        <v>8297</v>
      </c>
      <c r="Q3987" s="15" t="s">
        <v>8325</v>
      </c>
      <c r="R3987" s="12" t="s">
        <v>8356</v>
      </c>
      <c r="S3987">
        <f t="shared" si="188"/>
        <v>0</v>
      </c>
    </row>
    <row r="3988" spans="1:19" ht="45" x14ac:dyDescent="0.25">
      <c r="A3988" s="10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 s="19">
        <f t="shared" si="186"/>
        <v>41986.876863425925</v>
      </c>
      <c r="J3988">
        <v>1418504561</v>
      </c>
      <c r="K3988" s="19">
        <f t="shared" si="187"/>
        <v>41971.876863425925</v>
      </c>
      <c r="L3988">
        <v>1417208561</v>
      </c>
      <c r="M3988" t="b">
        <v>0</v>
      </c>
      <c r="N3988">
        <v>0</v>
      </c>
      <c r="O3988" t="b">
        <v>0</v>
      </c>
      <c r="P3988" t="s">
        <v>8297</v>
      </c>
      <c r="Q3988" s="15" t="s">
        <v>8325</v>
      </c>
      <c r="R3988" s="12" t="s">
        <v>8356</v>
      </c>
      <c r="S3988">
        <f t="shared" si="188"/>
        <v>0</v>
      </c>
    </row>
    <row r="3989" spans="1:19" ht="60" x14ac:dyDescent="0.25">
      <c r="A3989" s="10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 s="19">
        <f t="shared" si="186"/>
        <v>42792.00681712963</v>
      </c>
      <c r="J3989">
        <v>1488067789</v>
      </c>
      <c r="K3989" s="19">
        <f t="shared" si="187"/>
        <v>42732.00681712963</v>
      </c>
      <c r="L3989">
        <v>1482883789</v>
      </c>
      <c r="M3989" t="b">
        <v>0</v>
      </c>
      <c r="N3989">
        <v>0</v>
      </c>
      <c r="O3989" t="b">
        <v>0</v>
      </c>
      <c r="P3989" t="s">
        <v>8297</v>
      </c>
      <c r="Q3989" s="15" t="s">
        <v>8325</v>
      </c>
      <c r="R3989" s="12" t="s">
        <v>8356</v>
      </c>
      <c r="S3989">
        <f t="shared" si="188"/>
        <v>0</v>
      </c>
    </row>
    <row r="3990" spans="1:19" ht="60" x14ac:dyDescent="0.25">
      <c r="A3990" s="1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 s="19">
        <f t="shared" si="186"/>
        <v>41972.6950462963</v>
      </c>
      <c r="J3990">
        <v>1417279252</v>
      </c>
      <c r="K3990" s="19">
        <f t="shared" si="187"/>
        <v>41942.653379629628</v>
      </c>
      <c r="L3990">
        <v>1414683652</v>
      </c>
      <c r="M3990" t="b">
        <v>0</v>
      </c>
      <c r="N3990">
        <v>0</v>
      </c>
      <c r="O3990" t="b">
        <v>0</v>
      </c>
      <c r="P3990" t="s">
        <v>8297</v>
      </c>
      <c r="Q3990" s="15" t="s">
        <v>8325</v>
      </c>
      <c r="R3990" s="12" t="s">
        <v>8356</v>
      </c>
      <c r="S3990">
        <f t="shared" si="188"/>
        <v>0</v>
      </c>
    </row>
    <row r="3991" spans="1:19" ht="45" x14ac:dyDescent="0.25">
      <c r="A3991" s="10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 s="19">
        <f t="shared" si="186"/>
        <v>41956.722546296296</v>
      </c>
      <c r="J3991">
        <v>1415899228</v>
      </c>
      <c r="K3991" s="19">
        <f t="shared" si="187"/>
        <v>41926.680879629632</v>
      </c>
      <c r="L3991">
        <v>1413303628</v>
      </c>
      <c r="M3991" t="b">
        <v>0</v>
      </c>
      <c r="N3991">
        <v>0</v>
      </c>
      <c r="O3991" t="b">
        <v>0</v>
      </c>
      <c r="P3991" t="s">
        <v>8297</v>
      </c>
      <c r="Q3991" s="15" t="s">
        <v>8325</v>
      </c>
      <c r="R3991" s="12" t="s">
        <v>8356</v>
      </c>
      <c r="S3991">
        <f t="shared" si="188"/>
        <v>0</v>
      </c>
    </row>
    <row r="3992" spans="1:19" ht="60" x14ac:dyDescent="0.25">
      <c r="A3992" s="10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 s="19">
        <f t="shared" si="186"/>
        <v>42658.806249999994</v>
      </c>
      <c r="J3992">
        <v>1476559260</v>
      </c>
      <c r="K3992" s="19">
        <f t="shared" si="187"/>
        <v>42612.600520833337</v>
      </c>
      <c r="L3992">
        <v>1472567085</v>
      </c>
      <c r="M3992" t="b">
        <v>0</v>
      </c>
      <c r="N3992">
        <v>0</v>
      </c>
      <c r="O3992" t="b">
        <v>0</v>
      </c>
      <c r="P3992" t="s">
        <v>8297</v>
      </c>
      <c r="Q3992" s="15" t="s">
        <v>8325</v>
      </c>
      <c r="R3992" s="12" t="s">
        <v>8356</v>
      </c>
      <c r="S3992">
        <f t="shared" si="188"/>
        <v>0</v>
      </c>
    </row>
    <row r="3993" spans="1:19" ht="60" x14ac:dyDescent="0.25">
      <c r="A3993" s="10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 s="19">
        <f t="shared" si="186"/>
        <v>42290.528807870374</v>
      </c>
      <c r="J3993">
        <v>1444740089</v>
      </c>
      <c r="K3993" s="19">
        <f t="shared" si="187"/>
        <v>42260.528807870374</v>
      </c>
      <c r="L3993">
        <v>1442148089</v>
      </c>
      <c r="M3993" t="b">
        <v>0</v>
      </c>
      <c r="N3993">
        <v>0</v>
      </c>
      <c r="O3993" t="b">
        <v>0</v>
      </c>
      <c r="P3993" t="s">
        <v>8282</v>
      </c>
      <c r="Q3993" s="15" t="s">
        <v>8325</v>
      </c>
      <c r="R3993" s="12" t="s">
        <v>8353</v>
      </c>
      <c r="S3993">
        <f t="shared" si="188"/>
        <v>0</v>
      </c>
    </row>
    <row r="3994" spans="1:19" ht="30" x14ac:dyDescent="0.25">
      <c r="A3994" s="10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 s="19">
        <f t="shared" si="186"/>
        <v>42215.139479166668</v>
      </c>
      <c r="J3994">
        <v>1438226451</v>
      </c>
      <c r="K3994" s="19">
        <f t="shared" si="187"/>
        <v>42155.139479166668</v>
      </c>
      <c r="L3994">
        <v>1433042451</v>
      </c>
      <c r="M3994" t="b">
        <v>0</v>
      </c>
      <c r="N3994">
        <v>0</v>
      </c>
      <c r="O3994" t="b">
        <v>0</v>
      </c>
      <c r="P3994" t="s">
        <v>8282</v>
      </c>
      <c r="Q3994" s="15" t="s">
        <v>8325</v>
      </c>
      <c r="R3994" s="12" t="s">
        <v>8353</v>
      </c>
      <c r="S3994">
        <f t="shared" si="188"/>
        <v>0</v>
      </c>
    </row>
    <row r="3995" spans="1:19" ht="45" x14ac:dyDescent="0.25">
      <c r="A3995" s="10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 s="19">
        <f t="shared" si="186"/>
        <v>41852.040497685186</v>
      </c>
      <c r="J3995">
        <v>1406854699</v>
      </c>
      <c r="K3995" s="19">
        <f t="shared" si="187"/>
        <v>41822.040497685186</v>
      </c>
      <c r="L3995">
        <v>1404262699</v>
      </c>
      <c r="M3995" t="b">
        <v>0</v>
      </c>
      <c r="N3995">
        <v>0</v>
      </c>
      <c r="O3995" t="b">
        <v>0</v>
      </c>
      <c r="P3995" t="s">
        <v>8282</v>
      </c>
      <c r="Q3995" s="15" t="s">
        <v>8325</v>
      </c>
      <c r="R3995" s="12" t="s">
        <v>8353</v>
      </c>
      <c r="S3995">
        <f t="shared" si="188"/>
        <v>0</v>
      </c>
    </row>
    <row r="3996" spans="1:19" ht="45" x14ac:dyDescent="0.25">
      <c r="A3996" s="10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 s="19">
        <f t="shared" si="186"/>
        <v>41872.980879629627</v>
      </c>
      <c r="J3996">
        <v>1408663948</v>
      </c>
      <c r="K3996" s="19">
        <f t="shared" si="187"/>
        <v>41842.980879629627</v>
      </c>
      <c r="L3996">
        <v>1406071948</v>
      </c>
      <c r="M3996" t="b">
        <v>0</v>
      </c>
      <c r="N3996">
        <v>0</v>
      </c>
      <c r="O3996" t="b">
        <v>0</v>
      </c>
      <c r="P3996" t="s">
        <v>8282</v>
      </c>
      <c r="Q3996" s="15" t="s">
        <v>8325</v>
      </c>
      <c r="R3996" s="12" t="s">
        <v>8353</v>
      </c>
      <c r="S3996">
        <f t="shared" si="188"/>
        <v>0</v>
      </c>
    </row>
    <row r="3997" spans="1:19" ht="45" x14ac:dyDescent="0.25">
      <c r="A3997" s="10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 s="19">
        <f t="shared" si="186"/>
        <v>42107.119409722218</v>
      </c>
      <c r="J3997">
        <v>1428893517</v>
      </c>
      <c r="K3997" s="19">
        <f t="shared" si="187"/>
        <v>42077.119409722218</v>
      </c>
      <c r="L3997">
        <v>1426301517</v>
      </c>
      <c r="M3997" t="b">
        <v>0</v>
      </c>
      <c r="N3997">
        <v>0</v>
      </c>
      <c r="O3997" t="b">
        <v>0</v>
      </c>
      <c r="P3997" t="s">
        <v>8282</v>
      </c>
      <c r="Q3997" s="15" t="s">
        <v>8325</v>
      </c>
      <c r="R3997" s="12" t="s">
        <v>8353</v>
      </c>
      <c r="S3997">
        <f t="shared" si="188"/>
        <v>0</v>
      </c>
    </row>
    <row r="3998" spans="1:19" ht="60" x14ac:dyDescent="0.25">
      <c r="A3998" s="10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 s="19">
        <f t="shared" si="186"/>
        <v>41874.592002314814</v>
      </c>
      <c r="J3998">
        <v>1408803149</v>
      </c>
      <c r="K3998" s="19">
        <f t="shared" si="187"/>
        <v>41829.592002314814</v>
      </c>
      <c r="L3998">
        <v>1404915149</v>
      </c>
      <c r="M3998" t="b">
        <v>0</v>
      </c>
      <c r="N3998">
        <v>0</v>
      </c>
      <c r="O3998" t="b">
        <v>0</v>
      </c>
      <c r="P3998" t="s">
        <v>8282</v>
      </c>
      <c r="Q3998" s="15" t="s">
        <v>8325</v>
      </c>
      <c r="R3998" s="12" t="s">
        <v>8353</v>
      </c>
      <c r="S3998">
        <f t="shared" si="188"/>
        <v>0</v>
      </c>
    </row>
    <row r="3999" spans="1:19" ht="60" x14ac:dyDescent="0.25">
      <c r="A3999" s="10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 s="19">
        <f t="shared" si="186"/>
        <v>42508.825752314813</v>
      </c>
      <c r="J3999">
        <v>1463600945</v>
      </c>
      <c r="K3999" s="19">
        <f t="shared" si="187"/>
        <v>42487.825752314813</v>
      </c>
      <c r="L3999">
        <v>1461786545</v>
      </c>
      <c r="M3999" t="b">
        <v>0</v>
      </c>
      <c r="N3999">
        <v>0</v>
      </c>
      <c r="O3999" t="b">
        <v>0</v>
      </c>
      <c r="P3999" t="s">
        <v>8282</v>
      </c>
      <c r="Q3999" s="15" t="s">
        <v>8325</v>
      </c>
      <c r="R3999" s="12" t="s">
        <v>8353</v>
      </c>
      <c r="S3999">
        <f t="shared" si="188"/>
        <v>0</v>
      </c>
    </row>
    <row r="4000" spans="1:19" ht="60" x14ac:dyDescent="0.25">
      <c r="A4000" s="1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 s="19">
        <f t="shared" si="186"/>
        <v>42016.108726851846</v>
      </c>
      <c r="J4000">
        <v>1421030194</v>
      </c>
      <c r="K4000" s="19">
        <f t="shared" si="187"/>
        <v>41986.108726851846</v>
      </c>
      <c r="L4000">
        <v>1418438194</v>
      </c>
      <c r="M4000" t="b">
        <v>0</v>
      </c>
      <c r="N4000">
        <v>0</v>
      </c>
      <c r="O4000" t="b">
        <v>0</v>
      </c>
      <c r="P4000" t="s">
        <v>8282</v>
      </c>
      <c r="Q4000" s="15" t="s">
        <v>8325</v>
      </c>
      <c r="R4000" s="12" t="s">
        <v>8353</v>
      </c>
      <c r="S4000">
        <f t="shared" si="188"/>
        <v>0</v>
      </c>
    </row>
    <row r="4001" spans="1:19" ht="30" x14ac:dyDescent="0.25">
      <c r="A4001" s="10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 s="19">
        <f t="shared" si="186"/>
        <v>42104.968136574069</v>
      </c>
      <c r="J4001">
        <v>1428707647</v>
      </c>
      <c r="K4001" s="19">
        <f t="shared" si="187"/>
        <v>42060.00980324074</v>
      </c>
      <c r="L4001">
        <v>1424823247</v>
      </c>
      <c r="M4001" t="b">
        <v>0</v>
      </c>
      <c r="N4001">
        <v>0</v>
      </c>
      <c r="O4001" t="b">
        <v>0</v>
      </c>
      <c r="P4001" t="s">
        <v>8282</v>
      </c>
      <c r="Q4001" s="15" t="s">
        <v>8325</v>
      </c>
      <c r="R4001" s="12" t="s">
        <v>8353</v>
      </c>
      <c r="S4001">
        <f t="shared" si="188"/>
        <v>0</v>
      </c>
    </row>
    <row r="4002" spans="1:19" ht="60" x14ac:dyDescent="0.25">
      <c r="A4002" s="10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 s="19">
        <f t="shared" si="186"/>
        <v>41855.820567129631</v>
      </c>
      <c r="J4002">
        <v>1407181297</v>
      </c>
      <c r="K4002" s="19">
        <f t="shared" si="187"/>
        <v>41830.820567129631</v>
      </c>
      <c r="L4002">
        <v>1405021297</v>
      </c>
      <c r="M4002" t="b">
        <v>0</v>
      </c>
      <c r="N4002">
        <v>0</v>
      </c>
      <c r="O4002" t="b">
        <v>0</v>
      </c>
      <c r="P4002" t="s">
        <v>8282</v>
      </c>
      <c r="Q4002" s="15" t="s">
        <v>8325</v>
      </c>
      <c r="R4002" s="12" t="s">
        <v>8353</v>
      </c>
      <c r="S4002">
        <f t="shared" si="188"/>
        <v>0</v>
      </c>
    </row>
    <row r="4003" spans="1:19" ht="60" x14ac:dyDescent="0.25">
      <c r="A4003" s="10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 s="19">
        <f t="shared" si="186"/>
        <v>42286.708333333328</v>
      </c>
      <c r="J4003">
        <v>1444410000</v>
      </c>
      <c r="K4003" s="19">
        <f t="shared" si="187"/>
        <v>42238.022905092599</v>
      </c>
      <c r="L4003">
        <v>1440203579</v>
      </c>
      <c r="M4003" t="b">
        <v>0</v>
      </c>
      <c r="N4003">
        <v>0</v>
      </c>
      <c r="O4003" t="b">
        <v>0</v>
      </c>
      <c r="P4003" t="s">
        <v>8282</v>
      </c>
      <c r="Q4003" s="15" t="s">
        <v>8325</v>
      </c>
      <c r="R4003" s="12" t="s">
        <v>8353</v>
      </c>
      <c r="S4003">
        <f t="shared" si="188"/>
        <v>0</v>
      </c>
    </row>
    <row r="4004" spans="1:19" ht="45" x14ac:dyDescent="0.25">
      <c r="A4004" s="10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 s="19">
        <f t="shared" si="186"/>
        <v>42170.173252314817</v>
      </c>
      <c r="J4004">
        <v>1434341369</v>
      </c>
      <c r="K4004" s="19">
        <f t="shared" si="187"/>
        <v>42140.173252314817</v>
      </c>
      <c r="L4004">
        <v>1431749369</v>
      </c>
      <c r="M4004" t="b">
        <v>0</v>
      </c>
      <c r="N4004">
        <v>0</v>
      </c>
      <c r="O4004" t="b">
        <v>0</v>
      </c>
      <c r="P4004" t="s">
        <v>8282</v>
      </c>
      <c r="Q4004" s="15" t="s">
        <v>8325</v>
      </c>
      <c r="R4004" s="12" t="s">
        <v>8353</v>
      </c>
      <c r="S4004">
        <f t="shared" si="188"/>
        <v>0</v>
      </c>
    </row>
    <row r="4005" spans="1:19" ht="60" x14ac:dyDescent="0.25">
      <c r="A4005" s="10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 s="19">
        <f t="shared" si="186"/>
        <v>42395.589085648149</v>
      </c>
      <c r="J4005">
        <v>1453817297</v>
      </c>
      <c r="K4005" s="19">
        <f t="shared" si="187"/>
        <v>42388.589085648149</v>
      </c>
      <c r="L4005">
        <v>1453212497</v>
      </c>
      <c r="M4005" t="b">
        <v>0</v>
      </c>
      <c r="N4005">
        <v>0</v>
      </c>
      <c r="O4005" t="b">
        <v>0</v>
      </c>
      <c r="P4005" t="s">
        <v>8282</v>
      </c>
      <c r="Q4005" s="15" t="s">
        <v>8325</v>
      </c>
      <c r="R4005" s="12" t="s">
        <v>8353</v>
      </c>
      <c r="S4005">
        <f t="shared" si="188"/>
        <v>0</v>
      </c>
    </row>
    <row r="4006" spans="1:19" ht="45" x14ac:dyDescent="0.25">
      <c r="A4006" s="10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 s="19">
        <f t="shared" si="186"/>
        <v>42119.84520833334</v>
      </c>
      <c r="J4006">
        <v>1429993026</v>
      </c>
      <c r="K4006" s="19">
        <f t="shared" si="187"/>
        <v>42089.84520833334</v>
      </c>
      <c r="L4006">
        <v>1427401026</v>
      </c>
      <c r="M4006" t="b">
        <v>0</v>
      </c>
      <c r="N4006">
        <v>0</v>
      </c>
      <c r="O4006" t="b">
        <v>0</v>
      </c>
      <c r="P4006" t="s">
        <v>8282</v>
      </c>
      <c r="Q4006" s="15" t="s">
        <v>8325</v>
      </c>
      <c r="R4006" s="12" t="s">
        <v>8353</v>
      </c>
      <c r="S4006">
        <f t="shared" si="188"/>
        <v>0</v>
      </c>
    </row>
    <row r="4007" spans="1:19" ht="60" x14ac:dyDescent="0.25">
      <c r="A4007" s="10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 s="19">
        <f t="shared" si="186"/>
        <v>42566.289583333331</v>
      </c>
      <c r="J4007">
        <v>1468565820</v>
      </c>
      <c r="K4007" s="19">
        <f t="shared" si="187"/>
        <v>42536.246620370366</v>
      </c>
      <c r="L4007">
        <v>1465970108</v>
      </c>
      <c r="M4007" t="b">
        <v>0</v>
      </c>
      <c r="N4007">
        <v>0</v>
      </c>
      <c r="O4007" t="b">
        <v>0</v>
      </c>
      <c r="P4007" t="s">
        <v>8299</v>
      </c>
      <c r="Q4007" s="15" t="s">
        <v>8307</v>
      </c>
      <c r="R4007" s="12" t="s">
        <v>8316</v>
      </c>
      <c r="S4007">
        <f t="shared" si="188"/>
        <v>0</v>
      </c>
    </row>
    <row r="4008" spans="1:19" ht="60" x14ac:dyDescent="0.25">
      <c r="A4008" s="10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 s="19">
        <f t="shared" si="186"/>
        <v>41912.974803240737</v>
      </c>
      <c r="J4008">
        <v>1412119423</v>
      </c>
      <c r="K4008" s="19">
        <f t="shared" si="187"/>
        <v>41892.974803240737</v>
      </c>
      <c r="L4008">
        <v>1410391423</v>
      </c>
      <c r="M4008" t="b">
        <v>0</v>
      </c>
      <c r="N4008">
        <v>0</v>
      </c>
      <c r="O4008" t="b">
        <v>0</v>
      </c>
      <c r="P4008" t="s">
        <v>8282</v>
      </c>
      <c r="Q4008" s="15" t="s">
        <v>8325</v>
      </c>
      <c r="R4008" s="12" t="s">
        <v>8353</v>
      </c>
      <c r="S4008">
        <f t="shared" si="188"/>
        <v>0</v>
      </c>
    </row>
    <row r="4009" spans="1:19" ht="45" x14ac:dyDescent="0.25">
      <c r="A4009" s="10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 s="19">
        <f t="shared" si="186"/>
        <v>42184.64025462963</v>
      </c>
      <c r="J4009">
        <v>1435591318</v>
      </c>
      <c r="K4009" s="19">
        <f t="shared" si="187"/>
        <v>42154.64025462963</v>
      </c>
      <c r="L4009">
        <v>1432999318</v>
      </c>
      <c r="M4009" t="b">
        <v>0</v>
      </c>
      <c r="N4009">
        <v>0</v>
      </c>
      <c r="O4009" t="b">
        <v>0</v>
      </c>
      <c r="P4009" t="s">
        <v>8282</v>
      </c>
      <c r="Q4009" s="15" t="s">
        <v>8325</v>
      </c>
      <c r="R4009" s="12" t="s">
        <v>8353</v>
      </c>
      <c r="S4009">
        <f t="shared" si="188"/>
        <v>0</v>
      </c>
    </row>
    <row r="4010" spans="1:19" ht="45" x14ac:dyDescent="0.25">
      <c r="A4010" s="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 s="19">
        <f t="shared" si="186"/>
        <v>41859.896562499998</v>
      </c>
      <c r="J4010">
        <v>1407533463</v>
      </c>
      <c r="K4010" s="19">
        <f t="shared" si="187"/>
        <v>41829.896562499998</v>
      </c>
      <c r="L4010">
        <v>1404941463</v>
      </c>
      <c r="M4010" t="b">
        <v>0</v>
      </c>
      <c r="N4010">
        <v>0</v>
      </c>
      <c r="O4010" t="b">
        <v>0</v>
      </c>
      <c r="P4010" t="s">
        <v>8282</v>
      </c>
      <c r="Q4010" s="15" t="s">
        <v>8325</v>
      </c>
      <c r="R4010" s="12" t="s">
        <v>8353</v>
      </c>
      <c r="S4010">
        <f t="shared" si="188"/>
        <v>0</v>
      </c>
    </row>
    <row r="4011" spans="1:19" ht="60" x14ac:dyDescent="0.25">
      <c r="A4011" s="10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 s="19">
        <f t="shared" si="186"/>
        <v>42662.328784722224</v>
      </c>
      <c r="J4011">
        <v>1476863607</v>
      </c>
      <c r="K4011" s="19">
        <f t="shared" si="187"/>
        <v>42632.328784722224</v>
      </c>
      <c r="L4011">
        <v>1474271607</v>
      </c>
      <c r="M4011" t="b">
        <v>0</v>
      </c>
      <c r="N4011">
        <v>0</v>
      </c>
      <c r="O4011" t="b">
        <v>0</v>
      </c>
      <c r="P4011" t="s">
        <v>8302</v>
      </c>
      <c r="Q4011" s="15" t="s">
        <v>8320</v>
      </c>
      <c r="R4011" s="12" t="s">
        <v>8348</v>
      </c>
      <c r="S4011">
        <f t="shared" si="188"/>
        <v>0</v>
      </c>
    </row>
    <row r="4012" spans="1:19" ht="45" x14ac:dyDescent="0.25">
      <c r="A4012" s="10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 s="19">
        <f t="shared" si="186"/>
        <v>41090.833333333336</v>
      </c>
      <c r="J4012">
        <v>1341086400</v>
      </c>
      <c r="K4012" s="19">
        <f t="shared" si="187"/>
        <v>41078.899826388886</v>
      </c>
      <c r="L4012">
        <v>1340055345</v>
      </c>
      <c r="M4012" t="b">
        <v>0</v>
      </c>
      <c r="N4012">
        <v>0</v>
      </c>
      <c r="O4012" t="b">
        <v>0</v>
      </c>
      <c r="P4012" t="s">
        <v>8302</v>
      </c>
      <c r="Q4012" s="15" t="s">
        <v>8320</v>
      </c>
      <c r="R4012" s="12" t="s">
        <v>8348</v>
      </c>
      <c r="S4012">
        <f t="shared" si="188"/>
        <v>0</v>
      </c>
    </row>
    <row r="4013" spans="1:19" ht="60" x14ac:dyDescent="0.25">
      <c r="A4013" s="10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 s="19">
        <f t="shared" si="186"/>
        <v>41807.887060185189</v>
      </c>
      <c r="J4013">
        <v>1403039842</v>
      </c>
      <c r="K4013" s="19">
        <f t="shared" si="187"/>
        <v>41747.887060185189</v>
      </c>
      <c r="L4013">
        <v>1397855842</v>
      </c>
      <c r="M4013" t="b">
        <v>0</v>
      </c>
      <c r="N4013">
        <v>0</v>
      </c>
      <c r="O4013" t="b">
        <v>0</v>
      </c>
      <c r="P4013" t="s">
        <v>8302</v>
      </c>
      <c r="Q4013" s="15" t="s">
        <v>8320</v>
      </c>
      <c r="R4013" s="12" t="s">
        <v>8348</v>
      </c>
      <c r="S4013">
        <f t="shared" si="188"/>
        <v>0</v>
      </c>
    </row>
    <row r="4014" spans="1:19" ht="45" x14ac:dyDescent="0.25">
      <c r="A4014" s="10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 s="19">
        <f t="shared" si="186"/>
        <v>41893.636006944449</v>
      </c>
      <c r="J4014">
        <v>1410448551</v>
      </c>
      <c r="K4014" s="19">
        <f t="shared" si="187"/>
        <v>41863.636006944449</v>
      </c>
      <c r="L4014">
        <v>1407856551</v>
      </c>
      <c r="M4014" t="b">
        <v>0</v>
      </c>
      <c r="N4014">
        <v>0</v>
      </c>
      <c r="O4014" t="b">
        <v>0</v>
      </c>
      <c r="P4014" t="s">
        <v>8302</v>
      </c>
      <c r="Q4014" s="15" t="s">
        <v>8320</v>
      </c>
      <c r="R4014" s="12" t="s">
        <v>8348</v>
      </c>
      <c r="S4014">
        <f t="shared" si="188"/>
        <v>0</v>
      </c>
    </row>
    <row r="4015" spans="1:19" ht="60" x14ac:dyDescent="0.25">
      <c r="A4015" s="10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 s="19">
        <f t="shared" si="186"/>
        <v>41445.461319444446</v>
      </c>
      <c r="J4015">
        <v>1371726258</v>
      </c>
      <c r="K4015" s="19">
        <f t="shared" si="187"/>
        <v>41415.461319444446</v>
      </c>
      <c r="L4015">
        <v>1369134258</v>
      </c>
      <c r="M4015" t="b">
        <v>0</v>
      </c>
      <c r="N4015">
        <v>0</v>
      </c>
      <c r="O4015" t="b">
        <v>0</v>
      </c>
      <c r="P4015" t="s">
        <v>8302</v>
      </c>
      <c r="Q4015" s="15" t="s">
        <v>8320</v>
      </c>
      <c r="R4015" s="12" t="s">
        <v>8348</v>
      </c>
      <c r="S4015">
        <f t="shared" si="188"/>
        <v>0</v>
      </c>
    </row>
    <row r="4016" spans="1:19" ht="45" x14ac:dyDescent="0.25">
      <c r="A4016" s="10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 s="19">
        <f t="shared" si="186"/>
        <v>41210.579027777778</v>
      </c>
      <c r="J4016">
        <v>1351432428</v>
      </c>
      <c r="K4016" s="19">
        <f t="shared" si="187"/>
        <v>41194.579027777778</v>
      </c>
      <c r="L4016">
        <v>1350050028</v>
      </c>
      <c r="M4016" t="b">
        <v>0</v>
      </c>
      <c r="N4016">
        <v>0</v>
      </c>
      <c r="O4016" t="b">
        <v>0</v>
      </c>
      <c r="P4016" t="s">
        <v>8302</v>
      </c>
      <c r="Q4016" s="15" t="s">
        <v>8320</v>
      </c>
      <c r="R4016" s="12" t="s">
        <v>8348</v>
      </c>
      <c r="S4016">
        <f t="shared" si="188"/>
        <v>0</v>
      </c>
    </row>
    <row r="4017" spans="1:19" ht="60" x14ac:dyDescent="0.25">
      <c r="A4017" s="10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 s="19">
        <f t="shared" si="186"/>
        <v>41306.708333333336</v>
      </c>
      <c r="J4017">
        <v>1359738000</v>
      </c>
      <c r="K4017" s="19">
        <f t="shared" si="187"/>
        <v>41257.531712962962</v>
      </c>
      <c r="L4017">
        <v>1355489140</v>
      </c>
      <c r="M4017" t="b">
        <v>0</v>
      </c>
      <c r="N4017">
        <v>0</v>
      </c>
      <c r="O4017" t="b">
        <v>0</v>
      </c>
      <c r="P4017" t="s">
        <v>8302</v>
      </c>
      <c r="Q4017" s="15" t="s">
        <v>8320</v>
      </c>
      <c r="R4017" s="12" t="s">
        <v>8348</v>
      </c>
      <c r="S4017">
        <f t="shared" si="188"/>
        <v>0</v>
      </c>
    </row>
    <row r="4018" spans="1:19" ht="45" x14ac:dyDescent="0.25">
      <c r="A4018" s="10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 s="19">
        <f t="shared" si="186"/>
        <v>41552.869143518517</v>
      </c>
      <c r="J4018">
        <v>1381006294</v>
      </c>
      <c r="K4018" s="19">
        <f t="shared" si="187"/>
        <v>41537.869143518517</v>
      </c>
      <c r="L4018">
        <v>1379710294</v>
      </c>
      <c r="M4018" t="b">
        <v>0</v>
      </c>
      <c r="N4018">
        <v>0</v>
      </c>
      <c r="O4018" t="b">
        <v>0</v>
      </c>
      <c r="P4018" t="s">
        <v>8302</v>
      </c>
      <c r="Q4018" s="15" t="s">
        <v>8320</v>
      </c>
      <c r="R4018" s="12" t="s">
        <v>8348</v>
      </c>
      <c r="S4018">
        <f t="shared" si="188"/>
        <v>0</v>
      </c>
    </row>
    <row r="4019" spans="1:19" ht="45" x14ac:dyDescent="0.25">
      <c r="A4019" s="10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 s="19">
        <f t="shared" si="186"/>
        <v>42804.447777777779</v>
      </c>
      <c r="J4019">
        <v>1489142688</v>
      </c>
      <c r="K4019" s="19">
        <f t="shared" si="187"/>
        <v>42774.447777777779</v>
      </c>
      <c r="L4019">
        <v>1486550688</v>
      </c>
      <c r="M4019" t="b">
        <v>0</v>
      </c>
      <c r="N4019">
        <v>0</v>
      </c>
      <c r="O4019" t="b">
        <v>0</v>
      </c>
      <c r="P4019" t="s">
        <v>8302</v>
      </c>
      <c r="Q4019" s="15" t="s">
        <v>8320</v>
      </c>
      <c r="R4019" s="12" t="s">
        <v>8348</v>
      </c>
      <c r="S4019">
        <f t="shared" si="188"/>
        <v>0</v>
      </c>
    </row>
    <row r="4020" spans="1:19" ht="60" x14ac:dyDescent="0.25">
      <c r="A4020" s="1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 s="19">
        <f t="shared" si="186"/>
        <v>41811.458333333336</v>
      </c>
      <c r="J4020">
        <v>1403348400</v>
      </c>
      <c r="K4020" s="19">
        <f t="shared" si="187"/>
        <v>41784.952488425923</v>
      </c>
      <c r="L4020">
        <v>1401058295</v>
      </c>
      <c r="M4020" t="b">
        <v>0</v>
      </c>
      <c r="N4020">
        <v>0</v>
      </c>
      <c r="O4020" t="b">
        <v>0</v>
      </c>
      <c r="P4020" t="s">
        <v>8269</v>
      </c>
      <c r="Q4020" s="15" t="s">
        <v>8314</v>
      </c>
      <c r="R4020" s="12" t="s">
        <v>8315</v>
      </c>
      <c r="S4020">
        <f t="shared" si="188"/>
        <v>0</v>
      </c>
    </row>
    <row r="4021" spans="1:19" ht="60" x14ac:dyDescent="0.25">
      <c r="A4021" s="10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 s="19">
        <f t="shared" si="186"/>
        <v>42534.166666666672</v>
      </c>
      <c r="J4021">
        <v>1465790400</v>
      </c>
      <c r="K4021" s="19">
        <f t="shared" si="187"/>
        <v>42492.737847222219</v>
      </c>
      <c r="L4021">
        <v>1462210950</v>
      </c>
      <c r="M4021" t="b">
        <v>0</v>
      </c>
      <c r="N4021">
        <v>0</v>
      </c>
      <c r="O4021" t="b">
        <v>0</v>
      </c>
      <c r="P4021" t="s">
        <v>8269</v>
      </c>
      <c r="Q4021" s="15" t="s">
        <v>8314</v>
      </c>
      <c r="R4021" s="12" t="s">
        <v>8315</v>
      </c>
      <c r="S4021">
        <f t="shared" si="188"/>
        <v>0</v>
      </c>
    </row>
    <row r="4022" spans="1:19" ht="60" x14ac:dyDescent="0.25">
      <c r="A4022" s="10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 s="19">
        <f t="shared" si="186"/>
        <v>42153.692060185189</v>
      </c>
      <c r="J4022">
        <v>1432917394</v>
      </c>
      <c r="K4022" s="19">
        <f t="shared" si="187"/>
        <v>42108.692060185189</v>
      </c>
      <c r="L4022">
        <v>1429029394</v>
      </c>
      <c r="M4022" t="b">
        <v>0</v>
      </c>
      <c r="N4022">
        <v>0</v>
      </c>
      <c r="O4022" t="b">
        <v>0</v>
      </c>
      <c r="P4022" t="s">
        <v>8269</v>
      </c>
      <c r="Q4022" s="15" t="s">
        <v>8314</v>
      </c>
      <c r="R4022" s="12" t="s">
        <v>8315</v>
      </c>
      <c r="S4022">
        <f t="shared" si="188"/>
        <v>0</v>
      </c>
    </row>
    <row r="4023" spans="1:19" ht="60" x14ac:dyDescent="0.25">
      <c r="A4023" s="10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 s="19">
        <f t="shared" si="186"/>
        <v>42513.806307870371</v>
      </c>
      <c r="J4023">
        <v>1464031265</v>
      </c>
      <c r="K4023" s="19">
        <f t="shared" si="187"/>
        <v>42453.806307870371</v>
      </c>
      <c r="L4023">
        <v>1458847265</v>
      </c>
      <c r="M4023" t="b">
        <v>0</v>
      </c>
      <c r="N4023">
        <v>0</v>
      </c>
      <c r="O4023" t="b">
        <v>0</v>
      </c>
      <c r="P4023" t="s">
        <v>8269</v>
      </c>
      <c r="Q4023" s="15" t="s">
        <v>8314</v>
      </c>
      <c r="R4023" s="12" t="s">
        <v>8315</v>
      </c>
      <c r="S4023">
        <f t="shared" si="188"/>
        <v>0</v>
      </c>
    </row>
    <row r="4024" spans="1:19" ht="60" x14ac:dyDescent="0.25">
      <c r="A4024" s="10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 s="19">
        <f t="shared" si="186"/>
        <v>42398.970138888893</v>
      </c>
      <c r="J4024">
        <v>1454109420</v>
      </c>
      <c r="K4024" s="19">
        <f t="shared" si="187"/>
        <v>42390.002650462964</v>
      </c>
      <c r="L4024">
        <v>1453334629</v>
      </c>
      <c r="M4024" t="b">
        <v>0</v>
      </c>
      <c r="N4024">
        <v>0</v>
      </c>
      <c r="O4024" t="b">
        <v>0</v>
      </c>
      <c r="P4024" t="s">
        <v>8269</v>
      </c>
      <c r="Q4024" s="15" t="s">
        <v>8314</v>
      </c>
      <c r="R4024" s="12" t="s">
        <v>8315</v>
      </c>
      <c r="S4024">
        <f t="shared" si="188"/>
        <v>0</v>
      </c>
    </row>
    <row r="4025" spans="1:19" ht="60" x14ac:dyDescent="0.25">
      <c r="A4025" s="10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 s="19">
        <f t="shared" si="186"/>
        <v>41896.190937499996</v>
      </c>
      <c r="J4025">
        <v>1410669297</v>
      </c>
      <c r="K4025" s="19">
        <f t="shared" si="187"/>
        <v>41836.190937499996</v>
      </c>
      <c r="L4025">
        <v>1405485297</v>
      </c>
      <c r="M4025" t="b">
        <v>0</v>
      </c>
      <c r="N4025">
        <v>0</v>
      </c>
      <c r="O4025" t="b">
        <v>0</v>
      </c>
      <c r="P4025" t="s">
        <v>8269</v>
      </c>
      <c r="Q4025" s="15" t="s">
        <v>8314</v>
      </c>
      <c r="R4025" s="12" t="s">
        <v>8315</v>
      </c>
      <c r="S4025">
        <f t="shared" si="188"/>
        <v>0</v>
      </c>
    </row>
    <row r="4026" spans="1:19" ht="60" x14ac:dyDescent="0.25">
      <c r="A4026" s="10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 s="19">
        <f t="shared" si="186"/>
        <v>41978.477777777778</v>
      </c>
      <c r="J4026">
        <v>1417778880</v>
      </c>
      <c r="K4026" s="19">
        <f t="shared" si="187"/>
        <v>41954.545081018514</v>
      </c>
      <c r="L4026">
        <v>1415711095</v>
      </c>
      <c r="M4026" t="b">
        <v>0</v>
      </c>
      <c r="N4026">
        <v>0</v>
      </c>
      <c r="O4026" t="b">
        <v>0</v>
      </c>
      <c r="P4026" t="s">
        <v>8269</v>
      </c>
      <c r="Q4026" s="15" t="s">
        <v>8314</v>
      </c>
      <c r="R4026" s="12" t="s">
        <v>8315</v>
      </c>
      <c r="S4026">
        <f t="shared" si="188"/>
        <v>0</v>
      </c>
    </row>
    <row r="4027" spans="1:19" ht="60" x14ac:dyDescent="0.25">
      <c r="A4027" s="10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 s="19">
        <f t="shared" si="186"/>
        <v>42010.114108796297</v>
      </c>
      <c r="J4027">
        <v>1420512259</v>
      </c>
      <c r="K4027" s="19">
        <f t="shared" si="187"/>
        <v>41950.114108796297</v>
      </c>
      <c r="L4027">
        <v>1415328259</v>
      </c>
      <c r="M4027" t="b">
        <v>0</v>
      </c>
      <c r="N4027">
        <v>0</v>
      </c>
      <c r="O4027" t="b">
        <v>0</v>
      </c>
      <c r="P4027" t="s">
        <v>8269</v>
      </c>
      <c r="Q4027" s="15" t="s">
        <v>8314</v>
      </c>
      <c r="R4027" s="12" t="s">
        <v>8315</v>
      </c>
      <c r="S4027">
        <f t="shared" si="188"/>
        <v>0</v>
      </c>
    </row>
    <row r="4028" spans="1:19" ht="45" x14ac:dyDescent="0.25">
      <c r="A4028" s="10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 s="19">
        <f t="shared" si="186"/>
        <v>42175.11618055556</v>
      </c>
      <c r="J4028">
        <v>1434768438</v>
      </c>
      <c r="K4028" s="19">
        <f t="shared" si="187"/>
        <v>42115.11618055556</v>
      </c>
      <c r="L4028">
        <v>1429584438</v>
      </c>
      <c r="M4028" t="b">
        <v>0</v>
      </c>
      <c r="N4028">
        <v>0</v>
      </c>
      <c r="O4028" t="b">
        <v>0</v>
      </c>
      <c r="P4028" t="s">
        <v>8269</v>
      </c>
      <c r="Q4028" s="15" t="s">
        <v>8314</v>
      </c>
      <c r="R4028" s="12" t="s">
        <v>8315</v>
      </c>
      <c r="S4028">
        <f t="shared" si="188"/>
        <v>0</v>
      </c>
    </row>
    <row r="4029" spans="1:19" ht="60" x14ac:dyDescent="0.25">
      <c r="A4029" s="10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 s="19">
        <f t="shared" si="186"/>
        <v>42201.743969907402</v>
      </c>
      <c r="J4029">
        <v>1437069079</v>
      </c>
      <c r="K4029" s="19">
        <f t="shared" si="187"/>
        <v>42171.743969907402</v>
      </c>
      <c r="L4029">
        <v>1434477079</v>
      </c>
      <c r="M4029" t="b">
        <v>0</v>
      </c>
      <c r="N4029">
        <v>0</v>
      </c>
      <c r="O4029" t="b">
        <v>0</v>
      </c>
      <c r="P4029" t="s">
        <v>8269</v>
      </c>
      <c r="Q4029" s="15" t="s">
        <v>8314</v>
      </c>
      <c r="R4029" s="12" t="s">
        <v>8315</v>
      </c>
      <c r="S4029">
        <f t="shared" si="188"/>
        <v>0</v>
      </c>
    </row>
    <row r="4030" spans="1:19" ht="60" x14ac:dyDescent="0.25">
      <c r="A4030" s="1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 s="19">
        <f t="shared" si="186"/>
        <v>41976.639305555553</v>
      </c>
      <c r="J4030">
        <v>1417620036</v>
      </c>
      <c r="K4030" s="19">
        <f t="shared" si="187"/>
        <v>41916.597638888888</v>
      </c>
      <c r="L4030">
        <v>1412432436</v>
      </c>
      <c r="M4030" t="b">
        <v>0</v>
      </c>
      <c r="N4030">
        <v>0</v>
      </c>
      <c r="O4030" t="b">
        <v>0</v>
      </c>
      <c r="P4030" t="s">
        <v>8269</v>
      </c>
      <c r="Q4030" s="15" t="s">
        <v>8314</v>
      </c>
      <c r="R4030" s="12" t="s">
        <v>8315</v>
      </c>
      <c r="S4030">
        <f t="shared" si="188"/>
        <v>0</v>
      </c>
    </row>
    <row r="4031" spans="1:19" ht="60" x14ac:dyDescent="0.25">
      <c r="A4031" s="10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 s="19">
        <f t="shared" si="186"/>
        <v>41930.207638888889</v>
      </c>
      <c r="J4031">
        <v>1413608340</v>
      </c>
      <c r="K4031" s="19">
        <f t="shared" si="187"/>
        <v>41922.535185185188</v>
      </c>
      <c r="L4031">
        <v>1412945440</v>
      </c>
      <c r="M4031" t="b">
        <v>0</v>
      </c>
      <c r="N4031">
        <v>0</v>
      </c>
      <c r="O4031" t="b">
        <v>0</v>
      </c>
      <c r="P4031" t="s">
        <v>8269</v>
      </c>
      <c r="Q4031" s="15" t="s">
        <v>8314</v>
      </c>
      <c r="R4031" s="12" t="s">
        <v>8315</v>
      </c>
      <c r="S4031">
        <f t="shared" si="188"/>
        <v>0</v>
      </c>
    </row>
    <row r="4032" spans="1:19" ht="30" x14ac:dyDescent="0.25">
      <c r="A4032" s="10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 s="19">
        <f t="shared" si="186"/>
        <v>42097.944618055553</v>
      </c>
      <c r="J4032">
        <v>1428100815</v>
      </c>
      <c r="K4032" s="19">
        <f t="shared" si="187"/>
        <v>42037.986284722225</v>
      </c>
      <c r="L4032">
        <v>1422920415</v>
      </c>
      <c r="M4032" t="b">
        <v>0</v>
      </c>
      <c r="N4032">
        <v>0</v>
      </c>
      <c r="O4032" t="b">
        <v>0</v>
      </c>
      <c r="P4032" t="s">
        <v>8269</v>
      </c>
      <c r="Q4032" s="15" t="s">
        <v>8314</v>
      </c>
      <c r="R4032" s="12" t="s">
        <v>8315</v>
      </c>
      <c r="S4032">
        <f t="shared" si="188"/>
        <v>0</v>
      </c>
    </row>
    <row r="4033" spans="1:19" ht="60" x14ac:dyDescent="0.25">
      <c r="A4033" s="10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 s="19">
        <f t="shared" si="186"/>
        <v>42575.078217592592</v>
      </c>
      <c r="J4033">
        <v>1469325158</v>
      </c>
      <c r="K4033" s="19">
        <f t="shared" si="187"/>
        <v>42515.078217592592</v>
      </c>
      <c r="L4033">
        <v>1464141158</v>
      </c>
      <c r="M4033" t="b">
        <v>0</v>
      </c>
      <c r="N4033">
        <v>0</v>
      </c>
      <c r="O4033" t="b">
        <v>0</v>
      </c>
      <c r="P4033" t="s">
        <v>8269</v>
      </c>
      <c r="Q4033" s="15" t="s">
        <v>8314</v>
      </c>
      <c r="R4033" s="12" t="s">
        <v>8315</v>
      </c>
      <c r="S4033">
        <f t="shared" si="188"/>
        <v>0</v>
      </c>
    </row>
    <row r="4034" spans="1:19" ht="60" x14ac:dyDescent="0.25">
      <c r="A4034" s="10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 s="19">
        <f t="shared" si="186"/>
        <v>42107.129398148143</v>
      </c>
      <c r="J4034">
        <v>1428894380</v>
      </c>
      <c r="K4034" s="19">
        <f t="shared" si="187"/>
        <v>42077.129398148143</v>
      </c>
      <c r="L4034">
        <v>1426302380</v>
      </c>
      <c r="M4034" t="b">
        <v>0</v>
      </c>
      <c r="N4034">
        <v>0</v>
      </c>
      <c r="O4034" t="b">
        <v>0</v>
      </c>
      <c r="P4034" t="s">
        <v>8301</v>
      </c>
      <c r="Q4034" s="15" t="s">
        <v>8314</v>
      </c>
      <c r="R4034" s="12" t="s">
        <v>8327</v>
      </c>
      <c r="S4034">
        <f t="shared" si="188"/>
        <v>0</v>
      </c>
    </row>
    <row r="4035" spans="1:19" ht="60" x14ac:dyDescent="0.25">
      <c r="A4035" s="10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 s="19">
        <f t="shared" ref="I4035:I4098" si="189">(((J4035/60)/60)/24)+DATE(1970,1,1)</f>
        <v>42148.139583333337</v>
      </c>
      <c r="J4035">
        <v>1432437660</v>
      </c>
      <c r="K4035" s="19">
        <f t="shared" ref="K4035:K4098" si="190">(((L4035/60)/60)/24)+DATE(1970,1,1)</f>
        <v>42118.139583333337</v>
      </c>
      <c r="L4035">
        <v>1429845660</v>
      </c>
      <c r="M4035" t="b">
        <v>0</v>
      </c>
      <c r="N4035">
        <v>0</v>
      </c>
      <c r="O4035" t="b">
        <v>0</v>
      </c>
      <c r="P4035" t="s">
        <v>8301</v>
      </c>
      <c r="Q4035" s="15" t="s">
        <v>8314</v>
      </c>
      <c r="R4035" s="12" t="s">
        <v>8327</v>
      </c>
      <c r="S4035">
        <f t="shared" ref="S4035:S4098" si="191">IFERROR(ROUND(E4035/N4035,2),0)</f>
        <v>0</v>
      </c>
    </row>
    <row r="4036" spans="1:19" ht="60" x14ac:dyDescent="0.25">
      <c r="A4036" s="10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 s="19">
        <f t="shared" si="189"/>
        <v>42392.36518518519</v>
      </c>
      <c r="J4036">
        <v>1453538752</v>
      </c>
      <c r="K4036" s="19">
        <f t="shared" si="190"/>
        <v>42362.36518518519</v>
      </c>
      <c r="L4036">
        <v>1450946752</v>
      </c>
      <c r="M4036" t="b">
        <v>0</v>
      </c>
      <c r="N4036">
        <v>0</v>
      </c>
      <c r="O4036" t="b">
        <v>0</v>
      </c>
      <c r="P4036" t="s">
        <v>8301</v>
      </c>
      <c r="Q4036" s="15" t="s">
        <v>8314</v>
      </c>
      <c r="R4036" s="12" t="s">
        <v>8327</v>
      </c>
      <c r="S4036">
        <f t="shared" si="191"/>
        <v>0</v>
      </c>
    </row>
    <row r="4037" spans="1:19" ht="45" x14ac:dyDescent="0.25">
      <c r="A4037" s="10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 s="19">
        <f t="shared" si="189"/>
        <v>42810.541701388895</v>
      </c>
      <c r="J4037">
        <v>1489669203</v>
      </c>
      <c r="K4037" s="19">
        <f t="shared" si="190"/>
        <v>42790.583368055552</v>
      </c>
      <c r="L4037">
        <v>1487944803</v>
      </c>
      <c r="M4037" t="b">
        <v>0</v>
      </c>
      <c r="N4037">
        <v>0</v>
      </c>
      <c r="O4037" t="b">
        <v>0</v>
      </c>
      <c r="P4037" t="s">
        <v>8301</v>
      </c>
      <c r="Q4037" s="15" t="s">
        <v>8314</v>
      </c>
      <c r="R4037" s="12" t="s">
        <v>8327</v>
      </c>
      <c r="S4037">
        <f t="shared" si="191"/>
        <v>0</v>
      </c>
    </row>
    <row r="4038" spans="1:19" ht="45" x14ac:dyDescent="0.25">
      <c r="A4038" s="10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 s="19">
        <f t="shared" si="189"/>
        <v>42498.73746527778</v>
      </c>
      <c r="J4038">
        <v>1462729317</v>
      </c>
      <c r="K4038" s="19">
        <f t="shared" si="190"/>
        <v>42438.779131944444</v>
      </c>
      <c r="L4038">
        <v>1457548917</v>
      </c>
      <c r="M4038" t="b">
        <v>0</v>
      </c>
      <c r="N4038">
        <v>0</v>
      </c>
      <c r="O4038" t="b">
        <v>0</v>
      </c>
      <c r="P4038" t="s">
        <v>8301</v>
      </c>
      <c r="Q4038" s="15" t="s">
        <v>8314</v>
      </c>
      <c r="R4038" s="12" t="s">
        <v>8327</v>
      </c>
      <c r="S4038">
        <f t="shared" si="191"/>
        <v>0</v>
      </c>
    </row>
    <row r="4039" spans="1:19" ht="60" x14ac:dyDescent="0.25">
      <c r="A4039" s="10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 s="19">
        <f t="shared" si="189"/>
        <v>42528.008391203708</v>
      </c>
      <c r="J4039">
        <v>1465258325</v>
      </c>
      <c r="K4039" s="19">
        <f t="shared" si="190"/>
        <v>42498.008391203708</v>
      </c>
      <c r="L4039">
        <v>1462666325</v>
      </c>
      <c r="M4039" t="b">
        <v>0</v>
      </c>
      <c r="N4039">
        <v>0</v>
      </c>
      <c r="O4039" t="b">
        <v>0</v>
      </c>
      <c r="P4039" t="s">
        <v>8301</v>
      </c>
      <c r="Q4039" s="15" t="s">
        <v>8314</v>
      </c>
      <c r="R4039" s="12" t="s">
        <v>8327</v>
      </c>
      <c r="S4039">
        <f t="shared" si="191"/>
        <v>0</v>
      </c>
    </row>
    <row r="4040" spans="1:19" ht="45" x14ac:dyDescent="0.25">
      <c r="A4040" s="1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 s="19">
        <f t="shared" si="189"/>
        <v>41893.757210648146</v>
      </c>
      <c r="J4040">
        <v>1410459023</v>
      </c>
      <c r="K4040" s="19">
        <f t="shared" si="190"/>
        <v>41863.757210648146</v>
      </c>
      <c r="L4040">
        <v>1407867023</v>
      </c>
      <c r="M4040" t="b">
        <v>0</v>
      </c>
      <c r="N4040">
        <v>0</v>
      </c>
      <c r="O4040" t="b">
        <v>0</v>
      </c>
      <c r="P4040" t="s">
        <v>8301</v>
      </c>
      <c r="Q4040" s="15" t="s">
        <v>8314</v>
      </c>
      <c r="R4040" s="12" t="s">
        <v>8327</v>
      </c>
      <c r="S4040">
        <f t="shared" si="191"/>
        <v>0</v>
      </c>
    </row>
    <row r="4041" spans="1:19" ht="60" x14ac:dyDescent="0.25">
      <c r="A4041" s="10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 s="19">
        <f t="shared" si="189"/>
        <v>42065.044444444444</v>
      </c>
      <c r="J4041">
        <v>1425258240</v>
      </c>
      <c r="K4041" s="19">
        <f t="shared" si="190"/>
        <v>42027.832800925928</v>
      </c>
      <c r="L4041">
        <v>1422043154</v>
      </c>
      <c r="M4041" t="b">
        <v>0</v>
      </c>
      <c r="N4041">
        <v>0</v>
      </c>
      <c r="O4041" t="b">
        <v>0</v>
      </c>
      <c r="P4041" t="s">
        <v>8301</v>
      </c>
      <c r="Q4041" s="15" t="s">
        <v>8314</v>
      </c>
      <c r="R4041" s="12" t="s">
        <v>8327</v>
      </c>
      <c r="S4041">
        <f t="shared" si="191"/>
        <v>0</v>
      </c>
    </row>
    <row r="4042" spans="1:19" ht="60" x14ac:dyDescent="0.25">
      <c r="A4042" s="10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 s="19">
        <f t="shared" si="189"/>
        <v>41911.636388888888</v>
      </c>
      <c r="J4042">
        <v>1412003784</v>
      </c>
      <c r="K4042" s="19">
        <f t="shared" si="190"/>
        <v>41851.636388888888</v>
      </c>
      <c r="L4042">
        <v>1406819784</v>
      </c>
      <c r="M4042" t="b">
        <v>0</v>
      </c>
      <c r="N4042">
        <v>0</v>
      </c>
      <c r="O4042" t="b">
        <v>0</v>
      </c>
      <c r="P4042" t="s">
        <v>8301</v>
      </c>
      <c r="Q4042" s="15" t="s">
        <v>8314</v>
      </c>
      <c r="R4042" s="12" t="s">
        <v>8327</v>
      </c>
      <c r="S4042">
        <f t="shared" si="191"/>
        <v>0</v>
      </c>
    </row>
    <row r="4043" spans="1:19" ht="45" x14ac:dyDescent="0.25">
      <c r="A4043" s="10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 s="19">
        <f t="shared" si="189"/>
        <v>42463.608923611115</v>
      </c>
      <c r="J4043">
        <v>1459694211</v>
      </c>
      <c r="K4043" s="19">
        <f t="shared" si="190"/>
        <v>42433.650590277779</v>
      </c>
      <c r="L4043">
        <v>1457105811</v>
      </c>
      <c r="M4043" t="b">
        <v>0</v>
      </c>
      <c r="N4043">
        <v>0</v>
      </c>
      <c r="O4043" t="b">
        <v>0</v>
      </c>
      <c r="P4043" t="s">
        <v>8301</v>
      </c>
      <c r="Q4043" s="15" t="s">
        <v>8314</v>
      </c>
      <c r="R4043" s="12" t="s">
        <v>8327</v>
      </c>
      <c r="S4043">
        <f t="shared" si="191"/>
        <v>0</v>
      </c>
    </row>
    <row r="4044" spans="1:19" x14ac:dyDescent="0.25">
      <c r="A4044" s="10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 s="19">
        <f t="shared" si="189"/>
        <v>41864.784120370372</v>
      </c>
      <c r="J4044">
        <v>1407955748</v>
      </c>
      <c r="K4044" s="19">
        <f t="shared" si="190"/>
        <v>41834.784120370372</v>
      </c>
      <c r="L4044">
        <v>1405363748</v>
      </c>
      <c r="M4044" t="b">
        <v>0</v>
      </c>
      <c r="N4044">
        <v>0</v>
      </c>
      <c r="O4044" t="b">
        <v>0</v>
      </c>
      <c r="P4044" t="s">
        <v>8301</v>
      </c>
      <c r="Q4044" s="15" t="s">
        <v>8314</v>
      </c>
      <c r="R4044" s="12" t="s">
        <v>8327</v>
      </c>
      <c r="S4044">
        <f t="shared" si="191"/>
        <v>0</v>
      </c>
    </row>
    <row r="4045" spans="1:19" ht="60" x14ac:dyDescent="0.25">
      <c r="A4045" s="10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 s="19">
        <f t="shared" si="189"/>
        <v>42323.96465277778</v>
      </c>
      <c r="J4045">
        <v>1447628946</v>
      </c>
      <c r="K4045" s="19">
        <f t="shared" si="190"/>
        <v>42293.922986111109</v>
      </c>
      <c r="L4045">
        <v>1445033346</v>
      </c>
      <c r="M4045" t="b">
        <v>0</v>
      </c>
      <c r="N4045">
        <v>0</v>
      </c>
      <c r="O4045" t="b">
        <v>0</v>
      </c>
      <c r="P4045" t="s">
        <v>8301</v>
      </c>
      <c r="Q4045" s="15" t="s">
        <v>8314</v>
      </c>
      <c r="R4045" s="12" t="s">
        <v>8327</v>
      </c>
      <c r="S4045">
        <f t="shared" si="191"/>
        <v>0</v>
      </c>
    </row>
    <row r="4046" spans="1:19" ht="60" x14ac:dyDescent="0.25">
      <c r="A4046" s="10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 s="19">
        <f t="shared" si="189"/>
        <v>41903.632523148146</v>
      </c>
      <c r="J4046">
        <v>1411312250</v>
      </c>
      <c r="K4046" s="19">
        <f t="shared" si="190"/>
        <v>41843.632523148146</v>
      </c>
      <c r="L4046">
        <v>1406128250</v>
      </c>
      <c r="M4046" t="b">
        <v>0</v>
      </c>
      <c r="N4046">
        <v>0</v>
      </c>
      <c r="O4046" t="b">
        <v>0</v>
      </c>
      <c r="P4046" t="s">
        <v>8301</v>
      </c>
      <c r="Q4046" s="15" t="s">
        <v>8314</v>
      </c>
      <c r="R4046" s="12" t="s">
        <v>8327</v>
      </c>
      <c r="S4046">
        <f t="shared" si="191"/>
        <v>0</v>
      </c>
    </row>
    <row r="4047" spans="1:19" x14ac:dyDescent="0.25">
      <c r="A4047" s="10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 s="19">
        <f t="shared" si="189"/>
        <v>42376.20685185185</v>
      </c>
      <c r="J4047">
        <v>1452142672</v>
      </c>
      <c r="K4047" s="19">
        <f t="shared" si="190"/>
        <v>42346.20685185185</v>
      </c>
      <c r="L4047">
        <v>1449550672</v>
      </c>
      <c r="M4047" t="b">
        <v>0</v>
      </c>
      <c r="N4047">
        <v>0</v>
      </c>
      <c r="O4047" t="b">
        <v>0</v>
      </c>
      <c r="P4047" t="s">
        <v>8301</v>
      </c>
      <c r="Q4047" s="15" t="s">
        <v>8314</v>
      </c>
      <c r="R4047" s="12" t="s">
        <v>8327</v>
      </c>
      <c r="S4047">
        <f t="shared" si="191"/>
        <v>0</v>
      </c>
    </row>
    <row r="4048" spans="1:19" ht="60" x14ac:dyDescent="0.25">
      <c r="A4048" s="10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 s="19">
        <f t="shared" si="189"/>
        <v>42064.856817129628</v>
      </c>
      <c r="J4048">
        <v>1425242029</v>
      </c>
      <c r="K4048" s="19">
        <f t="shared" si="190"/>
        <v>42034.856817129628</v>
      </c>
      <c r="L4048">
        <v>1422650029</v>
      </c>
      <c r="M4048" t="b">
        <v>0</v>
      </c>
      <c r="N4048">
        <v>0</v>
      </c>
      <c r="O4048" t="b">
        <v>0</v>
      </c>
      <c r="P4048" t="s">
        <v>8301</v>
      </c>
      <c r="Q4048" s="15" t="s">
        <v>8314</v>
      </c>
      <c r="R4048" s="12" t="s">
        <v>8327</v>
      </c>
      <c r="S4048">
        <f t="shared" si="191"/>
        <v>0</v>
      </c>
    </row>
    <row r="4049" spans="1:19" ht="60" x14ac:dyDescent="0.25">
      <c r="A4049" s="10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 s="19">
        <f t="shared" si="189"/>
        <v>42828.645914351851</v>
      </c>
      <c r="J4049">
        <v>1491233407</v>
      </c>
      <c r="K4049" s="19">
        <f t="shared" si="190"/>
        <v>42809.645914351851</v>
      </c>
      <c r="L4049">
        <v>1489591807</v>
      </c>
      <c r="M4049" t="b">
        <v>0</v>
      </c>
      <c r="N4049">
        <v>0</v>
      </c>
      <c r="O4049" t="b">
        <v>0</v>
      </c>
      <c r="P4049" t="s">
        <v>8269</v>
      </c>
      <c r="Q4049" s="15" t="s">
        <v>8314</v>
      </c>
      <c r="R4049" s="12" t="s">
        <v>8315</v>
      </c>
      <c r="S4049">
        <f t="shared" si="191"/>
        <v>0</v>
      </c>
    </row>
    <row r="4050" spans="1:19" ht="60" x14ac:dyDescent="0.25">
      <c r="A4050" s="1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 s="19">
        <f t="shared" si="189"/>
        <v>42834.358287037037</v>
      </c>
      <c r="J4050">
        <v>1491726956</v>
      </c>
      <c r="K4050" s="19">
        <f t="shared" si="190"/>
        <v>42808.358287037037</v>
      </c>
      <c r="L4050">
        <v>1489480556</v>
      </c>
      <c r="M4050" t="b">
        <v>0</v>
      </c>
      <c r="N4050">
        <v>0</v>
      </c>
      <c r="O4050" t="b">
        <v>0</v>
      </c>
      <c r="P4050" t="s">
        <v>8269</v>
      </c>
      <c r="Q4050" s="15" t="s">
        <v>8314</v>
      </c>
      <c r="R4050" s="12" t="s">
        <v>8315</v>
      </c>
      <c r="S4050">
        <f t="shared" si="191"/>
        <v>0</v>
      </c>
    </row>
    <row r="4051" spans="1:19" ht="45" x14ac:dyDescent="0.25">
      <c r="A4051" s="10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 s="19">
        <f t="shared" si="189"/>
        <v>42821.999236111107</v>
      </c>
      <c r="J4051">
        <v>1490659134</v>
      </c>
      <c r="K4051" s="19">
        <f t="shared" si="190"/>
        <v>42762.040902777779</v>
      </c>
      <c r="L4051">
        <v>1485478734</v>
      </c>
      <c r="M4051" t="b">
        <v>0</v>
      </c>
      <c r="N4051">
        <v>0</v>
      </c>
      <c r="O4051" t="b">
        <v>0</v>
      </c>
      <c r="P4051" t="s">
        <v>8269</v>
      </c>
      <c r="Q4051" s="15" t="s">
        <v>8314</v>
      </c>
      <c r="R4051" s="12" t="s">
        <v>8315</v>
      </c>
      <c r="S4051">
        <f t="shared" si="191"/>
        <v>0</v>
      </c>
    </row>
    <row r="4052" spans="1:19" ht="45" x14ac:dyDescent="0.25">
      <c r="A4052" s="10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 s="19">
        <f t="shared" si="189"/>
        <v>42713.192997685182</v>
      </c>
      <c r="J4052">
        <v>1481258275</v>
      </c>
      <c r="K4052" s="19">
        <f t="shared" si="190"/>
        <v>42683.151331018518</v>
      </c>
      <c r="L4052">
        <v>1478662675</v>
      </c>
      <c r="M4052" t="b">
        <v>0</v>
      </c>
      <c r="N4052">
        <v>0</v>
      </c>
      <c r="O4052" t="b">
        <v>0</v>
      </c>
      <c r="P4052" t="s">
        <v>8303</v>
      </c>
      <c r="Q4052" s="15" t="s">
        <v>8314</v>
      </c>
      <c r="R4052" s="12" t="s">
        <v>8335</v>
      </c>
      <c r="S4052">
        <f t="shared" si="191"/>
        <v>0</v>
      </c>
    </row>
    <row r="4053" spans="1:19" ht="60" x14ac:dyDescent="0.25">
      <c r="A4053" s="10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 s="19">
        <f t="shared" si="189"/>
        <v>42212.062476851846</v>
      </c>
      <c r="J4053">
        <v>1437960598</v>
      </c>
      <c r="K4053" s="19">
        <f t="shared" si="190"/>
        <v>42182.062476851846</v>
      </c>
      <c r="L4053">
        <v>1435368598</v>
      </c>
      <c r="M4053" t="b">
        <v>0</v>
      </c>
      <c r="N4053">
        <v>0</v>
      </c>
      <c r="O4053" t="b">
        <v>0</v>
      </c>
      <c r="P4053" t="s">
        <v>8303</v>
      </c>
      <c r="Q4053" s="15" t="s">
        <v>8314</v>
      </c>
      <c r="R4053" s="12" t="s">
        <v>8335</v>
      </c>
      <c r="S4053">
        <f t="shared" si="191"/>
        <v>0</v>
      </c>
    </row>
    <row r="4054" spans="1:19" ht="60" x14ac:dyDescent="0.25">
      <c r="A4054" s="10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 s="19">
        <f t="shared" si="189"/>
        <v>42202.676388888889</v>
      </c>
      <c r="J4054">
        <v>1437149640</v>
      </c>
      <c r="K4054" s="19">
        <f t="shared" si="190"/>
        <v>42172.686099537037</v>
      </c>
      <c r="L4054">
        <v>1434558479</v>
      </c>
      <c r="M4054" t="b">
        <v>0</v>
      </c>
      <c r="N4054">
        <v>0</v>
      </c>
      <c r="O4054" t="b">
        <v>0</v>
      </c>
      <c r="P4054" t="s">
        <v>8303</v>
      </c>
      <c r="Q4054" s="15" t="s">
        <v>8314</v>
      </c>
      <c r="R4054" s="12" t="s">
        <v>8335</v>
      </c>
      <c r="S4054">
        <f t="shared" si="191"/>
        <v>0</v>
      </c>
    </row>
    <row r="4055" spans="1:19" ht="60" x14ac:dyDescent="0.25">
      <c r="A4055" s="10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 s="19">
        <f t="shared" si="189"/>
        <v>42266.276053240741</v>
      </c>
      <c r="J4055">
        <v>1442644651</v>
      </c>
      <c r="K4055" s="19">
        <f t="shared" si="190"/>
        <v>42236.276053240741</v>
      </c>
      <c r="L4055">
        <v>1440052651</v>
      </c>
      <c r="M4055" t="b">
        <v>0</v>
      </c>
      <c r="N4055">
        <v>0</v>
      </c>
      <c r="O4055" t="b">
        <v>0</v>
      </c>
      <c r="P4055" t="s">
        <v>8303</v>
      </c>
      <c r="Q4055" s="15" t="s">
        <v>8314</v>
      </c>
      <c r="R4055" s="12" t="s">
        <v>8335</v>
      </c>
      <c r="S4055">
        <f t="shared" si="191"/>
        <v>0</v>
      </c>
    </row>
    <row r="4056" spans="1:19" ht="60" x14ac:dyDescent="0.25">
      <c r="A4056" s="10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 s="19">
        <f t="shared" si="189"/>
        <v>42351.874953703707</v>
      </c>
      <c r="J4056">
        <v>1450040396</v>
      </c>
      <c r="K4056" s="19">
        <f t="shared" si="190"/>
        <v>42291.833287037036</v>
      </c>
      <c r="L4056">
        <v>1444852796</v>
      </c>
      <c r="M4056" t="b">
        <v>0</v>
      </c>
      <c r="N4056">
        <v>0</v>
      </c>
      <c r="O4056" t="b">
        <v>0</v>
      </c>
      <c r="P4056" t="s">
        <v>8303</v>
      </c>
      <c r="Q4056" s="15" t="s">
        <v>8314</v>
      </c>
      <c r="R4056" s="12" t="s">
        <v>8335</v>
      </c>
      <c r="S4056">
        <f t="shared" si="191"/>
        <v>0</v>
      </c>
    </row>
    <row r="4057" spans="1:19" ht="45" x14ac:dyDescent="0.25">
      <c r="A4057" s="10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 s="19">
        <f t="shared" si="189"/>
        <v>42261.694780092599</v>
      </c>
      <c r="J4057">
        <v>1442248829</v>
      </c>
      <c r="K4057" s="19">
        <f t="shared" si="190"/>
        <v>42226.694780092599</v>
      </c>
      <c r="L4057">
        <v>1439224829</v>
      </c>
      <c r="M4057" t="b">
        <v>0</v>
      </c>
      <c r="N4057">
        <v>0</v>
      </c>
      <c r="O4057" t="b">
        <v>0</v>
      </c>
      <c r="P4057" t="s">
        <v>8303</v>
      </c>
      <c r="Q4057" s="15" t="s">
        <v>8314</v>
      </c>
      <c r="R4057" s="12" t="s">
        <v>8335</v>
      </c>
      <c r="S4057">
        <f t="shared" si="191"/>
        <v>0</v>
      </c>
    </row>
    <row r="4058" spans="1:19" ht="60" x14ac:dyDescent="0.25">
      <c r="A4058" s="10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 s="19">
        <f t="shared" si="189"/>
        <v>41917.208333333336</v>
      </c>
      <c r="J4058">
        <v>1412485200</v>
      </c>
      <c r="K4058" s="19">
        <f t="shared" si="190"/>
        <v>41899.627071759263</v>
      </c>
      <c r="L4058">
        <v>1410966179</v>
      </c>
      <c r="M4058" t="b">
        <v>0</v>
      </c>
      <c r="N4058">
        <v>0</v>
      </c>
      <c r="O4058" t="b">
        <v>0</v>
      </c>
      <c r="P4058" t="s">
        <v>8303</v>
      </c>
      <c r="Q4058" s="15" t="s">
        <v>8314</v>
      </c>
      <c r="R4058" s="12" t="s">
        <v>8335</v>
      </c>
      <c r="S4058">
        <f t="shared" si="191"/>
        <v>0</v>
      </c>
    </row>
    <row r="4059" spans="1:19" ht="45" x14ac:dyDescent="0.25">
      <c r="A4059" s="10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 s="19">
        <f t="shared" si="189"/>
        <v>42325.185636574075</v>
      </c>
      <c r="J4059">
        <v>1447734439</v>
      </c>
      <c r="K4059" s="19">
        <f t="shared" si="190"/>
        <v>42285.143969907411</v>
      </c>
      <c r="L4059">
        <v>1444274839</v>
      </c>
      <c r="M4059" t="b">
        <v>0</v>
      </c>
      <c r="N4059">
        <v>0</v>
      </c>
      <c r="O4059" t="b">
        <v>0</v>
      </c>
      <c r="P4059" t="s">
        <v>8303</v>
      </c>
      <c r="Q4059" s="15" t="s">
        <v>8314</v>
      </c>
      <c r="R4059" s="12" t="s">
        <v>8335</v>
      </c>
      <c r="S4059">
        <f t="shared" si="191"/>
        <v>0</v>
      </c>
    </row>
    <row r="4060" spans="1:19" ht="45" x14ac:dyDescent="0.25">
      <c r="A4060" s="1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 s="19">
        <f t="shared" si="189"/>
        <v>42112.9375</v>
      </c>
      <c r="J4060">
        <v>1429396200</v>
      </c>
      <c r="K4060" s="19">
        <f t="shared" si="190"/>
        <v>42103.024398148147</v>
      </c>
      <c r="L4060">
        <v>1428539708</v>
      </c>
      <c r="M4060" t="b">
        <v>0</v>
      </c>
      <c r="N4060">
        <v>0</v>
      </c>
      <c r="O4060" t="b">
        <v>0</v>
      </c>
      <c r="P4060" t="s">
        <v>8269</v>
      </c>
      <c r="Q4060" s="15" t="s">
        <v>8314</v>
      </c>
      <c r="R4060" s="12" t="s">
        <v>8315</v>
      </c>
      <c r="S4060">
        <f t="shared" si="191"/>
        <v>0</v>
      </c>
    </row>
    <row r="4061" spans="1:19" ht="45" x14ac:dyDescent="0.25">
      <c r="A4061" s="10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 s="19">
        <f t="shared" si="189"/>
        <v>42355.920717592591</v>
      </c>
      <c r="J4061">
        <v>1450389950</v>
      </c>
      <c r="K4061" s="19">
        <f t="shared" si="190"/>
        <v>42325.920717592591</v>
      </c>
      <c r="L4061">
        <v>1447797950</v>
      </c>
      <c r="M4061" t="b">
        <v>0</v>
      </c>
      <c r="N4061">
        <v>0</v>
      </c>
      <c r="O4061" t="b">
        <v>0</v>
      </c>
      <c r="P4061" t="s">
        <v>8269</v>
      </c>
      <c r="Q4061" s="15" t="s">
        <v>8314</v>
      </c>
      <c r="R4061" s="12" t="s">
        <v>8315</v>
      </c>
      <c r="S4061">
        <f t="shared" si="191"/>
        <v>0</v>
      </c>
    </row>
    <row r="4062" spans="1:19" ht="45" x14ac:dyDescent="0.25">
      <c r="A4062" s="10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 s="19">
        <f t="shared" si="189"/>
        <v>41823.710231481484</v>
      </c>
      <c r="J4062">
        <v>1404406964</v>
      </c>
      <c r="K4062" s="19">
        <f t="shared" si="190"/>
        <v>41793.710231481484</v>
      </c>
      <c r="L4062">
        <v>1401814964</v>
      </c>
      <c r="M4062" t="b">
        <v>0</v>
      </c>
      <c r="N4062">
        <v>0</v>
      </c>
      <c r="O4062" t="b">
        <v>0</v>
      </c>
      <c r="P4062" t="s">
        <v>8269</v>
      </c>
      <c r="Q4062" s="15" t="s">
        <v>8314</v>
      </c>
      <c r="R4062" s="12" t="s">
        <v>8315</v>
      </c>
      <c r="S4062">
        <f t="shared" si="191"/>
        <v>0</v>
      </c>
    </row>
    <row r="4063" spans="1:19" ht="60" x14ac:dyDescent="0.25">
      <c r="A4063" s="10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 s="19">
        <f t="shared" si="189"/>
        <v>41825.165972222225</v>
      </c>
      <c r="J4063">
        <v>1404532740</v>
      </c>
      <c r="K4063" s="19">
        <f t="shared" si="190"/>
        <v>41793.814259259263</v>
      </c>
      <c r="L4063">
        <v>1401823952</v>
      </c>
      <c r="M4063" t="b">
        <v>0</v>
      </c>
      <c r="N4063">
        <v>0</v>
      </c>
      <c r="O4063" t="b">
        <v>0</v>
      </c>
      <c r="P4063" t="s">
        <v>8269</v>
      </c>
      <c r="Q4063" s="15" t="s">
        <v>8314</v>
      </c>
      <c r="R4063" s="12" t="s">
        <v>8315</v>
      </c>
      <c r="S4063">
        <f t="shared" si="191"/>
        <v>0</v>
      </c>
    </row>
    <row r="4064" spans="1:19" ht="60" x14ac:dyDescent="0.25">
      <c r="A4064" s="10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 s="19">
        <f t="shared" si="189"/>
        <v>42696.708599537036</v>
      </c>
      <c r="J4064">
        <v>1479834023</v>
      </c>
      <c r="K4064" s="19">
        <f t="shared" si="190"/>
        <v>42666.666932870372</v>
      </c>
      <c r="L4064">
        <v>1477238423</v>
      </c>
      <c r="M4064" t="b">
        <v>0</v>
      </c>
      <c r="N4064">
        <v>0</v>
      </c>
      <c r="O4064" t="b">
        <v>0</v>
      </c>
      <c r="P4064" t="s">
        <v>8303</v>
      </c>
      <c r="Q4064" s="15" t="s">
        <v>8314</v>
      </c>
      <c r="R4064" s="12" t="s">
        <v>8335</v>
      </c>
      <c r="S4064">
        <f t="shared" si="191"/>
        <v>0</v>
      </c>
    </row>
    <row r="4065" spans="1:19" ht="30" x14ac:dyDescent="0.25">
      <c r="A4065" s="10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 s="19">
        <f t="shared" si="189"/>
        <v>41826.692037037035</v>
      </c>
      <c r="J4065">
        <v>1404664592</v>
      </c>
      <c r="K4065" s="19">
        <f t="shared" si="190"/>
        <v>41766.692037037035</v>
      </c>
      <c r="L4065">
        <v>1399480592</v>
      </c>
      <c r="M4065" t="b">
        <v>0</v>
      </c>
      <c r="N4065">
        <v>0</v>
      </c>
      <c r="O4065" t="b">
        <v>0</v>
      </c>
      <c r="P4065" t="s">
        <v>8303</v>
      </c>
      <c r="Q4065" s="15" t="s">
        <v>8314</v>
      </c>
      <c r="R4065" s="12" t="s">
        <v>8335</v>
      </c>
      <c r="S4065">
        <f t="shared" si="191"/>
        <v>0</v>
      </c>
    </row>
    <row r="4066" spans="1:19" ht="45" x14ac:dyDescent="0.25">
      <c r="A4066" s="10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 s="19">
        <f t="shared" si="189"/>
        <v>42299.126226851848</v>
      </c>
      <c r="J4066">
        <v>1445482906</v>
      </c>
      <c r="K4066" s="19">
        <f t="shared" si="190"/>
        <v>42269.126226851848</v>
      </c>
      <c r="L4066">
        <v>1442890906</v>
      </c>
      <c r="M4066" t="b">
        <v>0</v>
      </c>
      <c r="N4066">
        <v>0</v>
      </c>
      <c r="O4066" t="b">
        <v>0</v>
      </c>
      <c r="P4066" t="s">
        <v>8303</v>
      </c>
      <c r="Q4066" s="15" t="s">
        <v>8314</v>
      </c>
      <c r="R4066" s="12" t="s">
        <v>8335</v>
      </c>
      <c r="S4066">
        <f t="shared" si="191"/>
        <v>0</v>
      </c>
    </row>
    <row r="4067" spans="1:19" ht="60" x14ac:dyDescent="0.25">
      <c r="A4067" s="10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 s="19">
        <f t="shared" si="189"/>
        <v>42582.291666666672</v>
      </c>
      <c r="J4067">
        <v>1469948400</v>
      </c>
      <c r="K4067" s="19">
        <f t="shared" si="190"/>
        <v>42527.00953703704</v>
      </c>
      <c r="L4067">
        <v>1465172024</v>
      </c>
      <c r="M4067" t="b">
        <v>0</v>
      </c>
      <c r="N4067">
        <v>0</v>
      </c>
      <c r="O4067" t="b">
        <v>0</v>
      </c>
      <c r="P4067" t="s">
        <v>8303</v>
      </c>
      <c r="Q4067" s="15" t="s">
        <v>8314</v>
      </c>
      <c r="R4067" s="12" t="s">
        <v>8335</v>
      </c>
      <c r="S4067">
        <f t="shared" si="191"/>
        <v>0</v>
      </c>
    </row>
    <row r="4068" spans="1:19" ht="60" x14ac:dyDescent="0.25">
      <c r="A4068" s="10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 s="19">
        <f t="shared" si="189"/>
        <v>42313.674826388888</v>
      </c>
      <c r="J4068">
        <v>1446739905</v>
      </c>
      <c r="K4068" s="19">
        <f t="shared" si="190"/>
        <v>42253.633159722223</v>
      </c>
      <c r="L4068">
        <v>1441552305</v>
      </c>
      <c r="M4068" t="b">
        <v>0</v>
      </c>
      <c r="N4068">
        <v>0</v>
      </c>
      <c r="O4068" t="b">
        <v>0</v>
      </c>
      <c r="P4068" t="s">
        <v>8269</v>
      </c>
      <c r="Q4068" s="15" t="s">
        <v>8314</v>
      </c>
      <c r="R4068" s="12" t="s">
        <v>8315</v>
      </c>
      <c r="S4068">
        <f t="shared" si="191"/>
        <v>0</v>
      </c>
    </row>
    <row r="4069" spans="1:19" ht="60" x14ac:dyDescent="0.25">
      <c r="A4069" s="10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 s="19">
        <f t="shared" si="189"/>
        <v>42230.145787037036</v>
      </c>
      <c r="J4069">
        <v>1439522996</v>
      </c>
      <c r="K4069" s="19">
        <f t="shared" si="190"/>
        <v>42180.145787037036</v>
      </c>
      <c r="L4069">
        <v>1435202996</v>
      </c>
      <c r="M4069" t="b">
        <v>0</v>
      </c>
      <c r="N4069">
        <v>0</v>
      </c>
      <c r="O4069" t="b">
        <v>0</v>
      </c>
      <c r="P4069" t="s">
        <v>8303</v>
      </c>
      <c r="Q4069" s="15" t="s">
        <v>8314</v>
      </c>
      <c r="R4069" s="12" t="s">
        <v>8335</v>
      </c>
      <c r="S4069">
        <f t="shared" si="191"/>
        <v>0</v>
      </c>
    </row>
    <row r="4070" spans="1:19" ht="60" x14ac:dyDescent="0.25">
      <c r="A4070" s="1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 s="19">
        <f t="shared" si="189"/>
        <v>42285.696006944447</v>
      </c>
      <c r="J4070">
        <v>1444322535</v>
      </c>
      <c r="K4070" s="19">
        <f t="shared" si="190"/>
        <v>42255.696006944447</v>
      </c>
      <c r="L4070">
        <v>1441730535</v>
      </c>
      <c r="M4070" t="b">
        <v>0</v>
      </c>
      <c r="N4070">
        <v>0</v>
      </c>
      <c r="O4070" t="b">
        <v>0</v>
      </c>
      <c r="P4070" t="s">
        <v>8303</v>
      </c>
      <c r="Q4070" s="15" t="s">
        <v>8314</v>
      </c>
      <c r="R4070" s="12" t="s">
        <v>8335</v>
      </c>
      <c r="S4070">
        <f t="shared" si="191"/>
        <v>0</v>
      </c>
    </row>
    <row r="4071" spans="1:19" ht="60" x14ac:dyDescent="0.25">
      <c r="A4071" s="10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 s="19">
        <f t="shared" si="189"/>
        <v>42028.041666666672</v>
      </c>
      <c r="J4071">
        <v>1422061200</v>
      </c>
      <c r="K4071" s="19">
        <f t="shared" si="190"/>
        <v>42007.016458333332</v>
      </c>
      <c r="L4071">
        <v>1420244622</v>
      </c>
      <c r="M4071" t="b">
        <v>0</v>
      </c>
      <c r="N4071">
        <v>0</v>
      </c>
      <c r="O4071" t="b">
        <v>0</v>
      </c>
      <c r="P4071" t="s">
        <v>8303</v>
      </c>
      <c r="Q4071" s="15" t="s">
        <v>8314</v>
      </c>
      <c r="R4071" s="12" t="s">
        <v>8335</v>
      </c>
      <c r="S4071">
        <f t="shared" si="191"/>
        <v>0</v>
      </c>
    </row>
    <row r="4072" spans="1:19" ht="45" x14ac:dyDescent="0.25">
      <c r="A4072" s="10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 s="19">
        <f t="shared" si="189"/>
        <v>42616.416666666672</v>
      </c>
      <c r="J4072">
        <v>1472896800</v>
      </c>
      <c r="K4072" s="19">
        <f t="shared" si="190"/>
        <v>42615.346817129626</v>
      </c>
      <c r="L4072">
        <v>1472804365</v>
      </c>
      <c r="M4072" t="b">
        <v>0</v>
      </c>
      <c r="N4072">
        <v>0</v>
      </c>
      <c r="O4072" t="b">
        <v>0</v>
      </c>
      <c r="P4072" t="s">
        <v>8303</v>
      </c>
      <c r="Q4072" s="15" t="s">
        <v>8314</v>
      </c>
      <c r="R4072" s="12" t="s">
        <v>8335</v>
      </c>
      <c r="S4072">
        <f t="shared" si="191"/>
        <v>0</v>
      </c>
    </row>
    <row r="4073" spans="1:19" ht="45" x14ac:dyDescent="0.25">
      <c r="A4073" s="10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 s="19">
        <f t="shared" si="189"/>
        <v>42029.861064814817</v>
      </c>
      <c r="J4073">
        <v>1422218396</v>
      </c>
      <c r="K4073" s="19">
        <f t="shared" si="190"/>
        <v>41999.861064814817</v>
      </c>
      <c r="L4073">
        <v>1419626396</v>
      </c>
      <c r="M4073" t="b">
        <v>0</v>
      </c>
      <c r="N4073">
        <v>0</v>
      </c>
      <c r="O4073" t="b">
        <v>0</v>
      </c>
      <c r="P4073" t="s">
        <v>8303</v>
      </c>
      <c r="Q4073" s="15" t="s">
        <v>8314</v>
      </c>
      <c r="R4073" s="12" t="s">
        <v>8335</v>
      </c>
      <c r="S4073">
        <f t="shared" si="191"/>
        <v>0</v>
      </c>
    </row>
    <row r="4074" spans="1:19" ht="60" x14ac:dyDescent="0.25">
      <c r="A4074" s="10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 s="19">
        <f t="shared" si="189"/>
        <v>42400.960416666669</v>
      </c>
      <c r="J4074">
        <v>1454281380</v>
      </c>
      <c r="K4074" s="19">
        <f t="shared" si="190"/>
        <v>42373.983449074076</v>
      </c>
      <c r="L4074">
        <v>1451950570</v>
      </c>
      <c r="M4074" t="b">
        <v>0</v>
      </c>
      <c r="N4074">
        <v>0</v>
      </c>
      <c r="O4074" t="b">
        <v>0</v>
      </c>
      <c r="P4074" t="s">
        <v>8303</v>
      </c>
      <c r="Q4074" s="15" t="s">
        <v>8314</v>
      </c>
      <c r="R4074" s="12" t="s">
        <v>8335</v>
      </c>
      <c r="S4074">
        <f t="shared" si="191"/>
        <v>0</v>
      </c>
    </row>
    <row r="4075" spans="1:19" ht="60" x14ac:dyDescent="0.25">
      <c r="A4075" s="10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 s="19">
        <f t="shared" si="189"/>
        <v>41884.602650462963</v>
      </c>
      <c r="J4075">
        <v>1409668069</v>
      </c>
      <c r="K4075" s="19">
        <f t="shared" si="190"/>
        <v>41854.602650462963</v>
      </c>
      <c r="L4075">
        <v>1407076069</v>
      </c>
      <c r="M4075" t="b">
        <v>0</v>
      </c>
      <c r="N4075">
        <v>0</v>
      </c>
      <c r="O4075" t="b">
        <v>0</v>
      </c>
      <c r="P4075" t="s">
        <v>8303</v>
      </c>
      <c r="Q4075" s="15" t="s">
        <v>8314</v>
      </c>
      <c r="R4075" s="12" t="s">
        <v>8335</v>
      </c>
      <c r="S4075">
        <f t="shared" si="191"/>
        <v>0</v>
      </c>
    </row>
    <row r="4076" spans="1:19" ht="45" x14ac:dyDescent="0.25">
      <c r="A4076" s="10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 s="19">
        <f t="shared" si="189"/>
        <v>42090.749907407408</v>
      </c>
      <c r="J4076">
        <v>1427479192</v>
      </c>
      <c r="K4076" s="19">
        <f t="shared" si="190"/>
        <v>42065.791574074072</v>
      </c>
      <c r="L4076">
        <v>1425322792</v>
      </c>
      <c r="M4076" t="b">
        <v>0</v>
      </c>
      <c r="N4076">
        <v>0</v>
      </c>
      <c r="O4076" t="b">
        <v>0</v>
      </c>
      <c r="P4076" t="s">
        <v>8303</v>
      </c>
      <c r="Q4076" s="15" t="s">
        <v>8314</v>
      </c>
      <c r="R4076" s="12" t="s">
        <v>8335</v>
      </c>
      <c r="S4076">
        <f t="shared" si="191"/>
        <v>0</v>
      </c>
    </row>
    <row r="4077" spans="1:19" ht="45" x14ac:dyDescent="0.25">
      <c r="A4077" s="10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 s="19">
        <f t="shared" si="189"/>
        <v>42499.951284722221</v>
      </c>
      <c r="J4077">
        <v>1462834191</v>
      </c>
      <c r="K4077" s="19">
        <f t="shared" si="190"/>
        <v>42469.951284722221</v>
      </c>
      <c r="L4077">
        <v>1460242191</v>
      </c>
      <c r="M4077" t="b">
        <v>0</v>
      </c>
      <c r="N4077">
        <v>0</v>
      </c>
      <c r="O4077" t="b">
        <v>0</v>
      </c>
      <c r="P4077" t="s">
        <v>8303</v>
      </c>
      <c r="Q4077" s="15" t="s">
        <v>8314</v>
      </c>
      <c r="R4077" s="12" t="s">
        <v>8335</v>
      </c>
      <c r="S4077">
        <f t="shared" si="191"/>
        <v>0</v>
      </c>
    </row>
    <row r="4078" spans="1:19" x14ac:dyDescent="0.25">
      <c r="A4078" s="10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 s="19">
        <f t="shared" si="189"/>
        <v>41984.228032407409</v>
      </c>
      <c r="J4078">
        <v>1418275702</v>
      </c>
      <c r="K4078" s="19">
        <f t="shared" si="190"/>
        <v>41954.228032407409</v>
      </c>
      <c r="L4078">
        <v>1415683702</v>
      </c>
      <c r="M4078" t="b">
        <v>0</v>
      </c>
      <c r="N4078">
        <v>0</v>
      </c>
      <c r="O4078" t="b">
        <v>0</v>
      </c>
      <c r="P4078" t="s">
        <v>8303</v>
      </c>
      <c r="Q4078" s="15" t="s">
        <v>8314</v>
      </c>
      <c r="R4078" s="12" t="s">
        <v>8335</v>
      </c>
      <c r="S4078">
        <f t="shared" si="191"/>
        <v>0</v>
      </c>
    </row>
    <row r="4079" spans="1:19" ht="60" x14ac:dyDescent="0.25">
      <c r="A4079" s="10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 s="19">
        <f t="shared" si="189"/>
        <v>41875.291666666664</v>
      </c>
      <c r="J4079">
        <v>1408863600</v>
      </c>
      <c r="K4079" s="19">
        <f t="shared" si="190"/>
        <v>41867.652280092596</v>
      </c>
      <c r="L4079">
        <v>1408203557</v>
      </c>
      <c r="M4079" t="b">
        <v>0</v>
      </c>
      <c r="N4079">
        <v>0</v>
      </c>
      <c r="O4079" t="b">
        <v>0</v>
      </c>
      <c r="P4079" t="s">
        <v>8269</v>
      </c>
      <c r="Q4079" s="15" t="s">
        <v>8314</v>
      </c>
      <c r="R4079" s="12" t="s">
        <v>8315</v>
      </c>
      <c r="S4079">
        <f t="shared" si="191"/>
        <v>0</v>
      </c>
    </row>
    <row r="4080" spans="1:19" ht="60" x14ac:dyDescent="0.25">
      <c r="A4080" s="1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 s="19">
        <f t="shared" si="189"/>
        <v>42230.818055555559</v>
      </c>
      <c r="J4080">
        <v>1439581080</v>
      </c>
      <c r="K4080" s="19">
        <f t="shared" si="190"/>
        <v>42186.01116898148</v>
      </c>
      <c r="L4080">
        <v>1435709765</v>
      </c>
      <c r="M4080" t="b">
        <v>0</v>
      </c>
      <c r="N4080">
        <v>0</v>
      </c>
      <c r="O4080" t="b">
        <v>0</v>
      </c>
      <c r="P4080" t="s">
        <v>8269</v>
      </c>
      <c r="Q4080" s="15" t="s">
        <v>8314</v>
      </c>
      <c r="R4080" s="12" t="s">
        <v>8315</v>
      </c>
      <c r="S4080">
        <f t="shared" si="191"/>
        <v>0</v>
      </c>
    </row>
    <row r="4081" spans="1:19" ht="60" x14ac:dyDescent="0.25">
      <c r="A4081" s="10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 s="19">
        <f t="shared" si="189"/>
        <v>42524.471666666665</v>
      </c>
      <c r="J4081">
        <v>1464952752</v>
      </c>
      <c r="K4081" s="19">
        <f t="shared" si="190"/>
        <v>42494.471666666665</v>
      </c>
      <c r="L4081">
        <v>1462360752</v>
      </c>
      <c r="M4081" t="b">
        <v>0</v>
      </c>
      <c r="N4081">
        <v>0</v>
      </c>
      <c r="O4081" t="b">
        <v>0</v>
      </c>
      <c r="P4081" t="s">
        <v>8269</v>
      </c>
      <c r="Q4081" s="15" t="s">
        <v>8314</v>
      </c>
      <c r="R4081" s="12" t="s">
        <v>8315</v>
      </c>
      <c r="S4081">
        <f t="shared" si="191"/>
        <v>0</v>
      </c>
    </row>
    <row r="4082" spans="1:19" ht="60" x14ac:dyDescent="0.25">
      <c r="A4082" s="10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 s="19">
        <f t="shared" si="189"/>
        <v>41938.75</v>
      </c>
      <c r="J4082">
        <v>1414346400</v>
      </c>
      <c r="K4082" s="19">
        <f t="shared" si="190"/>
        <v>41926.542303240742</v>
      </c>
      <c r="L4082">
        <v>1413291655</v>
      </c>
      <c r="M4082" t="b">
        <v>0</v>
      </c>
      <c r="N4082">
        <v>0</v>
      </c>
      <c r="O4082" t="b">
        <v>0</v>
      </c>
      <c r="P4082" t="s">
        <v>8269</v>
      </c>
      <c r="Q4082" s="15" t="s">
        <v>8314</v>
      </c>
      <c r="R4082" s="12" t="s">
        <v>8315</v>
      </c>
      <c r="S4082">
        <f t="shared" si="191"/>
        <v>0</v>
      </c>
    </row>
    <row r="4083" spans="1:19" ht="60" x14ac:dyDescent="0.25">
      <c r="A4083" s="10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 s="19">
        <f t="shared" si="189"/>
        <v>42461.25</v>
      </c>
      <c r="J4083">
        <v>1459490400</v>
      </c>
      <c r="K4083" s="19">
        <f t="shared" si="190"/>
        <v>42433.338749999995</v>
      </c>
      <c r="L4083">
        <v>1457078868</v>
      </c>
      <c r="M4083" t="b">
        <v>0</v>
      </c>
      <c r="N4083">
        <v>0</v>
      </c>
      <c r="O4083" t="b">
        <v>0</v>
      </c>
      <c r="P4083" t="s">
        <v>8269</v>
      </c>
      <c r="Q4083" s="15" t="s">
        <v>8314</v>
      </c>
      <c r="R4083" s="12" t="s">
        <v>8315</v>
      </c>
      <c r="S4083">
        <f t="shared" si="191"/>
        <v>0</v>
      </c>
    </row>
    <row r="4084" spans="1:19" ht="60" x14ac:dyDescent="0.25">
      <c r="A4084" s="10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 s="19">
        <f t="shared" si="189"/>
        <v>42253.151701388888</v>
      </c>
      <c r="J4084">
        <v>1441510707</v>
      </c>
      <c r="K4084" s="19">
        <f t="shared" si="190"/>
        <v>42228.151701388888</v>
      </c>
      <c r="L4084">
        <v>1439350707</v>
      </c>
      <c r="M4084" t="b">
        <v>0</v>
      </c>
      <c r="N4084">
        <v>0</v>
      </c>
      <c r="O4084" t="b">
        <v>0</v>
      </c>
      <c r="P4084" t="s">
        <v>8269</v>
      </c>
      <c r="Q4084" s="15" t="s">
        <v>8314</v>
      </c>
      <c r="R4084" s="12" t="s">
        <v>8315</v>
      </c>
      <c r="S4084">
        <f t="shared" si="191"/>
        <v>0</v>
      </c>
    </row>
    <row r="4085" spans="1:19" ht="60" x14ac:dyDescent="0.25">
      <c r="A4085" s="10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 s="19">
        <f t="shared" si="189"/>
        <v>42705.304629629631</v>
      </c>
      <c r="J4085">
        <v>1480576720</v>
      </c>
      <c r="K4085" s="19">
        <f t="shared" si="190"/>
        <v>42675.262962962966</v>
      </c>
      <c r="L4085">
        <v>1477981120</v>
      </c>
      <c r="M4085" t="b">
        <v>0</v>
      </c>
      <c r="N4085">
        <v>0</v>
      </c>
      <c r="O4085" t="b">
        <v>0</v>
      </c>
      <c r="P4085" t="s">
        <v>8269</v>
      </c>
      <c r="Q4085" s="15" t="s">
        <v>8314</v>
      </c>
      <c r="R4085" s="12" t="s">
        <v>8315</v>
      </c>
      <c r="S4085">
        <f t="shared" si="191"/>
        <v>0</v>
      </c>
    </row>
    <row r="4086" spans="1:19" ht="45" x14ac:dyDescent="0.25">
      <c r="A4086" s="10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 s="19">
        <f t="shared" si="189"/>
        <v>42171.904097222221</v>
      </c>
      <c r="J4086">
        <v>1434490914</v>
      </c>
      <c r="K4086" s="19">
        <f t="shared" si="190"/>
        <v>42111.904097222221</v>
      </c>
      <c r="L4086">
        <v>1429306914</v>
      </c>
      <c r="M4086" t="b">
        <v>0</v>
      </c>
      <c r="N4086">
        <v>0</v>
      </c>
      <c r="O4086" t="b">
        <v>0</v>
      </c>
      <c r="P4086" t="s">
        <v>8269</v>
      </c>
      <c r="Q4086" s="15" t="s">
        <v>8314</v>
      </c>
      <c r="R4086" s="12" t="s">
        <v>8315</v>
      </c>
      <c r="S4086">
        <f t="shared" si="191"/>
        <v>0</v>
      </c>
    </row>
    <row r="4087" spans="1:19" ht="60" x14ac:dyDescent="0.25">
      <c r="A4087" s="10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 s="19">
        <f t="shared" si="189"/>
        <v>42243.662905092591</v>
      </c>
      <c r="J4087">
        <v>1440690875</v>
      </c>
      <c r="K4087" s="19">
        <f t="shared" si="190"/>
        <v>42213.662905092591</v>
      </c>
      <c r="L4087">
        <v>1438098875</v>
      </c>
      <c r="M4087" t="b">
        <v>0</v>
      </c>
      <c r="N4087">
        <v>0</v>
      </c>
      <c r="O4087" t="b">
        <v>0</v>
      </c>
      <c r="P4087" t="s">
        <v>8269</v>
      </c>
      <c r="Q4087" s="15" t="s">
        <v>8314</v>
      </c>
      <c r="R4087" s="12" t="s">
        <v>8315</v>
      </c>
      <c r="S4087">
        <f t="shared" si="191"/>
        <v>0</v>
      </c>
    </row>
    <row r="4088" spans="1:19" ht="60" x14ac:dyDescent="0.25">
      <c r="A4088" s="10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 s="19">
        <f t="shared" si="189"/>
        <v>41889.325497685182</v>
      </c>
      <c r="J4088">
        <v>1410076123</v>
      </c>
      <c r="K4088" s="19">
        <f t="shared" si="190"/>
        <v>41829.325497685182</v>
      </c>
      <c r="L4088">
        <v>1404892123</v>
      </c>
      <c r="M4088" t="b">
        <v>0</v>
      </c>
      <c r="N4088">
        <v>0</v>
      </c>
      <c r="O4088" t="b">
        <v>0</v>
      </c>
      <c r="P4088" t="s">
        <v>8269</v>
      </c>
      <c r="Q4088" s="15" t="s">
        <v>8314</v>
      </c>
      <c r="R4088" s="12" t="s">
        <v>8315</v>
      </c>
      <c r="S4088">
        <f t="shared" si="191"/>
        <v>0</v>
      </c>
    </row>
    <row r="4089" spans="1:19" ht="45" x14ac:dyDescent="0.25">
      <c r="A4089" s="10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 s="19">
        <f t="shared" si="189"/>
        <v>42580.978472222225</v>
      </c>
      <c r="J4089">
        <v>1469834940</v>
      </c>
      <c r="K4089" s="19">
        <f t="shared" si="190"/>
        <v>42550.048449074078</v>
      </c>
      <c r="L4089">
        <v>1467162586</v>
      </c>
      <c r="M4089" t="b">
        <v>0</v>
      </c>
      <c r="N4089">
        <v>0</v>
      </c>
      <c r="O4089" t="b">
        <v>0</v>
      </c>
      <c r="P4089" t="s">
        <v>8269</v>
      </c>
      <c r="Q4089" s="15" t="s">
        <v>8314</v>
      </c>
      <c r="R4089" s="12" t="s">
        <v>8315</v>
      </c>
      <c r="S4089">
        <f t="shared" si="191"/>
        <v>0</v>
      </c>
    </row>
    <row r="4090" spans="1:19" ht="60" x14ac:dyDescent="0.25">
      <c r="A4090" s="1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 s="19">
        <f t="shared" si="189"/>
        <v>41834.651203703703</v>
      </c>
      <c r="J4090">
        <v>1405352264</v>
      </c>
      <c r="K4090" s="19">
        <f t="shared" si="190"/>
        <v>41774.651203703703</v>
      </c>
      <c r="L4090">
        <v>1400168264</v>
      </c>
      <c r="M4090" t="b">
        <v>0</v>
      </c>
      <c r="N4090">
        <v>0</v>
      </c>
      <c r="O4090" t="b">
        <v>0</v>
      </c>
      <c r="P4090" t="s">
        <v>8269</v>
      </c>
      <c r="Q4090" s="15" t="s">
        <v>8314</v>
      </c>
      <c r="R4090" s="12" t="s">
        <v>8315</v>
      </c>
      <c r="S4090">
        <f t="shared" si="191"/>
        <v>0</v>
      </c>
    </row>
    <row r="4091" spans="1:19" ht="60" x14ac:dyDescent="0.25">
      <c r="A4091" s="10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 s="19">
        <f t="shared" si="189"/>
        <v>42485.013888888891</v>
      </c>
      <c r="J4091">
        <v>1461543600</v>
      </c>
      <c r="K4091" s="19">
        <f t="shared" si="190"/>
        <v>42457.932025462964</v>
      </c>
      <c r="L4091">
        <v>1459203727</v>
      </c>
      <c r="M4091" t="b">
        <v>0</v>
      </c>
      <c r="N4091">
        <v>0</v>
      </c>
      <c r="O4091" t="b">
        <v>0</v>
      </c>
      <c r="P4091" t="s">
        <v>8269</v>
      </c>
      <c r="Q4091" s="15" t="s">
        <v>8314</v>
      </c>
      <c r="R4091" s="12" t="s">
        <v>8315</v>
      </c>
      <c r="S4091">
        <f t="shared" si="191"/>
        <v>0</v>
      </c>
    </row>
    <row r="4092" spans="1:19" ht="60" x14ac:dyDescent="0.25">
      <c r="A4092" s="10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 s="19">
        <f t="shared" si="189"/>
        <v>42326.195798611108</v>
      </c>
      <c r="J4092">
        <v>1447821717</v>
      </c>
      <c r="K4092" s="19">
        <f t="shared" si="190"/>
        <v>42296.154131944444</v>
      </c>
      <c r="L4092">
        <v>1445226117</v>
      </c>
      <c r="M4092" t="b">
        <v>0</v>
      </c>
      <c r="N4092">
        <v>0</v>
      </c>
      <c r="O4092" t="b">
        <v>0</v>
      </c>
      <c r="P4092" t="s">
        <v>8269</v>
      </c>
      <c r="Q4092" s="15" t="s">
        <v>8314</v>
      </c>
      <c r="R4092" s="12" t="s">
        <v>8315</v>
      </c>
      <c r="S4092">
        <f t="shared" si="191"/>
        <v>0</v>
      </c>
    </row>
    <row r="4093" spans="1:19" ht="60" x14ac:dyDescent="0.25">
      <c r="A4093" s="10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 s="19">
        <f t="shared" si="189"/>
        <v>42564.866875</v>
      </c>
      <c r="J4093">
        <v>1468442898</v>
      </c>
      <c r="K4093" s="19">
        <f t="shared" si="190"/>
        <v>42534.866875</v>
      </c>
      <c r="L4093">
        <v>1465850898</v>
      </c>
      <c r="M4093" t="b">
        <v>0</v>
      </c>
      <c r="N4093">
        <v>0</v>
      </c>
      <c r="O4093" t="b">
        <v>0</v>
      </c>
      <c r="P4093" t="s">
        <v>8269</v>
      </c>
      <c r="Q4093" s="15" t="s">
        <v>8314</v>
      </c>
      <c r="R4093" s="12" t="s">
        <v>8315</v>
      </c>
      <c r="S4093">
        <f t="shared" si="191"/>
        <v>0</v>
      </c>
    </row>
    <row r="4094" spans="1:19" ht="60" x14ac:dyDescent="0.25">
      <c r="A4094" s="10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 s="19">
        <f t="shared" si="189"/>
        <v>42316.791446759264</v>
      </c>
      <c r="J4094">
        <v>1447009181</v>
      </c>
      <c r="K4094" s="19">
        <f t="shared" si="190"/>
        <v>42286.749780092592</v>
      </c>
      <c r="L4094">
        <v>1444413581</v>
      </c>
      <c r="M4094" t="b">
        <v>0</v>
      </c>
      <c r="N4094">
        <v>0</v>
      </c>
      <c r="O4094" t="b">
        <v>0</v>
      </c>
      <c r="P4094" t="s">
        <v>8269</v>
      </c>
      <c r="Q4094" s="15" t="s">
        <v>8314</v>
      </c>
      <c r="R4094" s="12" t="s">
        <v>8315</v>
      </c>
      <c r="S4094">
        <f t="shared" si="191"/>
        <v>0</v>
      </c>
    </row>
    <row r="4095" spans="1:19" ht="60" x14ac:dyDescent="0.25">
      <c r="A4095" s="10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 s="19">
        <f t="shared" si="189"/>
        <v>42099.349780092598</v>
      </c>
      <c r="J4095">
        <v>1428222221</v>
      </c>
      <c r="K4095" s="19">
        <f t="shared" si="190"/>
        <v>42069.391446759255</v>
      </c>
      <c r="L4095">
        <v>1425633821</v>
      </c>
      <c r="M4095" t="b">
        <v>0</v>
      </c>
      <c r="N4095">
        <v>0</v>
      </c>
      <c r="O4095" t="b">
        <v>0</v>
      </c>
      <c r="P4095" t="s">
        <v>8269</v>
      </c>
      <c r="Q4095" s="15" t="s">
        <v>8314</v>
      </c>
      <c r="R4095" s="12" t="s">
        <v>8315</v>
      </c>
      <c r="S4095">
        <f t="shared" si="191"/>
        <v>0</v>
      </c>
    </row>
    <row r="4096" spans="1:19" ht="60" x14ac:dyDescent="0.25">
      <c r="A4096" s="10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 s="19">
        <f t="shared" si="189"/>
        <v>42126.544548611113</v>
      </c>
      <c r="J4096">
        <v>1430571849</v>
      </c>
      <c r="K4096" s="19">
        <f t="shared" si="190"/>
        <v>42096.544548611113</v>
      </c>
      <c r="L4096">
        <v>1427979849</v>
      </c>
      <c r="M4096" t="b">
        <v>0</v>
      </c>
      <c r="N4096">
        <v>0</v>
      </c>
      <c r="O4096" t="b">
        <v>0</v>
      </c>
      <c r="P4096" t="s">
        <v>8269</v>
      </c>
      <c r="Q4096" s="15" t="s">
        <v>8314</v>
      </c>
      <c r="R4096" s="12" t="s">
        <v>8315</v>
      </c>
      <c r="S4096">
        <f t="shared" si="191"/>
        <v>0</v>
      </c>
    </row>
    <row r="4097" spans="1:19" ht="60" x14ac:dyDescent="0.25">
      <c r="A4097" s="10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 s="19">
        <f t="shared" si="189"/>
        <v>42434.246168981481</v>
      </c>
      <c r="J4097">
        <v>1457157269</v>
      </c>
      <c r="K4097" s="19">
        <f t="shared" si="190"/>
        <v>42419.246168981481</v>
      </c>
      <c r="L4097">
        <v>1455861269</v>
      </c>
      <c r="M4097" t="b">
        <v>0</v>
      </c>
      <c r="N4097">
        <v>0</v>
      </c>
      <c r="O4097" t="b">
        <v>0</v>
      </c>
      <c r="P4097" t="s">
        <v>8269</v>
      </c>
      <c r="Q4097" s="15" t="s">
        <v>8314</v>
      </c>
      <c r="R4097" s="12" t="s">
        <v>8315</v>
      </c>
      <c r="S4097">
        <f t="shared" si="191"/>
        <v>0</v>
      </c>
    </row>
    <row r="4098" spans="1:19" ht="45" x14ac:dyDescent="0.25">
      <c r="A4098" s="10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 s="19">
        <f t="shared" si="189"/>
        <v>42453.957905092597</v>
      </c>
      <c r="J4098">
        <v>1458860363</v>
      </c>
      <c r="K4098" s="19">
        <f t="shared" si="190"/>
        <v>42408.999571759254</v>
      </c>
      <c r="L4098">
        <v>1454975963</v>
      </c>
      <c r="M4098" t="b">
        <v>0</v>
      </c>
      <c r="N4098">
        <v>0</v>
      </c>
      <c r="O4098" t="b">
        <v>0</v>
      </c>
      <c r="P4098" t="s">
        <v>8269</v>
      </c>
      <c r="Q4098" s="15" t="s">
        <v>8314</v>
      </c>
      <c r="R4098" s="12" t="s">
        <v>8315</v>
      </c>
      <c r="S4098">
        <f t="shared" si="191"/>
        <v>0</v>
      </c>
    </row>
    <row r="4099" spans="1:19" ht="45" x14ac:dyDescent="0.25">
      <c r="A4099" s="10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 s="19">
        <f t="shared" ref="I4099:I4115" si="192">(((J4099/60)/60)/24)+DATE(1970,1,1)</f>
        <v>42342.697210648148</v>
      </c>
      <c r="J4099">
        <v>1449247439</v>
      </c>
      <c r="K4099" s="19">
        <f t="shared" ref="K4099:K4115" si="193">(((L4099/60)/60)/24)+DATE(1970,1,1)</f>
        <v>42282.655543981484</v>
      </c>
      <c r="L4099">
        <v>1444059839</v>
      </c>
      <c r="M4099" t="b">
        <v>0</v>
      </c>
      <c r="N4099">
        <v>0</v>
      </c>
      <c r="O4099" t="b">
        <v>0</v>
      </c>
      <c r="P4099" t="s">
        <v>8269</v>
      </c>
      <c r="Q4099" s="15" t="s">
        <v>8314</v>
      </c>
      <c r="R4099" s="12" t="s">
        <v>8315</v>
      </c>
      <c r="S4099">
        <f t="shared" ref="S4099:S4115" si="194">IFERROR(ROUND(E4099/N4099,2),0)</f>
        <v>0</v>
      </c>
    </row>
    <row r="4100" spans="1:19" ht="45" x14ac:dyDescent="0.25">
      <c r="A4100" s="1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 s="19">
        <f t="shared" si="192"/>
        <v>42352.025115740747</v>
      </c>
      <c r="J4100">
        <v>1450053370</v>
      </c>
      <c r="K4100" s="19">
        <f t="shared" si="193"/>
        <v>42322.025115740747</v>
      </c>
      <c r="L4100">
        <v>1447461370</v>
      </c>
      <c r="M4100" t="b">
        <v>0</v>
      </c>
      <c r="N4100">
        <v>0</v>
      </c>
      <c r="O4100" t="b">
        <v>0</v>
      </c>
      <c r="P4100" t="s">
        <v>8269</v>
      </c>
      <c r="Q4100" s="15" t="s">
        <v>8314</v>
      </c>
      <c r="R4100" s="12" t="s">
        <v>8315</v>
      </c>
      <c r="S4100">
        <f t="shared" si="194"/>
        <v>0</v>
      </c>
    </row>
    <row r="4101" spans="1:19" ht="60" x14ac:dyDescent="0.25">
      <c r="A4101" s="10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 s="19">
        <f t="shared" si="192"/>
        <v>41991.626898148148</v>
      </c>
      <c r="J4101">
        <v>1418914964</v>
      </c>
      <c r="K4101" s="19">
        <f t="shared" si="193"/>
        <v>41941.585231481484</v>
      </c>
      <c r="L4101">
        <v>1414591364</v>
      </c>
      <c r="M4101" t="b">
        <v>0</v>
      </c>
      <c r="N4101">
        <v>0</v>
      </c>
      <c r="O4101" t="b">
        <v>0</v>
      </c>
      <c r="P4101" t="s">
        <v>8269</v>
      </c>
      <c r="Q4101" s="15" t="s">
        <v>8314</v>
      </c>
      <c r="R4101" s="12" t="s">
        <v>8315</v>
      </c>
      <c r="S4101">
        <f t="shared" si="194"/>
        <v>0</v>
      </c>
    </row>
    <row r="4102" spans="1:19" ht="45" x14ac:dyDescent="0.25">
      <c r="A4102" s="10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 s="19">
        <f t="shared" si="192"/>
        <v>41963.957465277781</v>
      </c>
      <c r="J4102">
        <v>1416524325</v>
      </c>
      <c r="K4102" s="19">
        <f t="shared" si="193"/>
        <v>41948.957465277781</v>
      </c>
      <c r="L4102">
        <v>1415228325</v>
      </c>
      <c r="M4102" t="b">
        <v>0</v>
      </c>
      <c r="N4102">
        <v>0</v>
      </c>
      <c r="O4102" t="b">
        <v>0</v>
      </c>
      <c r="P4102" t="s">
        <v>8269</v>
      </c>
      <c r="Q4102" s="15" t="s">
        <v>8314</v>
      </c>
      <c r="R4102" s="12" t="s">
        <v>8315</v>
      </c>
      <c r="S4102">
        <f t="shared" si="194"/>
        <v>0</v>
      </c>
    </row>
    <row r="4103" spans="1:19" ht="45" x14ac:dyDescent="0.25">
      <c r="A4103" s="10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 s="19">
        <f t="shared" si="192"/>
        <v>41768.286805555559</v>
      </c>
      <c r="J4103">
        <v>1399618380</v>
      </c>
      <c r="K4103" s="19">
        <f t="shared" si="193"/>
        <v>41761.810150462967</v>
      </c>
      <c r="L4103">
        <v>1399058797</v>
      </c>
      <c r="M4103" t="b">
        <v>0</v>
      </c>
      <c r="N4103">
        <v>0</v>
      </c>
      <c r="O4103" t="b">
        <v>0</v>
      </c>
      <c r="P4103" t="s">
        <v>8269</v>
      </c>
      <c r="Q4103" s="15" t="s">
        <v>8314</v>
      </c>
      <c r="R4103" s="12" t="s">
        <v>8315</v>
      </c>
      <c r="S4103">
        <f t="shared" si="194"/>
        <v>0</v>
      </c>
    </row>
    <row r="4104" spans="1:19" ht="45" x14ac:dyDescent="0.25">
      <c r="A4104" s="10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 s="19">
        <f t="shared" si="192"/>
        <v>42644.166666666672</v>
      </c>
      <c r="J4104">
        <v>1475294400</v>
      </c>
      <c r="K4104" s="19">
        <f t="shared" si="193"/>
        <v>42613.841261574074</v>
      </c>
      <c r="L4104">
        <v>1472674285</v>
      </c>
      <c r="M4104" t="b">
        <v>0</v>
      </c>
      <c r="N4104">
        <v>0</v>
      </c>
      <c r="O4104" t="b">
        <v>0</v>
      </c>
      <c r="P4104" t="s">
        <v>8269</v>
      </c>
      <c r="Q4104" s="15" t="s">
        <v>8314</v>
      </c>
      <c r="R4104" s="12" t="s">
        <v>8315</v>
      </c>
      <c r="S4104">
        <f t="shared" si="194"/>
        <v>0</v>
      </c>
    </row>
    <row r="4105" spans="1:19" ht="45" x14ac:dyDescent="0.25">
      <c r="A4105" s="10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 s="19">
        <f t="shared" si="192"/>
        <v>42481.099803240737</v>
      </c>
      <c r="J4105">
        <v>1461205423</v>
      </c>
      <c r="K4105" s="19">
        <f t="shared" si="193"/>
        <v>42421.141469907408</v>
      </c>
      <c r="L4105">
        <v>1456025023</v>
      </c>
      <c r="M4105" t="b">
        <v>0</v>
      </c>
      <c r="N4105">
        <v>0</v>
      </c>
      <c r="O4105" t="b">
        <v>0</v>
      </c>
      <c r="P4105" t="s">
        <v>8269</v>
      </c>
      <c r="Q4105" s="15" t="s">
        <v>8314</v>
      </c>
      <c r="R4105" s="12" t="s">
        <v>8315</v>
      </c>
      <c r="S4105">
        <f t="shared" si="194"/>
        <v>0</v>
      </c>
    </row>
    <row r="4106" spans="1:19" ht="60" x14ac:dyDescent="0.25">
      <c r="A4106" s="10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 s="19">
        <f t="shared" si="192"/>
        <v>42730.804756944446</v>
      </c>
      <c r="J4106">
        <v>1482779931</v>
      </c>
      <c r="K4106" s="19">
        <f t="shared" si="193"/>
        <v>42700.804756944446</v>
      </c>
      <c r="L4106">
        <v>1480187931</v>
      </c>
      <c r="M4106" t="b">
        <v>0</v>
      </c>
      <c r="N4106">
        <v>0</v>
      </c>
      <c r="O4106" t="b">
        <v>0</v>
      </c>
      <c r="P4106" t="s">
        <v>8269</v>
      </c>
      <c r="Q4106" s="15" t="s">
        <v>8314</v>
      </c>
      <c r="R4106" s="12" t="s">
        <v>8315</v>
      </c>
      <c r="S4106">
        <f t="shared" si="194"/>
        <v>0</v>
      </c>
    </row>
    <row r="4107" spans="1:19" ht="45" x14ac:dyDescent="0.25">
      <c r="A4107" s="10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 s="19">
        <f t="shared" si="192"/>
        <v>41933.82708333333</v>
      </c>
      <c r="J4107">
        <v>1413921060</v>
      </c>
      <c r="K4107" s="19">
        <f t="shared" si="193"/>
        <v>41905.795706018522</v>
      </c>
      <c r="L4107">
        <v>1411499149</v>
      </c>
      <c r="M4107" t="b">
        <v>0</v>
      </c>
      <c r="N4107">
        <v>0</v>
      </c>
      <c r="O4107" t="b">
        <v>0</v>
      </c>
      <c r="P4107" t="s">
        <v>8269</v>
      </c>
      <c r="Q4107" s="15" t="s">
        <v>8314</v>
      </c>
      <c r="R4107" s="12" t="s">
        <v>8315</v>
      </c>
      <c r="S4107">
        <f t="shared" si="194"/>
        <v>0</v>
      </c>
    </row>
    <row r="4108" spans="1:19" ht="60" x14ac:dyDescent="0.25">
      <c r="A4108" s="10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 s="19">
        <f t="shared" si="192"/>
        <v>42762.787523148145</v>
      </c>
      <c r="J4108">
        <v>1485543242</v>
      </c>
      <c r="K4108" s="19">
        <f t="shared" si="193"/>
        <v>42732.787523148145</v>
      </c>
      <c r="L4108">
        <v>1482951242</v>
      </c>
      <c r="M4108" t="b">
        <v>0</v>
      </c>
      <c r="N4108">
        <v>0</v>
      </c>
      <c r="O4108" t="b">
        <v>0</v>
      </c>
      <c r="P4108" t="s">
        <v>8269</v>
      </c>
      <c r="Q4108" s="15" t="s">
        <v>8314</v>
      </c>
      <c r="R4108" s="12" t="s">
        <v>8315</v>
      </c>
      <c r="S4108">
        <f t="shared" si="194"/>
        <v>0</v>
      </c>
    </row>
    <row r="4109" spans="1:19" ht="60" x14ac:dyDescent="0.25">
      <c r="A4109" s="10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 s="19">
        <f t="shared" si="192"/>
        <v>42535.787500000006</v>
      </c>
      <c r="J4109">
        <v>1465930440</v>
      </c>
      <c r="K4109" s="19">
        <f t="shared" si="193"/>
        <v>42511.698101851856</v>
      </c>
      <c r="L4109">
        <v>1463849116</v>
      </c>
      <c r="M4109" t="b">
        <v>0</v>
      </c>
      <c r="N4109">
        <v>0</v>
      </c>
      <c r="O4109" t="b">
        <v>0</v>
      </c>
      <c r="P4109" t="s">
        <v>8269</v>
      </c>
      <c r="Q4109" s="15" t="s">
        <v>8314</v>
      </c>
      <c r="R4109" s="12" t="s">
        <v>8315</v>
      </c>
      <c r="S4109">
        <f t="shared" si="194"/>
        <v>0</v>
      </c>
    </row>
    <row r="4110" spans="1:19" x14ac:dyDescent="0.25">
      <c r="A4110" s="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 s="19">
        <f t="shared" si="192"/>
        <v>42568.742893518516</v>
      </c>
      <c r="J4110">
        <v>1468777786</v>
      </c>
      <c r="K4110" s="19">
        <f t="shared" si="193"/>
        <v>42538.742893518516</v>
      </c>
      <c r="L4110">
        <v>1466185786</v>
      </c>
      <c r="M4110" t="b">
        <v>0</v>
      </c>
      <c r="N4110">
        <v>0</v>
      </c>
      <c r="O4110" t="b">
        <v>0</v>
      </c>
      <c r="P4110" t="s">
        <v>8269</v>
      </c>
      <c r="Q4110" s="15" t="s">
        <v>8314</v>
      </c>
      <c r="R4110" s="12" t="s">
        <v>8315</v>
      </c>
      <c r="S4110">
        <f t="shared" si="194"/>
        <v>0</v>
      </c>
    </row>
    <row r="4111" spans="1:19" ht="60" x14ac:dyDescent="0.25">
      <c r="A4111" s="10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 s="19">
        <f t="shared" si="192"/>
        <v>42400.996527777781</v>
      </c>
      <c r="J4111">
        <v>1454284500</v>
      </c>
      <c r="K4111" s="19">
        <f t="shared" si="193"/>
        <v>42344.824502314819</v>
      </c>
      <c r="L4111">
        <v>1449431237</v>
      </c>
      <c r="M4111" t="b">
        <v>0</v>
      </c>
      <c r="N4111">
        <v>0</v>
      </c>
      <c r="O4111" t="b">
        <v>0</v>
      </c>
      <c r="P4111" t="s">
        <v>8269</v>
      </c>
      <c r="Q4111" s="15" t="s">
        <v>8314</v>
      </c>
      <c r="R4111" s="12" t="s">
        <v>8315</v>
      </c>
      <c r="S4111">
        <f t="shared" si="194"/>
        <v>0</v>
      </c>
    </row>
    <row r="4112" spans="1:19" ht="45" x14ac:dyDescent="0.25">
      <c r="A4112" s="10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 s="19">
        <f t="shared" si="192"/>
        <v>42525.722187499996</v>
      </c>
      <c r="J4112">
        <v>1465060797</v>
      </c>
      <c r="K4112" s="19">
        <f t="shared" si="193"/>
        <v>42495.722187499996</v>
      </c>
      <c r="L4112">
        <v>1462468797</v>
      </c>
      <c r="M4112" t="b">
        <v>0</v>
      </c>
      <c r="N4112">
        <v>0</v>
      </c>
      <c r="O4112" t="b">
        <v>0</v>
      </c>
      <c r="P4112" t="s">
        <v>8269</v>
      </c>
      <c r="Q4112" s="15" t="s">
        <v>8314</v>
      </c>
      <c r="R4112" s="12" t="s">
        <v>8315</v>
      </c>
      <c r="S4112">
        <f t="shared" si="194"/>
        <v>0</v>
      </c>
    </row>
    <row r="4113" spans="1:19" ht="45" x14ac:dyDescent="0.25">
      <c r="A4113" s="10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 s="19">
        <f t="shared" si="192"/>
        <v>41937.124884259261</v>
      </c>
      <c r="J4113">
        <v>1414205990</v>
      </c>
      <c r="K4113" s="19">
        <f t="shared" si="193"/>
        <v>41927.124884259261</v>
      </c>
      <c r="L4113">
        <v>1413341990</v>
      </c>
      <c r="M4113" t="b">
        <v>0</v>
      </c>
      <c r="N4113">
        <v>0</v>
      </c>
      <c r="O4113" t="b">
        <v>0</v>
      </c>
      <c r="P4113" t="s">
        <v>8269</v>
      </c>
      <c r="Q4113" s="15" t="s">
        <v>8314</v>
      </c>
      <c r="R4113" s="12" t="s">
        <v>8315</v>
      </c>
      <c r="S4113">
        <f t="shared" si="194"/>
        <v>0</v>
      </c>
    </row>
    <row r="4114" spans="1:19" ht="60" x14ac:dyDescent="0.25">
      <c r="A4114" s="10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 s="19">
        <f t="shared" si="192"/>
        <v>42760.903726851851</v>
      </c>
      <c r="J4114">
        <v>1485380482</v>
      </c>
      <c r="K4114" s="19">
        <f t="shared" si="193"/>
        <v>42730.903726851851</v>
      </c>
      <c r="L4114">
        <v>1482788482</v>
      </c>
      <c r="M4114" t="b">
        <v>0</v>
      </c>
      <c r="N4114">
        <v>0</v>
      </c>
      <c r="O4114" t="b">
        <v>0</v>
      </c>
      <c r="P4114" t="s">
        <v>8269</v>
      </c>
      <c r="Q4114" s="15" t="s">
        <v>8314</v>
      </c>
      <c r="R4114" s="12" t="s">
        <v>8315</v>
      </c>
      <c r="S4114">
        <f t="shared" si="194"/>
        <v>0</v>
      </c>
    </row>
    <row r="4115" spans="1:19" ht="45" x14ac:dyDescent="0.25">
      <c r="A4115" s="10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 s="19">
        <f t="shared" si="192"/>
        <v>42337.581064814818</v>
      </c>
      <c r="J4115">
        <v>1448805404</v>
      </c>
      <c r="K4115" s="19">
        <f t="shared" si="193"/>
        <v>42307.539398148147</v>
      </c>
      <c r="L4115">
        <v>1446209804</v>
      </c>
      <c r="M4115" t="b">
        <v>0</v>
      </c>
      <c r="N4115">
        <v>0</v>
      </c>
      <c r="O4115" t="b">
        <v>0</v>
      </c>
      <c r="P4115" t="s">
        <v>8269</v>
      </c>
      <c r="Q4115" s="15" t="s">
        <v>8314</v>
      </c>
      <c r="R4115" s="12" t="s">
        <v>8315</v>
      </c>
      <c r="S4115">
        <f t="shared" si="194"/>
        <v>0</v>
      </c>
    </row>
  </sheetData>
  <autoFilter ref="A1:S4115" xr:uid="{B298701C-5803-498E-916B-C53ACC63A7B2}"/>
  <conditionalFormatting sqref="F1:F1048576">
    <cfRule type="cellIs" dxfId="3" priority="7" operator="equal">
      <formula>"canceled"</formula>
    </cfRule>
    <cfRule type="cellIs" dxfId="2" priority="8" operator="equal">
      <formula>"failed"</formula>
    </cfRule>
    <cfRule type="cellIs" dxfId="1" priority="9" operator="equal">
      <formula>"successful"</formula>
    </cfRule>
    <cfRule type="cellIs" dxfId="0" priority="10" operator="equal">
      <formula>"live"</formula>
    </cfRule>
  </conditionalFormatting>
  <conditionalFormatting sqref="R1:R1048576">
    <cfRule type="colorScale" priority="1">
      <colorScale>
        <cfvo type="min"/>
        <cfvo type="percentile" val="90"/>
        <color rgb="FFF89299"/>
        <color theme="8" tint="0.59999389629810485"/>
      </colorScale>
    </cfRule>
    <cfRule type="colorScale" priority="2">
      <colorScale>
        <cfvo type="min"/>
        <cfvo type="max"/>
        <color rgb="FFF89299"/>
        <color theme="8" tint="0.59999389629810485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A957-3FDC-4748-AC5C-0C90267BC4B6}">
  <dimension ref="A1:H13"/>
  <sheetViews>
    <sheetView tabSelected="1" topLeftCell="A7" workbookViewId="0">
      <selection activeCell="I21" sqref="I21"/>
    </sheetView>
  </sheetViews>
  <sheetFormatPr defaultRowHeight="15" x14ac:dyDescent="0.25"/>
  <cols>
    <col min="1" max="1" width="18.28515625" customWidth="1"/>
    <col min="2" max="8" width="21" customWidth="1"/>
    <col min="9" max="9" width="23.140625" customWidth="1"/>
  </cols>
  <sheetData>
    <row r="1" spans="1:8" x14ac:dyDescent="0.25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t="s">
        <v>8387</v>
      </c>
      <c r="B2">
        <f>COUNTIFS(Kickstarter!R:R,"plays",Kickstarter!F:F,"successful",Kickstarter!D:D,"&lt;1000")</f>
        <v>141</v>
      </c>
      <c r="C2">
        <f>COUNTIFS(Kickstarter!R:R,"plays",Kickstarter!F:F,"failed",Kickstarter!D:D,"&lt;1000")</f>
        <v>45</v>
      </c>
      <c r="D2">
        <f>COUNTIFS(Kickstarter!R:R,"plays",Kickstarter!F:F,"canceled",Kickstarter!D:D,"&lt;1000")</f>
        <v>0</v>
      </c>
      <c r="E2">
        <f>SUM(B2:D2)</f>
        <v>186</v>
      </c>
      <c r="F2" s="21">
        <f>B2/E2*100</f>
        <v>75.806451612903231</v>
      </c>
      <c r="G2" s="21">
        <f>(C2/E2)*100</f>
        <v>24.193548387096776</v>
      </c>
      <c r="H2">
        <f>D2/E2*100</f>
        <v>0</v>
      </c>
    </row>
    <row r="3" spans="1:8" x14ac:dyDescent="0.25">
      <c r="A3" t="s">
        <v>8388</v>
      </c>
      <c r="B3">
        <f>COUNTIFS(Kickstarter!R:R,"plays",Kickstarter!F:F,"successful",Kickstarter!D:D,"&lt;5000",Kickstarter!D:D,"&gt;=1000")</f>
        <v>388</v>
      </c>
      <c r="C3">
        <f>COUNTIFS(Kickstarter!R:R,"plays",Kickstarter!F:F,"failed",Kickstarter!D:D,"&lt;5000",Kickstarter!D:D,"&gt;=1000")</f>
        <v>146</v>
      </c>
      <c r="D3">
        <f>COUNTIFS(Kickstarter!R:R,"plays",Kickstarter!F:F,"canceled",Kickstarter!D:D,"&lt;5000",Kickstarter!D:D,"&gt;=1000")</f>
        <v>0</v>
      </c>
      <c r="E3">
        <f t="shared" ref="E3:E13" si="0">SUM(B3:D3)</f>
        <v>534</v>
      </c>
      <c r="F3" s="21">
        <f t="shared" ref="F3:F13" si="1">B3/E3*100</f>
        <v>72.659176029962552</v>
      </c>
      <c r="G3" s="21">
        <f t="shared" ref="G3:G13" si="2">(C3/E3)*100</f>
        <v>27.340823970037455</v>
      </c>
      <c r="H3">
        <f t="shared" ref="H3:H13" si="3">D3/E3*100</f>
        <v>0</v>
      </c>
    </row>
    <row r="4" spans="1:8" x14ac:dyDescent="0.25">
      <c r="A4" t="s">
        <v>8389</v>
      </c>
      <c r="B4">
        <f>COUNTIFS(Kickstarter!R:R,"plays",Kickstarter!F:F,"successful",Kickstarter!D:D,"&lt;10000",Kickstarter!D:D,"&gt;=5000")</f>
        <v>93</v>
      </c>
      <c r="C4">
        <f>COUNTIFS(Kickstarter!R:R,"plays",Kickstarter!F:F,"failed",Kickstarter!D:D,"&lt;10000",Kickstarter!D:D,"&gt;=5000")</f>
        <v>76</v>
      </c>
      <c r="D4">
        <f>COUNTIFS(Kickstarter!R:R,"plays",Kickstarter!F:F,"canceled",Kickstarter!D:D,"&lt;10000",Kickstarter!D:D,"&gt;=5000")</f>
        <v>0</v>
      </c>
      <c r="E4">
        <f t="shared" si="0"/>
        <v>169</v>
      </c>
      <c r="F4" s="21">
        <f t="shared" si="1"/>
        <v>55.029585798816569</v>
      </c>
      <c r="G4" s="21">
        <f t="shared" si="2"/>
        <v>44.970414201183431</v>
      </c>
      <c r="H4">
        <f t="shared" si="3"/>
        <v>0</v>
      </c>
    </row>
    <row r="5" spans="1:8" x14ac:dyDescent="0.25">
      <c r="A5" t="s">
        <v>8390</v>
      </c>
      <c r="B5">
        <f>COUNTIFS(Kickstarter!R:R,"plays",Kickstarter!F:F,"successful",Kickstarter!D:D,"&lt;15000",Kickstarter!D:D,"&gt;=10000")</f>
        <v>39</v>
      </c>
      <c r="C5">
        <f>COUNTIFS(Kickstarter!R:R,"plays",Kickstarter!F:F,"failed",Kickstarter!D:D,"&lt;15000",Kickstarter!D:D,"&gt;=10000")</f>
        <v>33</v>
      </c>
      <c r="D5">
        <f>COUNTIFS(Kickstarter!R:R,"plays",Kickstarter!F:F,"canceled",Kickstarter!D:D,"&lt;15000",Kickstarter!D:D,"&gt;=10000")</f>
        <v>0</v>
      </c>
      <c r="E5">
        <f t="shared" si="0"/>
        <v>72</v>
      </c>
      <c r="F5" s="21">
        <f t="shared" si="1"/>
        <v>54.166666666666664</v>
      </c>
      <c r="G5" s="21">
        <f t="shared" si="2"/>
        <v>45.833333333333329</v>
      </c>
      <c r="H5">
        <f t="shared" si="3"/>
        <v>0</v>
      </c>
    </row>
    <row r="6" spans="1:8" x14ac:dyDescent="0.25">
      <c r="A6" t="s">
        <v>8391</v>
      </c>
      <c r="B6">
        <f>COUNTIFS(Kickstarter!R:R,"plays",Kickstarter!F:F,"successful",Kickstarter!D:D,"&lt;20000",Kickstarter!D:D,"&gt;=15000")</f>
        <v>12</v>
      </c>
      <c r="C6">
        <f>COUNTIFS(Kickstarter!R:R,"plays",Kickstarter!F:F,"failed",Kickstarter!D:D,"&lt;20000",Kickstarter!D:D,"&gt;=15000")</f>
        <v>12</v>
      </c>
      <c r="D6">
        <f>COUNTIFS(Kickstarter!R:R,"plays",Kickstarter!F:F,"canceled",Kickstarter!D:D,"&lt;20000",Kickstarter!D:D,"&gt;=15000")</f>
        <v>0</v>
      </c>
      <c r="E6">
        <f t="shared" si="0"/>
        <v>24</v>
      </c>
      <c r="F6" s="21">
        <f t="shared" si="1"/>
        <v>50</v>
      </c>
      <c r="G6" s="21">
        <f t="shared" si="2"/>
        <v>50</v>
      </c>
      <c r="H6">
        <f t="shared" si="3"/>
        <v>0</v>
      </c>
    </row>
    <row r="7" spans="1:8" x14ac:dyDescent="0.25">
      <c r="A7" t="s">
        <v>8392</v>
      </c>
      <c r="B7">
        <f>COUNTIFS(Kickstarter!R:R,"plays",Kickstarter!F:F,"successful",Kickstarter!D:D,"&lt;25000",Kickstarter!D:D,"&gt;=20000")</f>
        <v>9</v>
      </c>
      <c r="C7">
        <f>COUNTIFS(Kickstarter!R:R,"plays",Kickstarter!F:F,"failed",Kickstarter!D:D,"&lt;25000",Kickstarter!D:D,"&gt;=20000")</f>
        <v>11</v>
      </c>
      <c r="D7">
        <f>COUNTIFS(Kickstarter!R:R,"plays",Kickstarter!F:F,"canceled",Kickstarter!D:D,"&lt;25000",Kickstarter!D:D,"&gt;=20000")</f>
        <v>0</v>
      </c>
      <c r="E7">
        <f t="shared" si="0"/>
        <v>20</v>
      </c>
      <c r="F7" s="21">
        <f t="shared" si="1"/>
        <v>45</v>
      </c>
      <c r="G7" s="21">
        <f t="shared" si="2"/>
        <v>55.000000000000007</v>
      </c>
      <c r="H7">
        <f t="shared" si="3"/>
        <v>0</v>
      </c>
    </row>
    <row r="8" spans="1:8" x14ac:dyDescent="0.25">
      <c r="A8" t="s">
        <v>8393</v>
      </c>
      <c r="B8">
        <f>COUNTIFS(Kickstarter!R:R,"plays",Kickstarter!F:F,"successful",Kickstarter!D:D,"&lt;30000",Kickstarter!D:D,"&gt;=25000")</f>
        <v>1</v>
      </c>
      <c r="C8">
        <f>COUNTIFS(Kickstarter!R:R,"plays",Kickstarter!F:F,"failed",Kickstarter!D:D,"&lt;30000",Kickstarter!D:D,"&gt;=25000")</f>
        <v>4</v>
      </c>
      <c r="D8">
        <f>COUNTIFS(Kickstarter!R:R,"plays",Kickstarter!F:F,"canceled",Kickstarter!D:D,"&lt;30000",Kickstarter!D:D,"&gt;=25000")</f>
        <v>0</v>
      </c>
      <c r="E8">
        <f t="shared" si="0"/>
        <v>5</v>
      </c>
      <c r="F8" s="21">
        <f t="shared" si="1"/>
        <v>20</v>
      </c>
      <c r="G8" s="21">
        <f t="shared" si="2"/>
        <v>80</v>
      </c>
      <c r="H8">
        <f t="shared" si="3"/>
        <v>0</v>
      </c>
    </row>
    <row r="9" spans="1:8" x14ac:dyDescent="0.25">
      <c r="A9" t="s">
        <v>8394</v>
      </c>
      <c r="B9">
        <f>COUNTIFS(Kickstarter!R:R,"plays",Kickstarter!F:F,"successful",Kickstarter!D:D,"&lt;35000",Kickstarter!D:D,"&gt;=30000")</f>
        <v>3</v>
      </c>
      <c r="C9">
        <f>COUNTIFS(Kickstarter!R:R,"plays",Kickstarter!F:F,"failed",Kickstarter!D:D,"&lt;35000",Kickstarter!D:D,"&gt;=30000")</f>
        <v>8</v>
      </c>
      <c r="D9">
        <f>COUNTIFS(Kickstarter!R:R,"plays",Kickstarter!F:F,"canceled",Kickstarter!D:D,"&lt;35000",Kickstarter!D:D,"&gt;=30000")</f>
        <v>0</v>
      </c>
      <c r="E9">
        <f t="shared" si="0"/>
        <v>11</v>
      </c>
      <c r="F9" s="21">
        <f t="shared" si="1"/>
        <v>27.27272727272727</v>
      </c>
      <c r="G9" s="21">
        <f t="shared" si="2"/>
        <v>72.727272727272734</v>
      </c>
      <c r="H9">
        <f t="shared" si="3"/>
        <v>0</v>
      </c>
    </row>
    <row r="10" spans="1:8" x14ac:dyDescent="0.25">
      <c r="A10" t="s">
        <v>8395</v>
      </c>
      <c r="B10">
        <f>COUNTIFS(Kickstarter!R:R,"plays",Kickstarter!F:F,"successful",Kickstarter!D:D,"&lt;40000",Kickstarter!D:D,"&gt;=35000")</f>
        <v>4</v>
      </c>
      <c r="C10">
        <f>COUNTIFS(Kickstarter!R:R,"plays",Kickstarter!F:F,"failed",Kickstarter!D:D,"&lt;40000",Kickstarter!D:D,"&gt;=35000")</f>
        <v>2</v>
      </c>
      <c r="D10">
        <f>COUNTIFS(Kickstarter!R:R,"plays",Kickstarter!F:F,"canceled",Kickstarter!D:D,"&lt;40000",Kickstarter!D:D,"&gt;=35000")</f>
        <v>0</v>
      </c>
      <c r="E10">
        <f t="shared" si="0"/>
        <v>6</v>
      </c>
      <c r="F10" s="21">
        <f t="shared" si="1"/>
        <v>66.666666666666657</v>
      </c>
      <c r="G10" s="21">
        <f t="shared" si="2"/>
        <v>33.333333333333329</v>
      </c>
      <c r="H10">
        <f t="shared" si="3"/>
        <v>0</v>
      </c>
    </row>
    <row r="11" spans="1:8" x14ac:dyDescent="0.25">
      <c r="A11" t="s">
        <v>8396</v>
      </c>
      <c r="B11">
        <f>COUNTIFS(Kickstarter!R:R,"plays",Kickstarter!F:F,"successful",Kickstarter!D:D,"&lt;45000",Kickstarter!D:D,"&gt;=40000")</f>
        <v>2</v>
      </c>
      <c r="C11">
        <f>COUNTIFS(Kickstarter!R:R,"plays",Kickstarter!F:F,"failed",Kickstarter!D:D,"&lt;45000",Kickstarter!D:D,"&gt;=40000")</f>
        <v>1</v>
      </c>
      <c r="D11">
        <f>COUNTIFS(Kickstarter!R:R,"plays",Kickstarter!F:F,"canceled",Kickstarter!D:D,"&lt;45000",Kickstarter!D:D,"&gt;=40000")</f>
        <v>0</v>
      </c>
      <c r="E11">
        <f t="shared" si="0"/>
        <v>3</v>
      </c>
      <c r="F11" s="21">
        <f t="shared" si="1"/>
        <v>66.666666666666657</v>
      </c>
      <c r="G11" s="21">
        <f t="shared" si="2"/>
        <v>33.333333333333329</v>
      </c>
      <c r="H11">
        <f t="shared" si="3"/>
        <v>0</v>
      </c>
    </row>
    <row r="12" spans="1:8" x14ac:dyDescent="0.25">
      <c r="A12" t="s">
        <v>8397</v>
      </c>
      <c r="B12">
        <f>COUNTIFS(Kickstarter!R:R,"plays",Kickstarter!F:F,"successful",Kickstarter!D:D,"&lt;50000",Kickstarter!D:D,"&gt;=45000")</f>
        <v>0</v>
      </c>
      <c r="C12">
        <f>COUNTIFS(Kickstarter!R:R,"plays",Kickstarter!F:F,"failed",Kickstarter!D:D,"&lt;50000",Kickstarter!D:D,"&gt;=45000")</f>
        <v>1</v>
      </c>
      <c r="D12">
        <f>COUNTIFS(Kickstarter!R:R,"plays",Kickstarter!F:F,"canceled",Kickstarter!D:D,"&lt;50000",Kickstarter!D:D,"&gt;=45000")</f>
        <v>0</v>
      </c>
      <c r="E12">
        <f t="shared" si="0"/>
        <v>1</v>
      </c>
      <c r="F12" s="21">
        <f t="shared" si="1"/>
        <v>0</v>
      </c>
      <c r="G12" s="21">
        <f t="shared" si="2"/>
        <v>100</v>
      </c>
      <c r="H12">
        <f t="shared" si="3"/>
        <v>0</v>
      </c>
    </row>
    <row r="13" spans="1:8" x14ac:dyDescent="0.25">
      <c r="A13" t="s">
        <v>8398</v>
      </c>
      <c r="B13">
        <f>COUNTIFS(Kickstarter!R:R,"plays",Kickstarter!F:F,"successful",Kickstarter!D:D,"&gt;50000")</f>
        <v>2</v>
      </c>
      <c r="C13">
        <f>COUNTIFS(Kickstarter!R:R,"plays",Kickstarter!F:F,"failed",Kickstarter!D:D,"&gt;50000")</f>
        <v>10</v>
      </c>
      <c r="D13">
        <f>COUNTIFS(Kickstarter!R:R,"plays",Kickstarter!F:F,"canceled",Kickstarter!D:D,"&gt;50000")</f>
        <v>0</v>
      </c>
      <c r="E13">
        <f t="shared" si="0"/>
        <v>12</v>
      </c>
      <c r="F13" s="21">
        <f t="shared" si="1"/>
        <v>16.666666666666664</v>
      </c>
      <c r="G13" s="21">
        <f t="shared" si="2"/>
        <v>83.333333333333343</v>
      </c>
      <c r="H1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944C-D694-42F6-866C-F3E4AFAD58A6}">
  <dimension ref="A1:F19"/>
  <sheetViews>
    <sheetView topLeftCell="A3" workbookViewId="0">
      <selection activeCell="K38" sqref="K3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6" t="s">
        <v>8222</v>
      </c>
      <c r="B1" t="s">
        <v>8377</v>
      </c>
    </row>
    <row r="2" spans="1:6" x14ac:dyDescent="0.25">
      <c r="A2" s="16" t="s">
        <v>8357</v>
      </c>
      <c r="B2" t="s">
        <v>8314</v>
      </c>
    </row>
    <row r="3" spans="1:6" x14ac:dyDescent="0.25">
      <c r="A3" s="16" t="s">
        <v>8378</v>
      </c>
      <c r="B3" t="s">
        <v>8377</v>
      </c>
    </row>
    <row r="5" spans="1:6" x14ac:dyDescent="0.25">
      <c r="A5" s="16" t="s">
        <v>8362</v>
      </c>
      <c r="B5" s="16" t="s">
        <v>8361</v>
      </c>
    </row>
    <row r="6" spans="1:6" x14ac:dyDescent="0.25">
      <c r="A6" s="16" t="s">
        <v>8359</v>
      </c>
      <c r="B6" t="s">
        <v>8219</v>
      </c>
      <c r="C6" t="s">
        <v>8220</v>
      </c>
      <c r="D6" t="s">
        <v>8221</v>
      </c>
      <c r="E6" t="s">
        <v>8218</v>
      </c>
      <c r="F6" t="s">
        <v>8360</v>
      </c>
    </row>
    <row r="7" spans="1:6" x14ac:dyDescent="0.25">
      <c r="A7" s="17" t="s">
        <v>8371</v>
      </c>
      <c r="B7" s="10">
        <v>7</v>
      </c>
      <c r="C7" s="10">
        <v>33</v>
      </c>
      <c r="D7" s="10">
        <v>2</v>
      </c>
      <c r="E7" s="10">
        <v>56</v>
      </c>
      <c r="F7" s="10">
        <v>98</v>
      </c>
    </row>
    <row r="8" spans="1:6" x14ac:dyDescent="0.25">
      <c r="A8" s="17" t="s">
        <v>8372</v>
      </c>
      <c r="B8" s="10">
        <v>3</v>
      </c>
      <c r="C8" s="10">
        <v>39</v>
      </c>
      <c r="D8" s="10">
        <v>8</v>
      </c>
      <c r="E8" s="10">
        <v>71</v>
      </c>
      <c r="F8" s="10">
        <v>121</v>
      </c>
    </row>
    <row r="9" spans="1:6" x14ac:dyDescent="0.25">
      <c r="A9" s="17" t="s">
        <v>8373</v>
      </c>
      <c r="B9" s="10">
        <v>3</v>
      </c>
      <c r="C9" s="10">
        <v>33</v>
      </c>
      <c r="D9" s="10">
        <v>14</v>
      </c>
      <c r="E9" s="10">
        <v>56</v>
      </c>
      <c r="F9" s="10">
        <v>106</v>
      </c>
    </row>
    <row r="10" spans="1:6" x14ac:dyDescent="0.25">
      <c r="A10" s="17" t="s">
        <v>8374</v>
      </c>
      <c r="B10" s="10">
        <v>2</v>
      </c>
      <c r="C10" s="10">
        <v>40</v>
      </c>
      <c r="D10" s="10"/>
      <c r="E10" s="10">
        <v>71</v>
      </c>
      <c r="F10" s="10">
        <v>113</v>
      </c>
    </row>
    <row r="11" spans="1:6" x14ac:dyDescent="0.25">
      <c r="A11" s="17" t="s">
        <v>8365</v>
      </c>
      <c r="B11" s="10">
        <v>3</v>
      </c>
      <c r="C11" s="10">
        <v>52</v>
      </c>
      <c r="D11" s="10"/>
      <c r="E11" s="10">
        <v>111</v>
      </c>
      <c r="F11" s="10">
        <v>166</v>
      </c>
    </row>
    <row r="12" spans="1:6" x14ac:dyDescent="0.25">
      <c r="A12" s="17" t="s">
        <v>8375</v>
      </c>
      <c r="B12" s="10">
        <v>4</v>
      </c>
      <c r="C12" s="10">
        <v>49</v>
      </c>
      <c r="D12" s="10"/>
      <c r="E12" s="10">
        <v>100</v>
      </c>
      <c r="F12" s="10">
        <v>153</v>
      </c>
    </row>
    <row r="13" spans="1:6" x14ac:dyDescent="0.25">
      <c r="A13" s="17" t="s">
        <v>8366</v>
      </c>
      <c r="B13" s="10">
        <v>1</v>
      </c>
      <c r="C13" s="10">
        <v>50</v>
      </c>
      <c r="D13" s="10"/>
      <c r="E13" s="10">
        <v>87</v>
      </c>
      <c r="F13" s="10">
        <v>138</v>
      </c>
    </row>
    <row r="14" spans="1:6" x14ac:dyDescent="0.25">
      <c r="A14" s="17" t="s">
        <v>8367</v>
      </c>
      <c r="B14" s="10">
        <v>4</v>
      </c>
      <c r="C14" s="10">
        <v>47</v>
      </c>
      <c r="D14" s="10"/>
      <c r="E14" s="10">
        <v>72</v>
      </c>
      <c r="F14" s="10">
        <v>123</v>
      </c>
    </row>
    <row r="15" spans="1:6" x14ac:dyDescent="0.25">
      <c r="A15" s="17" t="s">
        <v>8368</v>
      </c>
      <c r="B15" s="10">
        <v>4</v>
      </c>
      <c r="C15" s="10">
        <v>34</v>
      </c>
      <c r="D15" s="10"/>
      <c r="E15" s="10">
        <v>59</v>
      </c>
      <c r="F15" s="10">
        <v>97</v>
      </c>
    </row>
    <row r="16" spans="1:6" x14ac:dyDescent="0.25">
      <c r="A16" s="17" t="s">
        <v>8369</v>
      </c>
      <c r="B16" s="10"/>
      <c r="C16" s="10">
        <v>50</v>
      </c>
      <c r="D16" s="10"/>
      <c r="E16" s="10">
        <v>65</v>
      </c>
      <c r="F16" s="10">
        <v>115</v>
      </c>
    </row>
    <row r="17" spans="1:6" x14ac:dyDescent="0.25">
      <c r="A17" s="17" t="s">
        <v>8370</v>
      </c>
      <c r="B17" s="10">
        <v>3</v>
      </c>
      <c r="C17" s="10">
        <v>31</v>
      </c>
      <c r="D17" s="10"/>
      <c r="E17" s="10">
        <v>54</v>
      </c>
      <c r="F17" s="10">
        <v>88</v>
      </c>
    </row>
    <row r="18" spans="1:6" x14ac:dyDescent="0.25">
      <c r="A18" s="17" t="s">
        <v>8376</v>
      </c>
      <c r="B18" s="10">
        <v>3</v>
      </c>
      <c r="C18" s="10">
        <v>35</v>
      </c>
      <c r="D18" s="10"/>
      <c r="E18" s="10">
        <v>37</v>
      </c>
      <c r="F18" s="10">
        <v>75</v>
      </c>
    </row>
    <row r="19" spans="1:6" x14ac:dyDescent="0.25">
      <c r="A19" s="17" t="s">
        <v>8360</v>
      </c>
      <c r="B19" s="10">
        <v>37</v>
      </c>
      <c r="C19" s="10">
        <v>493</v>
      </c>
      <c r="D19" s="10">
        <v>24</v>
      </c>
      <c r="E19" s="10">
        <v>839</v>
      </c>
      <c r="F19" s="10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 on Goal</vt:lpstr>
      <vt:lpstr>Outcomes Based on Launch date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Jueun Lee</cp:lastModifiedBy>
  <dcterms:created xsi:type="dcterms:W3CDTF">2017-04-20T15:17:24Z</dcterms:created>
  <dcterms:modified xsi:type="dcterms:W3CDTF">2020-05-18T04:13:15Z</dcterms:modified>
</cp:coreProperties>
</file>