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0C34F517-FEB2-4EB3-B6B6-884313D8853D}" xr6:coauthVersionLast="47" xr6:coauthVersionMax="47" xr10:uidLastSave="{00000000-0000-0000-0000-000000000000}"/>
  <bookViews>
    <workbookView xWindow="21537" yWindow="0" windowWidth="21538" windowHeight="18031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53" i="1" l="1"/>
  <c r="D53" i="1"/>
  <c r="D52" i="1"/>
  <c r="B52" i="1"/>
  <c r="B51" i="1"/>
  <c r="C51" i="1"/>
  <c r="D51" i="1"/>
  <c r="C20" i="1"/>
  <c r="B19" i="1"/>
  <c r="B27" i="1"/>
  <c r="B28" i="1"/>
  <c r="C28" i="1"/>
  <c r="C27" i="1"/>
  <c r="D27" i="1"/>
  <c r="D28" i="1"/>
  <c r="D29" i="1"/>
  <c r="C29" i="1"/>
  <c r="B29" i="1"/>
  <c r="B37" i="1"/>
  <c r="B36" i="1"/>
  <c r="B35" i="1"/>
  <c r="C37" i="1"/>
  <c r="C36" i="1"/>
  <c r="D37" i="1"/>
  <c r="D36" i="1"/>
  <c r="D35" i="1"/>
  <c r="C35" i="1"/>
  <c r="D45" i="1"/>
  <c r="D44" i="1"/>
  <c r="D43" i="1"/>
  <c r="B45" i="1"/>
  <c r="B44" i="1"/>
  <c r="B43" i="1"/>
  <c r="C45" i="1"/>
  <c r="C44" i="1"/>
  <c r="C93" i="1"/>
  <c r="D93" i="1"/>
  <c r="B93" i="1"/>
  <c r="B106" i="1"/>
  <c r="C106" i="1"/>
  <c r="D106" i="1"/>
  <c r="C119" i="1"/>
  <c r="D119" i="1"/>
  <c r="B119" i="1"/>
  <c r="C128" i="1"/>
  <c r="D128" i="1"/>
  <c r="B128" i="1"/>
  <c r="D76" i="1" l="1"/>
  <c r="C76" i="1"/>
  <c r="B76" i="1"/>
  <c r="A50" i="1" l="1"/>
  <c r="H13" i="1" s="1"/>
  <c r="A42" i="1"/>
  <c r="H12" i="1" s="1"/>
  <c r="A34" i="1"/>
  <c r="A11" i="1" s="1"/>
  <c r="K8" i="1" s="1"/>
  <c r="A18" i="1"/>
  <c r="H9" i="1" s="1"/>
  <c r="C17" i="1"/>
  <c r="D17" i="1"/>
  <c r="B17" i="1"/>
  <c r="C41" i="1"/>
  <c r="D41" i="1"/>
  <c r="B41" i="1"/>
  <c r="A26" i="1"/>
  <c r="A10" i="1" s="1"/>
  <c r="J8" i="1" s="1"/>
  <c r="D20" i="1" l="1"/>
  <c r="D19" i="1"/>
  <c r="D8" i="1"/>
  <c r="C8" i="1"/>
  <c r="A13" i="1"/>
  <c r="A12" i="1"/>
  <c r="H11" i="1"/>
  <c r="H10" i="1"/>
  <c r="A9" i="1"/>
  <c r="G13" i="1"/>
  <c r="G12" i="1"/>
  <c r="G11" i="1"/>
  <c r="G10" i="1"/>
  <c r="G9" i="1"/>
  <c r="F8" i="1" l="1"/>
  <c r="M8" i="1"/>
  <c r="L8" i="1"/>
  <c r="E8" i="1"/>
  <c r="I8" i="1"/>
  <c r="B8" i="1"/>
  <c r="F9" i="1"/>
  <c r="F10" i="1"/>
  <c r="F11" i="1"/>
  <c r="F12" i="1"/>
  <c r="E13" i="1"/>
  <c r="E9" i="1"/>
  <c r="E10" i="1"/>
  <c r="E11" i="1"/>
  <c r="D12" i="1"/>
  <c r="D13" i="1"/>
  <c r="D9" i="1"/>
  <c r="D10" i="1"/>
  <c r="C11" i="1"/>
  <c r="C12" i="1"/>
  <c r="C13" i="1"/>
  <c r="C9" i="1"/>
  <c r="B10" i="1"/>
  <c r="B11" i="1"/>
  <c r="B12" i="1"/>
  <c r="B13" i="1"/>
  <c r="F13" i="1"/>
  <c r="E12" i="1"/>
  <c r="D11" i="1"/>
  <c r="C10" i="1"/>
  <c r="B9" i="1"/>
  <c r="E14" i="1" l="1"/>
  <c r="L10" i="1" s="1"/>
  <c r="C14" i="1"/>
  <c r="D14" i="1"/>
  <c r="K13" i="1" s="1"/>
  <c r="F14" i="1"/>
  <c r="M10" i="1" s="1"/>
  <c r="B14" i="1"/>
  <c r="I9" i="1" s="1"/>
  <c r="I12" i="1" l="1"/>
  <c r="I11" i="1"/>
  <c r="J9" i="1"/>
  <c r="J11" i="1"/>
  <c r="K12" i="1"/>
  <c r="L9" i="1"/>
  <c r="L11" i="1"/>
  <c r="M9" i="1"/>
  <c r="J13" i="1"/>
  <c r="M13" i="1"/>
  <c r="K11" i="1"/>
  <c r="K10" i="1"/>
  <c r="J12" i="1"/>
  <c r="M12" i="1"/>
  <c r="K9" i="1"/>
  <c r="M11" i="1"/>
  <c r="J10" i="1"/>
  <c r="I13" i="1"/>
  <c r="I10" i="1"/>
  <c r="L13" i="1"/>
  <c r="L12" i="1"/>
  <c r="M14" i="1" l="1"/>
  <c r="J14" i="1"/>
  <c r="N12" i="1"/>
  <c r="K14" i="1"/>
  <c r="N10" i="1"/>
  <c r="N11" i="1"/>
  <c r="N9" i="1"/>
  <c r="N13" i="1"/>
  <c r="I14" i="1"/>
  <c r="L14" i="1"/>
  <c r="N14" i="1" l="1"/>
  <c r="O9" i="1" s="1"/>
  <c r="H58" i="1" s="1"/>
  <c r="O13" i="1" l="1"/>
  <c r="H62" i="1" s="1"/>
  <c r="O11" i="1"/>
  <c r="H60" i="1" s="1"/>
  <c r="O10" i="1"/>
  <c r="H59" i="1" s="1"/>
  <c r="O12" i="1"/>
  <c r="H61" i="1" s="1"/>
  <c r="O14" i="1" l="1"/>
  <c r="B25" i="1" l="1"/>
  <c r="E27" i="1" s="1"/>
  <c r="D25" i="1" l="1"/>
  <c r="E29" i="1" s="1"/>
  <c r="C25" i="1"/>
  <c r="E28" i="1" l="1"/>
  <c r="D30" i="1" l="1"/>
  <c r="K29" i="1" s="1"/>
  <c r="B30" i="1"/>
  <c r="I27" i="1" s="1"/>
  <c r="C30" i="1"/>
  <c r="I28" i="1" l="1"/>
  <c r="I29" i="1"/>
  <c r="J27" i="1"/>
  <c r="J28" i="1"/>
  <c r="K27" i="1"/>
  <c r="K28" i="1"/>
  <c r="J29" i="1"/>
  <c r="I30" i="1" l="1"/>
  <c r="L29" i="1"/>
  <c r="L28" i="1"/>
  <c r="K30" i="1"/>
  <c r="J30" i="1"/>
  <c r="L27" i="1"/>
  <c r="L30" i="1" l="1"/>
  <c r="M29" i="1" s="1"/>
  <c r="C61" i="1" s="1"/>
  <c r="M27" i="1" l="1"/>
  <c r="C59" i="1" s="1"/>
  <c r="M28" i="1"/>
  <c r="C60" i="1" s="1"/>
  <c r="M30" i="1" l="1"/>
  <c r="E43" i="1" l="1"/>
  <c r="E44" i="1" l="1"/>
  <c r="E45" i="1"/>
  <c r="B46" i="1" l="1"/>
  <c r="C46" i="1" l="1"/>
  <c r="D46" i="1"/>
  <c r="B49" i="1" l="1"/>
  <c r="E51" i="1" l="1"/>
  <c r="D49" i="1" l="1"/>
  <c r="E53" i="1" s="1"/>
  <c r="B53" i="1" s="1"/>
  <c r="C49" i="1"/>
  <c r="E52" i="1" l="1"/>
  <c r="C52" i="1" l="1"/>
  <c r="B54" i="1" l="1"/>
  <c r="C54" i="1"/>
  <c r="D54" i="1"/>
  <c r="K52" i="1" s="1"/>
  <c r="J51" i="1" l="1"/>
  <c r="J53" i="1"/>
  <c r="K51" i="1"/>
  <c r="K53" i="1"/>
  <c r="J52" i="1"/>
  <c r="I51" i="1"/>
  <c r="I53" i="1"/>
  <c r="L53" i="1" s="1"/>
  <c r="I52" i="1"/>
  <c r="L52" i="1" s="1"/>
  <c r="L51" i="1" l="1"/>
  <c r="I54" i="1"/>
  <c r="K54" i="1"/>
  <c r="J54" i="1"/>
  <c r="L54" i="1" l="1"/>
  <c r="M51" i="1" s="1"/>
  <c r="F59" i="1" l="1"/>
  <c r="M52" i="1"/>
  <c r="F60" i="1" s="1"/>
  <c r="M53" i="1"/>
  <c r="F61" i="1" s="1"/>
  <c r="M54" i="1" l="1"/>
  <c r="B33" i="1"/>
  <c r="E35" i="1" s="1"/>
  <c r="C33" i="1"/>
  <c r="D33" i="1"/>
  <c r="E37" i="1" s="1"/>
  <c r="E36" i="1" l="1"/>
  <c r="D38" i="1" l="1"/>
  <c r="K35" i="1" s="1"/>
  <c r="B38" i="1"/>
  <c r="I37" i="1" s="1"/>
  <c r="K36" i="1" l="1"/>
  <c r="K37" i="1"/>
  <c r="C38" i="1"/>
  <c r="I35" i="1"/>
  <c r="I36" i="1"/>
  <c r="K38" i="1" l="1"/>
  <c r="J35" i="1"/>
  <c r="L35" i="1" s="1"/>
  <c r="J37" i="1"/>
  <c r="L37" i="1" s="1"/>
  <c r="J36" i="1"/>
  <c r="L36" i="1" s="1"/>
  <c r="I38" i="1"/>
  <c r="J38" i="1" l="1"/>
  <c r="L38" i="1" s="1"/>
  <c r="M37" i="1" l="1"/>
  <c r="D61" i="1" s="1"/>
  <c r="M36" i="1"/>
  <c r="D60" i="1" s="1"/>
  <c r="M35" i="1"/>
  <c r="D59" i="1" s="1"/>
  <c r="E19" i="1"/>
  <c r="M38" i="1" l="1"/>
  <c r="C19" i="1" l="1"/>
  <c r="E21" i="1" l="1"/>
  <c r="E20" i="1"/>
  <c r="C21" i="1" l="1"/>
  <c r="B21" i="1"/>
  <c r="D21" i="1"/>
  <c r="B20" i="1"/>
  <c r="D22" i="1" l="1"/>
  <c r="K21" i="1" s="1"/>
  <c r="C22" i="1"/>
  <c r="J21" i="1" s="1"/>
  <c r="B22" i="1"/>
  <c r="I21" i="1" s="1"/>
  <c r="K19" i="1" l="1"/>
  <c r="K44" i="1"/>
  <c r="K45" i="1"/>
  <c r="K43" i="1"/>
  <c r="K20" i="1"/>
  <c r="L21" i="1"/>
  <c r="J19" i="1"/>
  <c r="J20" i="1"/>
  <c r="J45" i="1"/>
  <c r="J43" i="1"/>
  <c r="J44" i="1"/>
  <c r="I44" i="1"/>
  <c r="I43" i="1"/>
  <c r="I19" i="1"/>
  <c r="I45" i="1"/>
  <c r="I20" i="1"/>
  <c r="K46" i="1" l="1"/>
  <c r="K22" i="1"/>
  <c r="L45" i="1"/>
  <c r="L20" i="1"/>
  <c r="J22" i="1"/>
  <c r="L44" i="1"/>
  <c r="J46" i="1"/>
  <c r="L19" i="1"/>
  <c r="I22" i="1"/>
  <c r="I46" i="1"/>
  <c r="L43" i="1"/>
  <c r="L22" i="1" l="1"/>
  <c r="M21" i="1" s="1"/>
  <c r="B61" i="1" s="1"/>
  <c r="L46" i="1"/>
  <c r="M45" i="1" s="1"/>
  <c r="E61" i="1" s="1"/>
  <c r="M20" i="1" l="1"/>
  <c r="B60" i="1" s="1"/>
  <c r="M19" i="1"/>
  <c r="M43" i="1"/>
  <c r="E59" i="1" s="1"/>
  <c r="M44" i="1"/>
  <c r="E60" i="1" s="1"/>
  <c r="B59" i="1"/>
  <c r="J59" i="1" l="1" a="1"/>
  <c r="J59" i="1" s="1"/>
  <c r="J62" i="1" s="1"/>
  <c r="M22" i="1"/>
  <c r="M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<sst xmlns="http://schemas.openxmlformats.org/spreadsheetml/2006/main" count="166" uniqueCount="59">
  <si>
    <t>*</t>
  </si>
  <si>
    <t>Вектор приоритетов</t>
  </si>
  <si>
    <t>Сумма</t>
  </si>
  <si>
    <t>Оценивание важности критериев производится метрикой от 1 до 9</t>
  </si>
  <si>
    <t>Вектор</t>
  </si>
  <si>
    <t>=</t>
  </si>
  <si>
    <t>баллов</t>
  </si>
  <si>
    <t>Критерии оценивания:</t>
  </si>
  <si>
    <t>Solar Dozor</t>
  </si>
  <si>
    <t>InfoWatch</t>
  </si>
  <si>
    <t>Zecurion</t>
  </si>
  <si>
    <r>
      <t xml:space="preserve">Расчеты проводятся на основе: </t>
    </r>
    <r>
      <rPr>
        <sz val="16"/>
        <color rgb="FFFF0000"/>
        <rFont val="Calibri"/>
        <family val="2"/>
        <charset val="204"/>
        <scheme val="minor"/>
      </rPr>
      <t>Zecurion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rgb="FF00B050"/>
        <rFont val="Calibri"/>
        <family val="2"/>
        <charset val="204"/>
        <scheme val="minor"/>
      </rPr>
      <t>Solar Dozor</t>
    </r>
    <r>
      <rPr>
        <sz val="16"/>
        <color theme="1"/>
        <rFont val="Calibri"/>
        <family val="2"/>
        <scheme val="minor"/>
      </rPr>
      <t xml:space="preserve"> и </t>
    </r>
    <r>
      <rPr>
        <sz val="16"/>
        <color rgb="FF0070C0"/>
        <rFont val="Calibri"/>
        <family val="2"/>
        <charset val="204"/>
        <scheme val="minor"/>
      </rPr>
      <t>InfoWatch</t>
    </r>
  </si>
  <si>
    <t>Контролируемые каналы</t>
  </si>
  <si>
    <t>Электронная почта</t>
  </si>
  <si>
    <t>Веб</t>
  </si>
  <si>
    <t>IM</t>
  </si>
  <si>
    <t>FTP, P2P</t>
  </si>
  <si>
    <t>Туннелирующие протоколы</t>
  </si>
  <si>
    <t>Внешние устройства</t>
  </si>
  <si>
    <t>Мобильные устройства</t>
  </si>
  <si>
    <t>Прочие протоколы</t>
  </si>
  <si>
    <t>Производительность и отказоустойчивость</t>
  </si>
  <si>
    <t>Поиск конфиденциальной информации в сети предприятия</t>
  </si>
  <si>
    <t>Реакция на инциденты</t>
  </si>
  <si>
    <t>Аналитические возможности</t>
  </si>
  <si>
    <t>Автоматическое управление перехваченной информацией</t>
  </si>
  <si>
    <t>Контроль поступления перехваченной информации</t>
  </si>
  <si>
    <t>Кластеризация решения</t>
  </si>
  <si>
    <t>Максимальная пропускная способность модуля защиты периметра корпоративной сети в схеме кластера</t>
  </si>
  <si>
    <t>Возможности резервирование</t>
  </si>
  <si>
    <t>Запись в журнал</t>
  </si>
  <si>
    <t>Сохранение файлов (теневое копирование)</t>
  </si>
  <si>
    <t>Уведомление администратора безопасности</t>
  </si>
  <si>
    <t>Блокировка соединения</t>
  </si>
  <si>
    <t>Карантин</t>
  </si>
  <si>
    <t>Автоизменение сообщений</t>
  </si>
  <si>
    <t>Возможность использования внешних программ/скриптов</t>
  </si>
  <si>
    <t>Возможность задания условий для активизации определенных сценариев (триггеры)</t>
  </si>
  <si>
    <t>Фильтрация мусорного трафика</t>
  </si>
  <si>
    <t>Сканирование рабочих станций</t>
  </si>
  <si>
    <t>Сканирование общих сетевых хранилищ</t>
  </si>
  <si>
    <t>Сканирование хранилищ Microsoft SharePoint</t>
  </si>
  <si>
    <t>Создание теневых копий найденных конф. документов</t>
  </si>
  <si>
    <t>Запуск заданий вручную или по расписанию</t>
  </si>
  <si>
    <t>Удаление или перемещение конфиденциальных данных в карантин</t>
  </si>
  <si>
    <t>Автоматическое определение первоначального владельца данных на основе заданных критериев</t>
  </si>
  <si>
    <t>Определение доступа к файлу</t>
  </si>
  <si>
    <t>Специальные политики для зашифрованных файлов и файлов, защищённых паролем</t>
  </si>
  <si>
    <t>Разное</t>
  </si>
  <si>
    <t>Извлечение текста из файлов (форматы)</t>
  </si>
  <si>
    <t>Модуль подключения ЭЦП (обеспечение юридической значимости электронных документов)</t>
  </si>
  <si>
    <t>Анализ и обработка</t>
  </si>
  <si>
    <t>Предустановлено</t>
  </si>
  <si>
    <t>Анализ текста</t>
  </si>
  <si>
    <t>Цифровые отпечатки документов (текст)</t>
  </si>
  <si>
    <t>Цифровые отпечатки исключения</t>
  </si>
  <si>
    <t>Контроль передвижения файлов без снятия отпечатков (по формату)</t>
  </si>
  <si>
    <t>Максимальный размер события подвергающегося анализу</t>
  </si>
  <si>
    <t>Поддерживаемые кодировки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</si>
</sst>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6" fillId="0" borderId="0" xfId="1"/>
    <xf numFmtId="0" fontId="0" fillId="2" borderId="13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2" fontId="4" fillId="0" borderId="16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2" fontId="4" fillId="0" borderId="3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9" fillId="2" borderId="34" xfId="0" applyFont="1" applyFill="1" applyBorder="1" applyAlignment="1">
      <alignment horizontal="center" vertical="center" wrapText="1"/>
    </xf>
    <xf numFmtId="2" fontId="4" fillId="0" borderId="36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3" fillId="2" borderId="31" xfId="0" applyNumberFormat="1" applyFont="1" applyFill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topLeftCell="A54" zoomScaleNormal="100" workbookViewId="0">
      <selection activeCell="F74" sqref="F74"/>
    </sheetView>
  </sheetViews>
  <sheetFormatPr defaultColWidth="9.109375" defaultRowHeight="15.05" x14ac:dyDescent="0.3"/>
  <cols>
    <col min="1" max="1" width="26" bestFit="1" customWidth="1"/>
    <col min="2" max="2" width="16" bestFit="1" customWidth="1"/>
    <col min="3" max="3" width="14.109375" bestFit="1" customWidth="1"/>
    <col min="4" max="4" width="24.109375" bestFit="1" customWidth="1"/>
    <col min="5" max="5" width="10.77734375" bestFit="1" customWidth="1"/>
    <col min="6" max="6" width="20" bestFit="1" customWidth="1"/>
    <col min="7" max="7" width="9" bestFit="1" customWidth="1"/>
    <col min="8" max="8" width="24.109375" customWidth="1"/>
    <col min="9" max="9" width="16" bestFit="1" customWidth="1"/>
    <col min="10" max="10" width="14.109375" bestFit="1" customWidth="1"/>
    <col min="11" max="11" width="24.109375" bestFit="1" customWidth="1"/>
    <col min="12" max="12" width="10.77734375" bestFit="1" customWidth="1"/>
    <col min="13" max="13" width="20" bestFit="1" customWidth="1"/>
    <col min="14" max="14" width="6.6640625" bestFit="1" customWidth="1"/>
    <col min="15" max="15" width="12" bestFit="1" customWidth="1"/>
  </cols>
  <sheetData>
    <row r="1" spans="1:15" ht="21.3" x14ac:dyDescent="0.4">
      <c r="A1" s="143" t="s">
        <v>11</v>
      </c>
      <c r="B1" s="143"/>
      <c r="C1" s="143"/>
      <c r="D1" s="143"/>
      <c r="E1" s="143"/>
      <c r="F1" s="143"/>
      <c r="G1" s="143"/>
      <c r="H1" s="143"/>
      <c r="I1" s="143"/>
    </row>
    <row r="2" spans="1:15" s="1" customFormat="1" x14ac:dyDescent="0.3"/>
    <row r="3" spans="1:15" ht="21.3" x14ac:dyDescent="0.4">
      <c r="A3" s="144" t="s">
        <v>7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</row>
    <row r="5" spans="1:15" ht="21.3" x14ac:dyDescent="0.4">
      <c r="A5" s="143" t="s">
        <v>3</v>
      </c>
      <c r="B5" s="143"/>
      <c r="C5" s="143"/>
      <c r="D5" s="143"/>
      <c r="E5" s="143"/>
      <c r="F5" s="143"/>
      <c r="G5" s="143"/>
    </row>
    <row r="7" spans="1:15" ht="15.05" customHeight="1" thickBot="1" x14ac:dyDescent="0.35">
      <c r="B7" s="39">
        <v>1</v>
      </c>
      <c r="C7" s="39">
        <v>2</v>
      </c>
      <c r="D7" s="68">
        <v>2</v>
      </c>
      <c r="E7" s="39">
        <v>2</v>
      </c>
      <c r="F7" s="39">
        <v>3</v>
      </c>
      <c r="G7" s="39"/>
      <c r="H7" s="49"/>
    </row>
    <row r="8" spans="1:15" ht="45.7" thickBot="1" x14ac:dyDescent="0.35">
      <c r="A8" s="59">
        <v>1</v>
      </c>
      <c r="B8" s="51" t="str">
        <f>$A$9</f>
        <v>Контролируемые каналы</v>
      </c>
      <c r="C8" s="56" t="str">
        <f>$A$10</f>
        <v>Аналитические возможности</v>
      </c>
      <c r="D8" s="50" t="str">
        <f>$A$11</f>
        <v>Поиск конфиденциальной информации в сети предприятия</v>
      </c>
      <c r="E8" s="57" t="str">
        <f>$A$12</f>
        <v>Реакция на инциденты</v>
      </c>
      <c r="F8" s="58" t="str">
        <f>$A$13</f>
        <v>Производительность и отказоустойчивость</v>
      </c>
      <c r="G8" s="1"/>
      <c r="H8" s="134">
        <v>2</v>
      </c>
      <c r="I8" s="92" t="str">
        <f>$A$9</f>
        <v>Контролируемые каналы</v>
      </c>
      <c r="J8" s="56" t="str">
        <f>$A$10</f>
        <v>Аналитические возможности</v>
      </c>
      <c r="K8" s="50" t="str">
        <f>$A$11</f>
        <v>Поиск конфиденциальной информации в сети предприятия</v>
      </c>
      <c r="L8" s="57" t="str">
        <f>$A$12</f>
        <v>Реакция на инциденты</v>
      </c>
      <c r="M8" s="56" t="str">
        <f>$A$13</f>
        <v>Производительность и отказоустойчивость</v>
      </c>
      <c r="N8" s="135" t="s">
        <v>2</v>
      </c>
      <c r="O8" s="64" t="s">
        <v>1</v>
      </c>
    </row>
    <row r="9" spans="1:15" ht="15.05" customHeight="1" x14ac:dyDescent="0.3">
      <c r="A9" s="54" t="str">
        <f>$A$18</f>
        <v>Контролируемые каналы</v>
      </c>
      <c r="B9" s="52">
        <f>B$7/G9</f>
        <v>1</v>
      </c>
      <c r="C9" s="42">
        <f>C$7/G9</f>
        <v>2</v>
      </c>
      <c r="D9" s="42">
        <f t="shared" ref="D9:D10" si="0">D$7/G9</f>
        <v>2</v>
      </c>
      <c r="E9" s="42">
        <f t="shared" ref="E9:E11" si="1">E$7/G9</f>
        <v>2</v>
      </c>
      <c r="F9" s="75">
        <f>F$7/G9</f>
        <v>3</v>
      </c>
      <c r="G9" s="70">
        <f>B7</f>
        <v>1</v>
      </c>
      <c r="H9" s="54" t="str">
        <f>$A$18</f>
        <v>Контролируемые каналы</v>
      </c>
      <c r="I9" s="52">
        <f>B9/$B$14</f>
        <v>0.3529411764705882</v>
      </c>
      <c r="J9" s="42">
        <f>C9/$C$14</f>
        <v>0.3529411764705882</v>
      </c>
      <c r="K9" s="42">
        <f>D9/$D$14</f>
        <v>0.3529411764705882</v>
      </c>
      <c r="L9" s="42">
        <f>E9/$E$14</f>
        <v>0.3529411764705882</v>
      </c>
      <c r="M9" s="42">
        <f>F9/$F$14</f>
        <v>0.35294117647058826</v>
      </c>
      <c r="N9" s="93">
        <f>SUM(I9:M9)</f>
        <v>1.7647058823529411</v>
      </c>
      <c r="O9" s="97">
        <f>N9/$N$14</f>
        <v>0.3529411764705882</v>
      </c>
    </row>
    <row r="10" spans="1:15" ht="30.05" x14ac:dyDescent="0.3">
      <c r="A10" s="55" t="str">
        <f>$A$26</f>
        <v>Аналитические возможности</v>
      </c>
      <c r="B10" s="52">
        <f t="shared" ref="B10:B13" si="2">B$7/G10</f>
        <v>0.5</v>
      </c>
      <c r="C10" s="3">
        <f>C$7/G10</f>
        <v>1</v>
      </c>
      <c r="D10" s="3">
        <f t="shared" si="0"/>
        <v>1</v>
      </c>
      <c r="E10" s="3">
        <f t="shared" si="1"/>
        <v>1</v>
      </c>
      <c r="F10" s="63">
        <f t="shared" ref="F10:F12" si="3">F$7/G10</f>
        <v>1.5</v>
      </c>
      <c r="G10" s="70">
        <f>C7</f>
        <v>2</v>
      </c>
      <c r="H10" s="55" t="str">
        <f>$A$26</f>
        <v>Аналитические возможности</v>
      </c>
      <c r="I10" s="53">
        <f>B10/$B$14</f>
        <v>0.1764705882352941</v>
      </c>
      <c r="J10" s="3">
        <f>C10/$C$14</f>
        <v>0.1764705882352941</v>
      </c>
      <c r="K10" s="3">
        <f>D10/$D$14</f>
        <v>0.1764705882352941</v>
      </c>
      <c r="L10" s="3">
        <f>E10/$E$14</f>
        <v>0.1764705882352941</v>
      </c>
      <c r="M10" s="3">
        <f>F10/$F$14</f>
        <v>0.17647058823529413</v>
      </c>
      <c r="N10" s="94">
        <f t="shared" ref="N10:N13" si="4">SUM(I10:M10)</f>
        <v>0.88235294117647056</v>
      </c>
      <c r="O10" s="98">
        <f>N10/$N$14</f>
        <v>0.1764705882352941</v>
      </c>
    </row>
    <row r="11" spans="1:15" ht="45.1" x14ac:dyDescent="0.3">
      <c r="A11" s="60" t="str">
        <f>$A$34</f>
        <v>Поиск конфиденциальной информации в сети предприятия</v>
      </c>
      <c r="B11" s="52">
        <f t="shared" si="2"/>
        <v>0.5</v>
      </c>
      <c r="C11" s="3">
        <f t="shared" ref="C11:C13" si="5">C$7/G11</f>
        <v>1</v>
      </c>
      <c r="D11" s="3">
        <f>D$7/G11</f>
        <v>1</v>
      </c>
      <c r="E11" s="3">
        <f t="shared" si="1"/>
        <v>1</v>
      </c>
      <c r="F11" s="63">
        <f t="shared" si="3"/>
        <v>1.5</v>
      </c>
      <c r="G11" s="70">
        <f>D7</f>
        <v>2</v>
      </c>
      <c r="H11" s="60" t="str">
        <f>$A$34</f>
        <v>Поиск конфиденциальной информации в сети предприятия</v>
      </c>
      <c r="I11" s="53">
        <f>B11/$B$14</f>
        <v>0.1764705882352941</v>
      </c>
      <c r="J11" s="3">
        <f>C11/$C$14</f>
        <v>0.1764705882352941</v>
      </c>
      <c r="K11" s="3">
        <f>D11/$D$14</f>
        <v>0.1764705882352941</v>
      </c>
      <c r="L11" s="3">
        <f>E11/$E$14</f>
        <v>0.1764705882352941</v>
      </c>
      <c r="M11" s="3">
        <f>F11/$F$14</f>
        <v>0.17647058823529413</v>
      </c>
      <c r="N11" s="94">
        <f t="shared" si="4"/>
        <v>0.88235294117647056</v>
      </c>
      <c r="O11" s="98">
        <f>N11/$N$14</f>
        <v>0.1764705882352941</v>
      </c>
    </row>
    <row r="12" spans="1:15" ht="15.05" customHeight="1" x14ac:dyDescent="0.3">
      <c r="A12" s="55" t="str">
        <f>$A$42</f>
        <v>Реакция на инциденты</v>
      </c>
      <c r="B12" s="52">
        <f t="shared" si="2"/>
        <v>0.5</v>
      </c>
      <c r="C12" s="3">
        <f t="shared" si="5"/>
        <v>1</v>
      </c>
      <c r="D12" s="3">
        <f t="shared" ref="D12:D13" si="6">D$7/G12</f>
        <v>1</v>
      </c>
      <c r="E12" s="3">
        <f>E$7/G12</f>
        <v>1</v>
      </c>
      <c r="F12" s="63">
        <f t="shared" si="3"/>
        <v>1.5</v>
      </c>
      <c r="G12" s="70">
        <f>E7</f>
        <v>2</v>
      </c>
      <c r="H12" s="55" t="str">
        <f>$A$42</f>
        <v>Реакция на инциденты</v>
      </c>
      <c r="I12" s="53">
        <f>B12/$B$14</f>
        <v>0.1764705882352941</v>
      </c>
      <c r="J12" s="3">
        <f>C12/$C$14</f>
        <v>0.1764705882352941</v>
      </c>
      <c r="K12" s="3">
        <f>D12/$D$14</f>
        <v>0.1764705882352941</v>
      </c>
      <c r="L12" s="3">
        <f>E12/$E$14</f>
        <v>0.1764705882352941</v>
      </c>
      <c r="M12" s="3">
        <f>F12/$F$14</f>
        <v>0.17647058823529413</v>
      </c>
      <c r="N12" s="94">
        <f t="shared" si="4"/>
        <v>0.88235294117647056</v>
      </c>
      <c r="O12" s="98">
        <f>N12/$N$14</f>
        <v>0.1764705882352941</v>
      </c>
    </row>
    <row r="13" spans="1:15" ht="30.7" thickBot="1" x14ac:dyDescent="0.35">
      <c r="A13" s="55" t="str">
        <f>$A$50</f>
        <v>Производительность и отказоустойчивость</v>
      </c>
      <c r="B13" s="52">
        <f t="shared" si="2"/>
        <v>0.33333333333333331</v>
      </c>
      <c r="C13" s="3">
        <f t="shared" si="5"/>
        <v>0.66666666666666663</v>
      </c>
      <c r="D13" s="3">
        <f t="shared" si="6"/>
        <v>0.66666666666666663</v>
      </c>
      <c r="E13" s="3">
        <f>E$7/G13</f>
        <v>0.66666666666666663</v>
      </c>
      <c r="F13" s="63">
        <f>F$7/G13</f>
        <v>1</v>
      </c>
      <c r="G13" s="70">
        <f>F7</f>
        <v>3</v>
      </c>
      <c r="H13" s="55" t="str">
        <f>$A$50</f>
        <v>Производительность и отказоустойчивость</v>
      </c>
      <c r="I13" s="61">
        <f>B13/$B$14</f>
        <v>0.1176470588235294</v>
      </c>
      <c r="J13" s="62">
        <f>C13/$C$14</f>
        <v>0.1176470588235294</v>
      </c>
      <c r="K13" s="62">
        <f>D13/$D$14</f>
        <v>0.1176470588235294</v>
      </c>
      <c r="L13" s="62">
        <f>E13/$E$14</f>
        <v>0.1176470588235294</v>
      </c>
      <c r="M13" s="62">
        <f>F13/$F$14</f>
        <v>0.11764705882352941</v>
      </c>
      <c r="N13" s="95">
        <f t="shared" si="4"/>
        <v>0.58823529411764697</v>
      </c>
      <c r="O13" s="99">
        <f>N13/$N$14</f>
        <v>0.1176470588235294</v>
      </c>
    </row>
    <row r="14" spans="1:15" ht="15.65" thickBot="1" x14ac:dyDescent="0.35">
      <c r="A14" s="74" t="s">
        <v>2</v>
      </c>
      <c r="B14" s="65">
        <f>SUM(B9:B13)</f>
        <v>2.8333333333333335</v>
      </c>
      <c r="C14" s="66">
        <f t="shared" ref="C14:F14" si="7">SUM(C9:C13)</f>
        <v>5.666666666666667</v>
      </c>
      <c r="D14" s="66">
        <f t="shared" si="7"/>
        <v>5.666666666666667</v>
      </c>
      <c r="E14" s="66">
        <f>SUM(E9:E13)</f>
        <v>5.666666666666667</v>
      </c>
      <c r="F14" s="67">
        <f t="shared" si="7"/>
        <v>8.5</v>
      </c>
      <c r="G14" s="2"/>
      <c r="H14" s="64" t="s">
        <v>2</v>
      </c>
      <c r="I14" s="65">
        <f>SUM(I9:I13)</f>
        <v>1</v>
      </c>
      <c r="J14" s="66">
        <f t="shared" ref="J14" si="8">SUM(J9:J13)</f>
        <v>1</v>
      </c>
      <c r="K14" s="66">
        <f t="shared" ref="K14" si="9">SUM(K9:K13)</f>
        <v>1</v>
      </c>
      <c r="L14" s="66">
        <f t="shared" ref="L14" si="10">SUM(L9:L13)</f>
        <v>1</v>
      </c>
      <c r="M14" s="66">
        <f t="shared" ref="M14" si="11">SUM(M9:M13)</f>
        <v>1</v>
      </c>
      <c r="N14" s="96">
        <f>SUM(N9:N13)</f>
        <v>5</v>
      </c>
      <c r="O14" s="100">
        <f>SUM(O9:O13)</f>
        <v>1</v>
      </c>
    </row>
    <row r="16" spans="1:15" x14ac:dyDescent="0.3">
      <c r="N16" s="4"/>
    </row>
    <row r="17" spans="1:13" ht="15.65" thickBot="1" x14ac:dyDescent="0.35">
      <c r="A17" s="44"/>
      <c r="B17" s="76">
        <f>B76</f>
        <v>387</v>
      </c>
      <c r="C17" s="76">
        <f>C76</f>
        <v>385</v>
      </c>
      <c r="D17" s="76">
        <f>D76</f>
        <v>468</v>
      </c>
    </row>
    <row r="18" spans="1:13" ht="15.65" thickBot="1" x14ac:dyDescent="0.35">
      <c r="A18" s="90" t="str">
        <f>A67</f>
        <v>Контролируемые каналы</v>
      </c>
      <c r="B18" s="115" t="s">
        <v>8</v>
      </c>
      <c r="C18" s="117" t="s">
        <v>9</v>
      </c>
      <c r="D18" s="116" t="s">
        <v>10</v>
      </c>
      <c r="H18" s="15">
        <v>2</v>
      </c>
      <c r="I18" s="115" t="s">
        <v>8</v>
      </c>
      <c r="J18" s="117" t="s">
        <v>9</v>
      </c>
      <c r="K18" s="116" t="s">
        <v>10</v>
      </c>
      <c r="L18" s="78" t="s">
        <v>2</v>
      </c>
      <c r="M18" s="79" t="s">
        <v>4</v>
      </c>
    </row>
    <row r="19" spans="1:13" x14ac:dyDescent="0.3">
      <c r="A19" s="125" t="s">
        <v>8</v>
      </c>
      <c r="B19" s="12">
        <f>B17/E19</f>
        <v>1</v>
      </c>
      <c r="C19" s="10">
        <f>E19/C17</f>
        <v>1.0051948051948052</v>
      </c>
      <c r="D19" s="11">
        <f>E19/D17</f>
        <v>0.82692307692307687</v>
      </c>
      <c r="E19" s="71">
        <f>B17</f>
        <v>387</v>
      </c>
      <c r="H19" s="125" t="s">
        <v>8</v>
      </c>
      <c r="I19" s="18">
        <f t="shared" ref="I19:K21" si="12">B19/B$22</f>
        <v>0.31209677419354842</v>
      </c>
      <c r="J19" s="19">
        <f t="shared" si="12"/>
        <v>0.31209677419354837</v>
      </c>
      <c r="K19" s="19">
        <f t="shared" si="12"/>
        <v>0.31209677419354837</v>
      </c>
      <c r="L19" s="20">
        <f>SUM(I19:K19)</f>
        <v>0.93629032258064515</v>
      </c>
      <c r="M19" s="21">
        <f>L19/L22</f>
        <v>0.31209677419354837</v>
      </c>
    </row>
    <row r="20" spans="1:13" x14ac:dyDescent="0.3">
      <c r="A20" s="126" t="s">
        <v>9</v>
      </c>
      <c r="B20" s="13">
        <f>E20/B17</f>
        <v>0.9948320413436692</v>
      </c>
      <c r="C20" s="6">
        <f>C17/E20</f>
        <v>1</v>
      </c>
      <c r="D20" s="7">
        <f>E20/D17</f>
        <v>0.82264957264957261</v>
      </c>
      <c r="E20" s="71">
        <f>C17</f>
        <v>385</v>
      </c>
      <c r="H20" s="126" t="s">
        <v>9</v>
      </c>
      <c r="I20" s="22">
        <f t="shared" si="12"/>
        <v>0.31048387096774194</v>
      </c>
      <c r="J20" s="23">
        <f t="shared" si="12"/>
        <v>0.31048387096774194</v>
      </c>
      <c r="K20" s="23">
        <f t="shared" si="12"/>
        <v>0.31048387096774194</v>
      </c>
      <c r="L20" s="24">
        <f t="shared" ref="L20:L21" si="13">SUM(I20:K20)</f>
        <v>0.93145161290322576</v>
      </c>
      <c r="M20" s="25">
        <f>L20/L22</f>
        <v>0.31048387096774194</v>
      </c>
    </row>
    <row r="21" spans="1:13" ht="15.65" thickBot="1" x14ac:dyDescent="0.35">
      <c r="A21" s="127" t="s">
        <v>10</v>
      </c>
      <c r="B21" s="107">
        <f>E21/B17</f>
        <v>1.2093023255813953</v>
      </c>
      <c r="C21" s="108">
        <f>E21/C17</f>
        <v>1.2155844155844155</v>
      </c>
      <c r="D21" s="109">
        <f>D17/E21</f>
        <v>1</v>
      </c>
      <c r="E21" s="71">
        <f>D17</f>
        <v>468</v>
      </c>
      <c r="H21" s="127" t="s">
        <v>10</v>
      </c>
      <c r="I21" s="22">
        <f t="shared" si="12"/>
        <v>0.3774193548387097</v>
      </c>
      <c r="J21" s="23">
        <f t="shared" si="12"/>
        <v>0.37741935483870964</v>
      </c>
      <c r="K21" s="23">
        <f t="shared" si="12"/>
        <v>0.3774193548387097</v>
      </c>
      <c r="L21" s="24">
        <f t="shared" si="13"/>
        <v>1.1322580645161291</v>
      </c>
      <c r="M21" s="25">
        <f>L21/L22</f>
        <v>0.3774193548387097</v>
      </c>
    </row>
    <row r="22" spans="1:13" ht="15.65" thickBot="1" x14ac:dyDescent="0.35">
      <c r="A22" s="106" t="s">
        <v>2</v>
      </c>
      <c r="B22" s="110">
        <f>SUM(B19:B21)</f>
        <v>3.2041343669250644</v>
      </c>
      <c r="C22" s="111">
        <f>SUM(C19:C21)</f>
        <v>3.220779220779221</v>
      </c>
      <c r="D22" s="112">
        <f>SUM(D19:D21)</f>
        <v>2.6495726495726495</v>
      </c>
      <c r="H22" s="14" t="s">
        <v>2</v>
      </c>
      <c r="I22" s="26">
        <f>SUM(I19:I21)</f>
        <v>1</v>
      </c>
      <c r="J22" s="27">
        <f t="shared" ref="J22:K22" si="14">SUM(J19:J21)</f>
        <v>1</v>
      </c>
      <c r="K22" s="27">
        <f t="shared" si="14"/>
        <v>1</v>
      </c>
      <c r="L22" s="27">
        <f>SUM(I22:K22)</f>
        <v>3</v>
      </c>
      <c r="M22" s="28">
        <f>SUM(M19:M21)</f>
        <v>1</v>
      </c>
    </row>
    <row r="23" spans="1:13" x14ac:dyDescent="0.3">
      <c r="A23" s="5"/>
      <c r="B23" s="5"/>
      <c r="C23" s="5"/>
      <c r="D23" s="5"/>
    </row>
    <row r="24" spans="1:13" x14ac:dyDescent="0.3">
      <c r="A24" s="69"/>
      <c r="B24" s="5"/>
      <c r="C24" s="5"/>
      <c r="D24" s="5"/>
    </row>
    <row r="25" spans="1:13" ht="15.65" thickBot="1" x14ac:dyDescent="0.35">
      <c r="A25" s="46"/>
      <c r="B25" s="47">
        <f>B93</f>
        <v>228</v>
      </c>
      <c r="C25" s="47">
        <f>C93</f>
        <v>287</v>
      </c>
      <c r="D25" s="47">
        <f>D93</f>
        <v>266</v>
      </c>
    </row>
    <row r="26" spans="1:13" ht="30.7" thickBot="1" x14ac:dyDescent="0.35">
      <c r="A26" s="90" t="str">
        <f>A79</f>
        <v>Аналитические возможности</v>
      </c>
      <c r="B26" s="115" t="s">
        <v>8</v>
      </c>
      <c r="C26" s="117" t="s">
        <v>9</v>
      </c>
      <c r="D26" s="116" t="s">
        <v>10</v>
      </c>
      <c r="H26" s="15">
        <v>2</v>
      </c>
      <c r="I26" s="115" t="s">
        <v>8</v>
      </c>
      <c r="J26" s="117" t="s">
        <v>9</v>
      </c>
      <c r="K26" s="116" t="s">
        <v>10</v>
      </c>
      <c r="L26" s="78" t="s">
        <v>2</v>
      </c>
      <c r="M26" s="79" t="s">
        <v>4</v>
      </c>
    </row>
    <row r="27" spans="1:13" x14ac:dyDescent="0.3">
      <c r="A27" s="125" t="s">
        <v>8</v>
      </c>
      <c r="B27" s="12">
        <f>B25/E27</f>
        <v>1</v>
      </c>
      <c r="C27" s="10">
        <f>E27/C25</f>
        <v>0.79442508710801396</v>
      </c>
      <c r="D27" s="11">
        <f>E27/D25</f>
        <v>0.8571428571428571</v>
      </c>
      <c r="E27" s="71">
        <f>B25</f>
        <v>228</v>
      </c>
      <c r="H27" s="125" t="s">
        <v>8</v>
      </c>
      <c r="I27" s="18">
        <f t="shared" ref="I27:K29" si="15">B27/B$30</f>
        <v>0.29193341869398204</v>
      </c>
      <c r="J27" s="18">
        <f t="shared" si="15"/>
        <v>0.29193341869398209</v>
      </c>
      <c r="K27" s="18">
        <f t="shared" si="15"/>
        <v>0.29193341869398204</v>
      </c>
      <c r="L27" s="20">
        <f>SUM(I27:K27)</f>
        <v>0.87580025608194612</v>
      </c>
      <c r="M27" s="21">
        <f>L27/L30</f>
        <v>0.29193341869398204</v>
      </c>
    </row>
    <row r="28" spans="1:13" x14ac:dyDescent="0.3">
      <c r="A28" s="126" t="s">
        <v>9</v>
      </c>
      <c r="B28" s="13">
        <f>E28/B25</f>
        <v>1.2587719298245614</v>
      </c>
      <c r="C28" s="6">
        <f>C25/E28</f>
        <v>1</v>
      </c>
      <c r="D28" s="7">
        <f>E28/D25</f>
        <v>1.0789473684210527</v>
      </c>
      <c r="E28" s="71">
        <f>C25</f>
        <v>287</v>
      </c>
      <c r="H28" s="126" t="s">
        <v>9</v>
      </c>
      <c r="I28" s="18">
        <f t="shared" si="15"/>
        <v>0.36747759282970544</v>
      </c>
      <c r="J28" s="18">
        <f t="shared" si="15"/>
        <v>0.36747759282970549</v>
      </c>
      <c r="K28" s="18">
        <f t="shared" si="15"/>
        <v>0.36747759282970549</v>
      </c>
      <c r="L28" s="24">
        <f t="shared" ref="L28:L29" si="16">SUM(I28:K28)</f>
        <v>1.1024327784891166</v>
      </c>
      <c r="M28" s="25">
        <f>L28/L30</f>
        <v>0.36747759282970555</v>
      </c>
    </row>
    <row r="29" spans="1:13" ht="15.65" thickBot="1" x14ac:dyDescent="0.35">
      <c r="A29" s="127" t="s">
        <v>10</v>
      </c>
      <c r="B29" s="107">
        <f>E29/B25</f>
        <v>1.1666666666666667</v>
      </c>
      <c r="C29" s="108">
        <f>E29/C25</f>
        <v>0.92682926829268297</v>
      </c>
      <c r="D29" s="109">
        <f>D25/E29</f>
        <v>1</v>
      </c>
      <c r="E29" s="71">
        <f>D25</f>
        <v>266</v>
      </c>
      <c r="H29" s="127" t="s">
        <v>10</v>
      </c>
      <c r="I29" s="18">
        <f t="shared" si="15"/>
        <v>0.34058898847631236</v>
      </c>
      <c r="J29" s="18">
        <f t="shared" si="15"/>
        <v>0.34058898847631242</v>
      </c>
      <c r="K29" s="18">
        <f t="shared" si="15"/>
        <v>0.34058898847631242</v>
      </c>
      <c r="L29" s="24">
        <f t="shared" si="16"/>
        <v>1.0217669654289372</v>
      </c>
      <c r="M29" s="25">
        <f>L29/L30</f>
        <v>0.34058898847631242</v>
      </c>
    </row>
    <row r="30" spans="1:13" ht="15.65" thickBot="1" x14ac:dyDescent="0.35">
      <c r="A30" s="106" t="s">
        <v>2</v>
      </c>
      <c r="B30" s="110">
        <f>SUM(B27:B29)</f>
        <v>3.4254385964912286</v>
      </c>
      <c r="C30" s="111">
        <f>SUM(C27:C29)</f>
        <v>2.7212543554006969</v>
      </c>
      <c r="D30" s="112">
        <f>SUM(D27:D29)</f>
        <v>2.9360902255639099</v>
      </c>
      <c r="H30" s="14" t="s">
        <v>2</v>
      </c>
      <c r="I30" s="26">
        <f>SUM(I27:I29)</f>
        <v>0.99999999999999989</v>
      </c>
      <c r="J30" s="27">
        <f t="shared" ref="J30" si="17">SUM(J27:J29)</f>
        <v>1</v>
      </c>
      <c r="K30" s="27">
        <f t="shared" ref="K30" si="18">SUM(K27:K29)</f>
        <v>1</v>
      </c>
      <c r="L30" s="27">
        <f>SUM(I30:K30)</f>
        <v>3</v>
      </c>
      <c r="M30" s="28">
        <f>SUM(M27:M29)</f>
        <v>1</v>
      </c>
    </row>
    <row r="33" spans="1:13" ht="15.65" thickBot="1" x14ac:dyDescent="0.35">
      <c r="A33" s="48"/>
      <c r="B33" s="47">
        <f>B106</f>
        <v>65</v>
      </c>
      <c r="C33" s="47">
        <f>C106</f>
        <v>80</v>
      </c>
      <c r="D33" s="47">
        <f>D106</f>
        <v>88</v>
      </c>
    </row>
    <row r="34" spans="1:13" ht="45.7" thickBot="1" x14ac:dyDescent="0.35">
      <c r="A34" s="91" t="str">
        <f>A96</f>
        <v>Поиск конфиденциальной информации в сети предприятия</v>
      </c>
      <c r="B34" s="115" t="s">
        <v>8</v>
      </c>
      <c r="C34" s="117" t="s">
        <v>9</v>
      </c>
      <c r="D34" s="116" t="s">
        <v>10</v>
      </c>
      <c r="H34" s="15">
        <v>2</v>
      </c>
      <c r="I34" s="115" t="s">
        <v>8</v>
      </c>
      <c r="J34" s="117" t="s">
        <v>9</v>
      </c>
      <c r="K34" s="116" t="s">
        <v>10</v>
      </c>
      <c r="L34" s="16" t="s">
        <v>2</v>
      </c>
      <c r="M34" s="17" t="s">
        <v>4</v>
      </c>
    </row>
    <row r="35" spans="1:13" x14ac:dyDescent="0.3">
      <c r="A35" s="125" t="s">
        <v>8</v>
      </c>
      <c r="B35" s="12">
        <f>B33/E35</f>
        <v>1</v>
      </c>
      <c r="C35" s="10">
        <f>E35/C33</f>
        <v>0.8125</v>
      </c>
      <c r="D35" s="11">
        <f>E35/D33</f>
        <v>0.73863636363636365</v>
      </c>
      <c r="E35" s="71">
        <f>B33</f>
        <v>65</v>
      </c>
      <c r="H35" s="125" t="s">
        <v>8</v>
      </c>
      <c r="I35" s="18">
        <f t="shared" ref="I35:K37" si="19">B35/B$38</f>
        <v>0.27896995708154504</v>
      </c>
      <c r="J35" s="18">
        <f t="shared" si="19"/>
        <v>0.27896995708154504</v>
      </c>
      <c r="K35" s="18">
        <f t="shared" si="19"/>
        <v>0.27896995708154509</v>
      </c>
      <c r="L35" s="20">
        <f>SUM(I35:K35)</f>
        <v>0.83690987124463523</v>
      </c>
      <c r="M35" s="21">
        <f>L35/L38</f>
        <v>0.27896995708154509</v>
      </c>
    </row>
    <row r="36" spans="1:13" x14ac:dyDescent="0.3">
      <c r="A36" s="126" t="s">
        <v>9</v>
      </c>
      <c r="B36" s="13">
        <f>E36/B33</f>
        <v>1.2307692307692308</v>
      </c>
      <c r="C36" s="6">
        <f>C33/E36</f>
        <v>1</v>
      </c>
      <c r="D36" s="7">
        <f>E36/D33</f>
        <v>0.90909090909090906</v>
      </c>
      <c r="E36" s="71">
        <f>C33</f>
        <v>80</v>
      </c>
      <c r="H36" s="126" t="s">
        <v>9</v>
      </c>
      <c r="I36" s="18">
        <f t="shared" si="19"/>
        <v>0.34334763948497854</v>
      </c>
      <c r="J36" s="18">
        <f t="shared" si="19"/>
        <v>0.34334763948497854</v>
      </c>
      <c r="K36" s="18">
        <f t="shared" si="19"/>
        <v>0.34334763948497854</v>
      </c>
      <c r="L36" s="24">
        <f t="shared" ref="L36:L37" si="20">SUM(I36:K36)</f>
        <v>1.0300429184549356</v>
      </c>
      <c r="M36" s="25">
        <f>L36/L38</f>
        <v>0.34334763948497854</v>
      </c>
    </row>
    <row r="37" spans="1:13" ht="15.65" thickBot="1" x14ac:dyDescent="0.35">
      <c r="A37" s="127" t="s">
        <v>10</v>
      </c>
      <c r="B37" s="107">
        <f>E37/B33</f>
        <v>1.3538461538461539</v>
      </c>
      <c r="C37" s="108">
        <f>E37/C33</f>
        <v>1.1000000000000001</v>
      </c>
      <c r="D37" s="109">
        <f>D33/E37</f>
        <v>1</v>
      </c>
      <c r="E37" s="71">
        <f>D33</f>
        <v>88</v>
      </c>
      <c r="H37" s="127" t="s">
        <v>10</v>
      </c>
      <c r="I37" s="18">
        <f t="shared" si="19"/>
        <v>0.37768240343347642</v>
      </c>
      <c r="J37" s="18">
        <f t="shared" si="19"/>
        <v>0.37768240343347642</v>
      </c>
      <c r="K37" s="18">
        <f t="shared" si="19"/>
        <v>0.37768240343347642</v>
      </c>
      <c r="L37" s="24">
        <f t="shared" si="20"/>
        <v>1.1330472103004292</v>
      </c>
      <c r="M37" s="25">
        <f>L37/L38</f>
        <v>0.37768240343347642</v>
      </c>
    </row>
    <row r="38" spans="1:13" ht="15.65" thickBot="1" x14ac:dyDescent="0.35">
      <c r="A38" s="106" t="s">
        <v>2</v>
      </c>
      <c r="B38" s="110">
        <f>SUM(B35:B37)</f>
        <v>3.5846153846153848</v>
      </c>
      <c r="C38" s="111">
        <f>SUM(C35:C37)</f>
        <v>2.9125000000000001</v>
      </c>
      <c r="D38" s="112">
        <f>SUM(D35:D37)</f>
        <v>2.6477272727272725</v>
      </c>
      <c r="H38" s="14" t="s">
        <v>2</v>
      </c>
      <c r="I38" s="26">
        <f>SUM(I35:I37)</f>
        <v>1</v>
      </c>
      <c r="J38" s="27">
        <f t="shared" ref="J38" si="21">SUM(J35:J37)</f>
        <v>1</v>
      </c>
      <c r="K38" s="27">
        <f t="shared" ref="K38" si="22">SUM(K35:K37)</f>
        <v>1</v>
      </c>
      <c r="L38" s="27">
        <f>SUM(I38:K38)</f>
        <v>3</v>
      </c>
      <c r="M38" s="28">
        <f>SUM(M35:M37)</f>
        <v>1</v>
      </c>
    </row>
    <row r="41" spans="1:13" ht="15.65" thickBot="1" x14ac:dyDescent="0.35">
      <c r="A41" s="46"/>
      <c r="B41" s="45">
        <f>B119</f>
        <v>63</v>
      </c>
      <c r="C41" s="45">
        <f>C119</f>
        <v>58</v>
      </c>
      <c r="D41" s="45">
        <f>D119</f>
        <v>86</v>
      </c>
    </row>
    <row r="42" spans="1:13" ht="15.65" thickBot="1" x14ac:dyDescent="0.35">
      <c r="A42" s="90" t="str">
        <f>A109</f>
        <v>Реакция на инциденты</v>
      </c>
      <c r="B42" s="115" t="s">
        <v>8</v>
      </c>
      <c r="C42" s="117" t="s">
        <v>9</v>
      </c>
      <c r="D42" s="116" t="s">
        <v>10</v>
      </c>
      <c r="H42" s="128">
        <v>2</v>
      </c>
      <c r="I42" s="115" t="s">
        <v>8</v>
      </c>
      <c r="J42" s="117" t="s">
        <v>9</v>
      </c>
      <c r="K42" s="116" t="s">
        <v>10</v>
      </c>
      <c r="L42" s="16" t="s">
        <v>2</v>
      </c>
      <c r="M42" s="17" t="s">
        <v>4</v>
      </c>
    </row>
    <row r="43" spans="1:13" x14ac:dyDescent="0.3">
      <c r="A43" s="125" t="s">
        <v>8</v>
      </c>
      <c r="B43" s="12">
        <f>IFERROR(B$41/E43,0)</f>
        <v>1</v>
      </c>
      <c r="C43" s="10">
        <f>IFERROR(E43/C41,0)</f>
        <v>1.0862068965517242</v>
      </c>
      <c r="D43" s="11">
        <f>IFERROR(E43/D41,0)</f>
        <v>0.73255813953488369</v>
      </c>
      <c r="E43" s="71">
        <f>B41</f>
        <v>63</v>
      </c>
      <c r="H43" s="125" t="s">
        <v>8</v>
      </c>
      <c r="I43" s="18">
        <f t="shared" ref="I43:K45" si="23">B43/B$22</f>
        <v>0.31209677419354842</v>
      </c>
      <c r="J43" s="19">
        <f t="shared" si="23"/>
        <v>0.33724972191323693</v>
      </c>
      <c r="K43" s="19">
        <f t="shared" si="23"/>
        <v>0.27648162040510127</v>
      </c>
      <c r="L43" s="20">
        <f>SUM(I43:K43)</f>
        <v>0.92582811651188668</v>
      </c>
      <c r="M43" s="21">
        <f>L43/L46</f>
        <v>0.34999026371578418</v>
      </c>
    </row>
    <row r="44" spans="1:13" x14ac:dyDescent="0.3">
      <c r="A44" s="126" t="s">
        <v>9</v>
      </c>
      <c r="B44" s="13">
        <f>IFERROR(B$41/E44,0)</f>
        <v>1.0862068965517242</v>
      </c>
      <c r="C44" s="6">
        <f>IFERROR(E44/C41,0)</f>
        <v>1</v>
      </c>
      <c r="D44" s="7">
        <f>IFERROR(E44/D41,0)</f>
        <v>0.67441860465116277</v>
      </c>
      <c r="E44" s="71">
        <f>C41</f>
        <v>58</v>
      </c>
      <c r="H44" s="126" t="s">
        <v>9</v>
      </c>
      <c r="I44" s="22">
        <f t="shared" si="23"/>
        <v>0.33900166852057845</v>
      </c>
      <c r="J44" s="23">
        <f t="shared" si="23"/>
        <v>0.31048387096774194</v>
      </c>
      <c r="K44" s="23">
        <f t="shared" si="23"/>
        <v>0.25453863465866466</v>
      </c>
      <c r="L44" s="24">
        <f t="shared" ref="L44:L45" si="24">SUM(I44:K44)</f>
        <v>0.90402417414698499</v>
      </c>
      <c r="M44" s="25">
        <f>L44/L46</f>
        <v>0.34174773208141712</v>
      </c>
    </row>
    <row r="45" spans="1:13" ht="15.65" thickBot="1" x14ac:dyDescent="0.35">
      <c r="A45" s="127" t="s">
        <v>10</v>
      </c>
      <c r="B45" s="107">
        <f>IFERROR(B$41/E45,0)</f>
        <v>0.73255813953488369</v>
      </c>
      <c r="C45" s="108">
        <f>IFERROR(C41/E45,1)</f>
        <v>0.67441860465116277</v>
      </c>
      <c r="D45" s="109">
        <f>IFERROR(D41/E45,1)</f>
        <v>1</v>
      </c>
      <c r="E45" s="71">
        <f>D41</f>
        <v>86</v>
      </c>
      <c r="H45" s="127" t="s">
        <v>10</v>
      </c>
      <c r="I45" s="22">
        <f t="shared" si="23"/>
        <v>0.22862903225806452</v>
      </c>
      <c r="J45" s="23">
        <f t="shared" si="23"/>
        <v>0.20939609902475617</v>
      </c>
      <c r="K45" s="23">
        <f t="shared" si="23"/>
        <v>0.3774193548387097</v>
      </c>
      <c r="L45" s="24">
        <f t="shared" si="24"/>
        <v>0.81544448612153042</v>
      </c>
      <c r="M45" s="25">
        <f>L45/L46</f>
        <v>0.30826200420279881</v>
      </c>
    </row>
    <row r="46" spans="1:13" ht="15.65" thickBot="1" x14ac:dyDescent="0.35">
      <c r="A46" s="106" t="s">
        <v>2</v>
      </c>
      <c r="B46" s="110">
        <f>SUM(B43:B45)</f>
        <v>2.8187650360866079</v>
      </c>
      <c r="C46" s="111">
        <f>SUM(C43:C45)</f>
        <v>2.7606255012028869</v>
      </c>
      <c r="D46" s="112">
        <f>SUM(D43:D45)</f>
        <v>2.4069767441860463</v>
      </c>
      <c r="H46" s="129" t="s">
        <v>2</v>
      </c>
      <c r="I46" s="26">
        <f>SUM(I43:I45)</f>
        <v>0.87972747497219139</v>
      </c>
      <c r="J46" s="27">
        <f t="shared" ref="J46" si="25">SUM(J43:J45)</f>
        <v>0.85712969190573507</v>
      </c>
      <c r="K46" s="27">
        <f t="shared" ref="K46" si="26">SUM(K43:K45)</f>
        <v>0.90843960990247563</v>
      </c>
      <c r="L46" s="27">
        <f>SUM(I46:K46)</f>
        <v>2.6452967767804019</v>
      </c>
      <c r="M46" s="28">
        <f>SUM(M43:M45)</f>
        <v>1</v>
      </c>
    </row>
    <row r="49" spans="1:13" ht="15.65" thickBot="1" x14ac:dyDescent="0.35">
      <c r="A49" s="48"/>
      <c r="B49" s="45">
        <f>B128</f>
        <v>46</v>
      </c>
      <c r="C49" s="45">
        <f>C128</f>
        <v>41</v>
      </c>
      <c r="D49" s="45">
        <f>D128</f>
        <v>41</v>
      </c>
    </row>
    <row r="50" spans="1:13" ht="30.7" thickBot="1" x14ac:dyDescent="0.35">
      <c r="A50" s="90" t="str">
        <f>A122</f>
        <v>Производительность и отказоустойчивость</v>
      </c>
      <c r="B50" s="115" t="s">
        <v>8</v>
      </c>
      <c r="C50" s="117" t="s">
        <v>9</v>
      </c>
      <c r="D50" s="116" t="s">
        <v>10</v>
      </c>
      <c r="H50" s="128">
        <v>2</v>
      </c>
      <c r="I50" s="115" t="s">
        <v>8</v>
      </c>
      <c r="J50" s="117" t="s">
        <v>9</v>
      </c>
      <c r="K50" s="116" t="s">
        <v>10</v>
      </c>
      <c r="L50" s="16" t="s">
        <v>2</v>
      </c>
      <c r="M50" s="17" t="s">
        <v>4</v>
      </c>
    </row>
    <row r="51" spans="1:13" x14ac:dyDescent="0.3">
      <c r="A51" s="125" t="s">
        <v>8</v>
      </c>
      <c r="B51" s="12">
        <f>B49/E51</f>
        <v>1</v>
      </c>
      <c r="C51" s="10">
        <f>E51/C49</f>
        <v>1.1219512195121952</v>
      </c>
      <c r="D51" s="11">
        <f>E51/D49</f>
        <v>1.1219512195121952</v>
      </c>
      <c r="E51" s="71">
        <f>B49</f>
        <v>46</v>
      </c>
      <c r="H51" s="125" t="s">
        <v>8</v>
      </c>
      <c r="I51" s="18">
        <f t="shared" ref="I51:K53" si="27">B51/B$54</f>
        <v>0.359375</v>
      </c>
      <c r="J51" s="18">
        <f t="shared" si="27"/>
        <v>0.359375</v>
      </c>
      <c r="K51" s="18">
        <f t="shared" si="27"/>
        <v>0.359375</v>
      </c>
      <c r="L51" s="20">
        <f>SUM(I51:K51)</f>
        <v>1.078125</v>
      </c>
      <c r="M51" s="21">
        <f>L51/L54</f>
        <v>0.359375</v>
      </c>
    </row>
    <row r="52" spans="1:13" x14ac:dyDescent="0.3">
      <c r="A52" s="126" t="s">
        <v>9</v>
      </c>
      <c r="B52" s="13">
        <f>E52/B49</f>
        <v>0.89130434782608692</v>
      </c>
      <c r="C52" s="6">
        <f>C49/E52</f>
        <v>1</v>
      </c>
      <c r="D52" s="7">
        <f>E52/D49</f>
        <v>1</v>
      </c>
      <c r="E52" s="71">
        <f>C49</f>
        <v>41</v>
      </c>
      <c r="H52" s="126" t="s">
        <v>9</v>
      </c>
      <c r="I52" s="18">
        <f t="shared" si="27"/>
        <v>0.3203125</v>
      </c>
      <c r="J52" s="18">
        <f t="shared" si="27"/>
        <v>0.3203125</v>
      </c>
      <c r="K52" s="18">
        <f t="shared" si="27"/>
        <v>0.3203125</v>
      </c>
      <c r="L52" s="24">
        <f t="shared" ref="L52:L53" si="28">SUM(I52:K52)</f>
        <v>0.9609375</v>
      </c>
      <c r="M52" s="25">
        <f>L52/L54</f>
        <v>0.3203125</v>
      </c>
    </row>
    <row r="53" spans="1:13" ht="15.65" thickBot="1" x14ac:dyDescent="0.35">
      <c r="A53" s="127" t="s">
        <v>10</v>
      </c>
      <c r="B53" s="107">
        <f>E53/B49</f>
        <v>0.89130434782608692</v>
      </c>
      <c r="C53" s="108">
        <f>E53/C49</f>
        <v>1</v>
      </c>
      <c r="D53" s="109">
        <f>D49/E53</f>
        <v>1</v>
      </c>
      <c r="E53" s="71">
        <f>D49</f>
        <v>41</v>
      </c>
      <c r="H53" s="127" t="s">
        <v>10</v>
      </c>
      <c r="I53" s="18">
        <f t="shared" si="27"/>
        <v>0.3203125</v>
      </c>
      <c r="J53" s="18">
        <f t="shared" si="27"/>
        <v>0.3203125</v>
      </c>
      <c r="K53" s="18">
        <f t="shared" si="27"/>
        <v>0.3203125</v>
      </c>
      <c r="L53" s="24">
        <f t="shared" si="28"/>
        <v>0.9609375</v>
      </c>
      <c r="M53" s="25">
        <f>L53/L54</f>
        <v>0.3203125</v>
      </c>
    </row>
    <row r="54" spans="1:13" ht="15.65" thickBot="1" x14ac:dyDescent="0.35">
      <c r="A54" s="106" t="s">
        <v>2</v>
      </c>
      <c r="B54" s="110">
        <f>SUM(B51:B53)</f>
        <v>2.7826086956521738</v>
      </c>
      <c r="C54" s="111">
        <f>SUM(C51:C53)</f>
        <v>3.1219512195121952</v>
      </c>
      <c r="D54" s="112">
        <f>SUM(D51:D53)</f>
        <v>3.1219512195121952</v>
      </c>
      <c r="H54" s="129" t="s">
        <v>2</v>
      </c>
      <c r="I54" s="26">
        <f>SUM(I51:I53)</f>
        <v>1</v>
      </c>
      <c r="J54" s="27">
        <f t="shared" ref="J54" si="29">SUM(J51:J53)</f>
        <v>1</v>
      </c>
      <c r="K54" s="27">
        <f t="shared" ref="K54" si="30">SUM(K51:K53)</f>
        <v>1</v>
      </c>
      <c r="L54" s="27">
        <f>SUM(I54:K54)</f>
        <v>3</v>
      </c>
      <c r="M54" s="28">
        <f>SUM(M51:M53)</f>
        <v>1</v>
      </c>
    </row>
    <row r="55" spans="1:13" x14ac:dyDescent="0.3">
      <c r="A55" s="5"/>
      <c r="B55" s="5"/>
      <c r="C55" s="5"/>
      <c r="D55" s="5"/>
    </row>
    <row r="56" spans="1:13" x14ac:dyDescent="0.3">
      <c r="A56" s="5"/>
      <c r="B56" s="5"/>
      <c r="D56" s="5"/>
    </row>
    <row r="57" spans="1:13" ht="15.65" thickBot="1" x14ac:dyDescent="0.35"/>
    <row r="58" spans="1:13" ht="15.65" thickBot="1" x14ac:dyDescent="0.35">
      <c r="B58" s="43"/>
      <c r="D58" s="31"/>
      <c r="F58" s="31"/>
      <c r="G58" s="31"/>
      <c r="H58" s="36">
        <f>O9</f>
        <v>0.3529411764705882</v>
      </c>
      <c r="I58" s="31"/>
      <c r="J58" s="31"/>
      <c r="K58" s="31"/>
    </row>
    <row r="59" spans="1:13" x14ac:dyDescent="0.3">
      <c r="B59" s="33">
        <f>M19</f>
        <v>0.31209677419354837</v>
      </c>
      <c r="C59" s="29">
        <f>M27</f>
        <v>0.29193341869398204</v>
      </c>
      <c r="D59" s="29">
        <f>M35</f>
        <v>0.27896995708154509</v>
      </c>
      <c r="E59" s="29">
        <f>M43</f>
        <v>0.34999026371578418</v>
      </c>
      <c r="F59" s="34">
        <f>M51</f>
        <v>0.359375</v>
      </c>
      <c r="G59" s="31"/>
      <c r="H59" s="37">
        <f>O10</f>
        <v>0.1764705882352941</v>
      </c>
      <c r="I59" s="31"/>
      <c r="J59" s="72" cm="1">
        <f t="array" ref="J59:J61">MMULT(B59:F61,H58:H62)</f>
        <v>0.31494185668442493</v>
      </c>
      <c r="K59" s="125" t="s">
        <v>8</v>
      </c>
    </row>
    <row r="60" spans="1:13" x14ac:dyDescent="0.3">
      <c r="B60" s="30">
        <f>M20</f>
        <v>0.31048387096774194</v>
      </c>
      <c r="C60" s="6">
        <f>M28</f>
        <v>0.36747759282970555</v>
      </c>
      <c r="D60" s="6">
        <f>M36</f>
        <v>0.34334763948497854</v>
      </c>
      <c r="E60" s="6">
        <f>M44</f>
        <v>0.34174773208141712</v>
      </c>
      <c r="F60" s="7">
        <f>M52</f>
        <v>0.3203125</v>
      </c>
      <c r="G60" s="39" t="s">
        <v>0</v>
      </c>
      <c r="H60" s="37">
        <f>O11</f>
        <v>0.1764705882352941</v>
      </c>
      <c r="I60" s="39" t="s">
        <v>5</v>
      </c>
      <c r="J60" s="40">
        <v>0.33301453641145617</v>
      </c>
      <c r="K60" s="126" t="s">
        <v>9</v>
      </c>
    </row>
    <row r="61" spans="1:13" ht="15.65" thickBot="1" x14ac:dyDescent="0.35">
      <c r="B61" s="35">
        <f>M21</f>
        <v>0.3774193548387097</v>
      </c>
      <c r="C61" s="8">
        <f>M29</f>
        <v>0.34058898847631242</v>
      </c>
      <c r="D61" s="8">
        <f>M37</f>
        <v>0.37768240343347642</v>
      </c>
      <c r="E61" s="8">
        <f>M45</f>
        <v>0.30826200420279881</v>
      </c>
      <c r="F61" s="9">
        <f>M53</f>
        <v>0.3203125</v>
      </c>
      <c r="G61" s="31"/>
      <c r="H61" s="37">
        <f>O12</f>
        <v>0.1764705882352941</v>
      </c>
      <c r="I61" s="31"/>
      <c r="J61" s="41">
        <v>0.35204360690411884</v>
      </c>
      <c r="K61" s="127" t="s">
        <v>10</v>
      </c>
    </row>
    <row r="62" spans="1:13" ht="15.65" thickBot="1" x14ac:dyDescent="0.35">
      <c r="B62" s="32"/>
      <c r="C62" s="32"/>
      <c r="D62" s="32"/>
      <c r="E62" s="32"/>
      <c r="F62" s="32"/>
      <c r="G62" s="31"/>
      <c r="H62" s="38">
        <f>O13</f>
        <v>0.1176470588235294</v>
      </c>
      <c r="I62" s="32"/>
      <c r="J62" s="73">
        <f>LARGE(_xlfn.ANCHORARRAY(J59),1)</f>
        <v>0.35204360690411884</v>
      </c>
      <c r="K62" s="31"/>
    </row>
    <row r="64" spans="1:13" x14ac:dyDescent="0.3">
      <c r="A64" s="5"/>
      <c r="B64" s="5"/>
      <c r="C64" s="5"/>
      <c r="D64" s="5"/>
    </row>
    <row r="66" spans="1:11" ht="15.65" thickBot="1" x14ac:dyDescent="0.35"/>
    <row r="67" spans="1:11" ht="15.65" thickBot="1" x14ac:dyDescent="0.35">
      <c r="A67" s="136" t="s">
        <v>12</v>
      </c>
      <c r="B67" s="141" t="s">
        <v>8</v>
      </c>
      <c r="C67" s="137" t="s">
        <v>9</v>
      </c>
      <c r="D67" s="138" t="s">
        <v>10</v>
      </c>
    </row>
    <row r="68" spans="1:11" x14ac:dyDescent="0.3">
      <c r="A68" s="84" t="s">
        <v>13</v>
      </c>
      <c r="B68" s="142">
        <v>25</v>
      </c>
      <c r="C68" s="139">
        <v>37</v>
      </c>
      <c r="D68" s="140">
        <v>42</v>
      </c>
    </row>
    <row r="69" spans="1:11" x14ac:dyDescent="0.3">
      <c r="A69" s="102" t="s">
        <v>15</v>
      </c>
      <c r="B69" s="131">
        <v>70</v>
      </c>
      <c r="C69" s="104">
        <v>58</v>
      </c>
      <c r="D69" s="105">
        <v>78</v>
      </c>
      <c r="F69" s="49"/>
    </row>
    <row r="70" spans="1:11" x14ac:dyDescent="0.3">
      <c r="A70" s="102" t="s">
        <v>14</v>
      </c>
      <c r="B70" s="131">
        <v>129</v>
      </c>
      <c r="C70" s="104">
        <v>113</v>
      </c>
      <c r="D70" s="105">
        <v>110</v>
      </c>
    </row>
    <row r="71" spans="1:11" x14ac:dyDescent="0.3">
      <c r="A71" s="102" t="s">
        <v>16</v>
      </c>
      <c r="B71" s="131">
        <v>20</v>
      </c>
      <c r="C71" s="104">
        <v>5</v>
      </c>
      <c r="D71" s="105">
        <v>25</v>
      </c>
      <c r="H71" s="49"/>
    </row>
    <row r="72" spans="1:11" x14ac:dyDescent="0.3">
      <c r="A72" s="102" t="s">
        <v>17</v>
      </c>
      <c r="B72" s="131">
        <v>0</v>
      </c>
      <c r="C72" s="104">
        <v>0</v>
      </c>
      <c r="D72" s="105">
        <v>10</v>
      </c>
    </row>
    <row r="73" spans="1:11" x14ac:dyDescent="0.3">
      <c r="A73" s="102" t="s">
        <v>18</v>
      </c>
      <c r="B73" s="131">
        <v>97</v>
      </c>
      <c r="C73" s="104">
        <v>114</v>
      </c>
      <c r="D73" s="105">
        <v>149</v>
      </c>
      <c r="H73" s="1"/>
    </row>
    <row r="74" spans="1:11" x14ac:dyDescent="0.3">
      <c r="A74" s="102" t="s">
        <v>19</v>
      </c>
      <c r="B74" s="131">
        <v>16</v>
      </c>
      <c r="C74" s="104">
        <v>13</v>
      </c>
      <c r="D74" s="105">
        <v>14</v>
      </c>
    </row>
    <row r="75" spans="1:11" ht="15.65" thickBot="1" x14ac:dyDescent="0.35">
      <c r="A75" s="102" t="s">
        <v>20</v>
      </c>
      <c r="B75" s="131">
        <v>30</v>
      </c>
      <c r="C75" s="104">
        <v>45</v>
      </c>
      <c r="D75" s="105">
        <v>40</v>
      </c>
    </row>
    <row r="76" spans="1:11" ht="15.65" thickBot="1" x14ac:dyDescent="0.35">
      <c r="A76" s="83" t="s">
        <v>2</v>
      </c>
      <c r="B76" s="77">
        <f>SUM(B68:B75)</f>
        <v>387</v>
      </c>
      <c r="C76" s="77">
        <f>SUM(C68:C75)</f>
        <v>385</v>
      </c>
      <c r="D76" s="121">
        <f>SUM(D68:D75)</f>
        <v>468</v>
      </c>
      <c r="E76" s="69" t="s">
        <v>6</v>
      </c>
      <c r="I76" s="49"/>
    </row>
    <row r="78" spans="1:11" ht="15.65" thickBot="1" x14ac:dyDescent="0.35">
      <c r="H78" s="49"/>
      <c r="K78" s="49"/>
    </row>
    <row r="79" spans="1:11" ht="30.7" thickBot="1" x14ac:dyDescent="0.35">
      <c r="A79" s="124" t="s">
        <v>24</v>
      </c>
      <c r="B79" s="118" t="s">
        <v>8</v>
      </c>
      <c r="C79" s="119" t="s">
        <v>9</v>
      </c>
      <c r="D79" s="101" t="s">
        <v>10</v>
      </c>
    </row>
    <row r="80" spans="1:11" x14ac:dyDescent="0.3">
      <c r="A80" s="84" t="s">
        <v>48</v>
      </c>
      <c r="B80" s="123">
        <v>38</v>
      </c>
      <c r="C80" s="81">
        <v>40</v>
      </c>
      <c r="D80" s="82">
        <v>40</v>
      </c>
    </row>
    <row r="81" spans="1:10" ht="30.05" x14ac:dyDescent="0.3">
      <c r="A81" s="85" t="s">
        <v>49</v>
      </c>
      <c r="B81" s="103">
        <v>8</v>
      </c>
      <c r="C81" s="88">
        <v>6</v>
      </c>
      <c r="D81" s="89">
        <v>10</v>
      </c>
      <c r="E81" s="2"/>
      <c r="J81" s="49"/>
    </row>
    <row r="82" spans="1:10" x14ac:dyDescent="0.3">
      <c r="A82" s="85" t="s">
        <v>48</v>
      </c>
      <c r="B82" s="103">
        <v>40</v>
      </c>
      <c r="C82" s="88">
        <v>48</v>
      </c>
      <c r="D82" s="89">
        <v>42</v>
      </c>
      <c r="G82" s="49"/>
      <c r="H82" s="49"/>
      <c r="I82" s="49"/>
    </row>
    <row r="83" spans="1:10" ht="60.1" x14ac:dyDescent="0.3">
      <c r="A83" s="102" t="s">
        <v>50</v>
      </c>
      <c r="B83" s="103">
        <v>5</v>
      </c>
      <c r="C83" s="88">
        <v>0</v>
      </c>
      <c r="D83" s="89">
        <v>10</v>
      </c>
    </row>
    <row r="84" spans="1:10" x14ac:dyDescent="0.3">
      <c r="A84" s="102" t="s">
        <v>51</v>
      </c>
      <c r="B84" s="103">
        <v>24</v>
      </c>
      <c r="C84" s="88">
        <v>21</v>
      </c>
      <c r="D84" s="89">
        <v>15</v>
      </c>
      <c r="J84" s="49"/>
    </row>
    <row r="85" spans="1:10" x14ac:dyDescent="0.3">
      <c r="A85" s="102" t="s">
        <v>48</v>
      </c>
      <c r="B85" s="103">
        <v>30</v>
      </c>
      <c r="C85" s="88">
        <v>50</v>
      </c>
      <c r="D85" s="89">
        <v>50</v>
      </c>
      <c r="H85" s="49"/>
      <c r="I85" s="49"/>
    </row>
    <row r="86" spans="1:10" x14ac:dyDescent="0.3">
      <c r="A86" s="102" t="s">
        <v>52</v>
      </c>
      <c r="B86" s="103">
        <v>14</v>
      </c>
      <c r="C86" s="88">
        <v>30</v>
      </c>
      <c r="D86" s="89">
        <v>20</v>
      </c>
      <c r="H86" s="49"/>
    </row>
    <row r="87" spans="1:10" x14ac:dyDescent="0.3">
      <c r="A87" s="102" t="s">
        <v>53</v>
      </c>
      <c r="B87" s="103">
        <v>27</v>
      </c>
      <c r="C87" s="88">
        <v>50</v>
      </c>
      <c r="D87" s="89">
        <v>45</v>
      </c>
    </row>
    <row r="88" spans="1:10" ht="30.05" x14ac:dyDescent="0.3">
      <c r="A88" s="102" t="s">
        <v>54</v>
      </c>
      <c r="B88" s="103">
        <v>10</v>
      </c>
      <c r="C88" s="88">
        <v>10</v>
      </c>
      <c r="D88" s="89">
        <v>10</v>
      </c>
      <c r="I88" s="49"/>
    </row>
    <row r="89" spans="1:10" ht="30.05" x14ac:dyDescent="0.3">
      <c r="A89" s="102" t="s">
        <v>55</v>
      </c>
      <c r="B89" s="103">
        <v>10</v>
      </c>
      <c r="C89" s="88">
        <v>10</v>
      </c>
      <c r="D89" s="89">
        <v>0</v>
      </c>
    </row>
    <row r="90" spans="1:10" ht="45.1" x14ac:dyDescent="0.3">
      <c r="A90" s="102" t="s">
        <v>56</v>
      </c>
      <c r="B90" s="103">
        <v>10</v>
      </c>
      <c r="C90" s="88">
        <v>10</v>
      </c>
      <c r="D90" s="89">
        <v>4</v>
      </c>
      <c r="H90" s="49"/>
    </row>
    <row r="91" spans="1:10" ht="45.1" x14ac:dyDescent="0.3">
      <c r="A91" s="102" t="s">
        <v>57</v>
      </c>
      <c r="B91" s="103">
        <v>5</v>
      </c>
      <c r="C91" s="88">
        <v>5</v>
      </c>
      <c r="D91" s="89">
        <v>10</v>
      </c>
      <c r="G91" s="49"/>
    </row>
    <row r="92" spans="1:10" ht="30.7" thickBot="1" x14ac:dyDescent="0.35">
      <c r="A92" s="102" t="s">
        <v>58</v>
      </c>
      <c r="B92" s="103">
        <v>7</v>
      </c>
      <c r="C92" s="88">
        <v>7</v>
      </c>
      <c r="D92" s="89">
        <v>10</v>
      </c>
    </row>
    <row r="93" spans="1:10" ht="15.65" thickBot="1" x14ac:dyDescent="0.35">
      <c r="A93" s="120" t="s">
        <v>2</v>
      </c>
      <c r="B93" s="118">
        <f>SUM(B80:B92)</f>
        <v>228</v>
      </c>
      <c r="C93" s="78">
        <f t="shared" ref="C93:D93" si="31">SUM(C80:C92)</f>
        <v>287</v>
      </c>
      <c r="D93" s="79">
        <f t="shared" si="31"/>
        <v>266</v>
      </c>
      <c r="E93" s="69" t="s">
        <v>6</v>
      </c>
      <c r="H93" s="49"/>
      <c r="I93" s="49"/>
      <c r="J93" s="49"/>
    </row>
    <row r="94" spans="1:10" x14ac:dyDescent="0.3">
      <c r="A94" s="151"/>
      <c r="B94" s="152"/>
      <c r="C94" s="152"/>
      <c r="D94" s="152"/>
      <c r="H94" s="49"/>
    </row>
    <row r="95" spans="1:10" ht="15.65" thickBot="1" x14ac:dyDescent="0.35">
      <c r="A95" s="151"/>
      <c r="B95" s="152"/>
      <c r="C95" s="152"/>
      <c r="D95" s="152"/>
      <c r="H95" s="49"/>
    </row>
    <row r="96" spans="1:10" ht="45.7" thickBot="1" x14ac:dyDescent="0.35">
      <c r="A96" s="86" t="s">
        <v>22</v>
      </c>
      <c r="B96" s="77" t="s">
        <v>8</v>
      </c>
      <c r="C96" s="119" t="s">
        <v>9</v>
      </c>
      <c r="D96" s="101" t="s">
        <v>10</v>
      </c>
      <c r="H96" s="49"/>
    </row>
    <row r="97" spans="1:10" ht="30.05" x14ac:dyDescent="0.3">
      <c r="A97" s="133" t="s">
        <v>39</v>
      </c>
      <c r="B97" s="80">
        <v>10</v>
      </c>
      <c r="C97" s="81">
        <v>10</v>
      </c>
      <c r="D97" s="82">
        <v>10</v>
      </c>
      <c r="F97" s="49"/>
      <c r="I97" s="49"/>
    </row>
    <row r="98" spans="1:10" ht="30.05" x14ac:dyDescent="0.3">
      <c r="A98" s="85" t="s">
        <v>40</v>
      </c>
      <c r="B98" s="130">
        <v>10</v>
      </c>
      <c r="C98" s="113">
        <v>10</v>
      </c>
      <c r="D98" s="114">
        <v>10</v>
      </c>
    </row>
    <row r="99" spans="1:10" ht="30.05" x14ac:dyDescent="0.3">
      <c r="A99" s="85" t="s">
        <v>41</v>
      </c>
      <c r="B99" s="130">
        <v>10</v>
      </c>
      <c r="C99" s="113">
        <v>10</v>
      </c>
      <c r="D99" s="114">
        <v>10</v>
      </c>
      <c r="H99" s="49"/>
    </row>
    <row r="100" spans="1:10" ht="45.1" x14ac:dyDescent="0.3">
      <c r="A100" s="85" t="s">
        <v>42</v>
      </c>
      <c r="B100" s="130">
        <v>10</v>
      </c>
      <c r="C100" s="113">
        <v>10</v>
      </c>
      <c r="D100" s="114">
        <v>10</v>
      </c>
      <c r="I100" s="49"/>
    </row>
    <row r="101" spans="1:10" ht="30.05" x14ac:dyDescent="0.3">
      <c r="A101" s="85" t="s">
        <v>43</v>
      </c>
      <c r="B101" s="130">
        <v>10</v>
      </c>
      <c r="C101" s="113">
        <v>10</v>
      </c>
      <c r="D101" s="114">
        <v>10</v>
      </c>
      <c r="G101" s="49"/>
    </row>
    <row r="102" spans="1:10" ht="45.1" x14ac:dyDescent="0.3">
      <c r="A102" s="85" t="s">
        <v>44</v>
      </c>
      <c r="B102" s="130">
        <v>5</v>
      </c>
      <c r="C102" s="113">
        <v>5</v>
      </c>
      <c r="D102" s="114">
        <v>10</v>
      </c>
      <c r="J102" s="49"/>
    </row>
    <row r="103" spans="1:10" ht="75.150000000000006" x14ac:dyDescent="0.3">
      <c r="A103" s="85" t="s">
        <v>45</v>
      </c>
      <c r="B103" s="130">
        <v>0</v>
      </c>
      <c r="C103" s="113">
        <v>5</v>
      </c>
      <c r="D103" s="114">
        <v>10</v>
      </c>
    </row>
    <row r="104" spans="1:10" ht="30.05" x14ac:dyDescent="0.3">
      <c r="A104" s="85" t="s">
        <v>46</v>
      </c>
      <c r="B104" s="130">
        <v>0</v>
      </c>
      <c r="C104" s="113">
        <v>10</v>
      </c>
      <c r="D104" s="114">
        <v>8</v>
      </c>
      <c r="G104" s="49"/>
    </row>
    <row r="105" spans="1:10" ht="60.75" thickBot="1" x14ac:dyDescent="0.35">
      <c r="A105" s="85" t="s">
        <v>47</v>
      </c>
      <c r="B105" s="131">
        <v>10</v>
      </c>
      <c r="C105" s="104">
        <v>10</v>
      </c>
      <c r="D105" s="105">
        <v>10</v>
      </c>
      <c r="H105" s="49"/>
      <c r="I105" s="49"/>
      <c r="J105" s="49"/>
    </row>
    <row r="106" spans="1:10" ht="15.65" thickBot="1" x14ac:dyDescent="0.35">
      <c r="A106" s="120" t="s">
        <v>2</v>
      </c>
      <c r="B106" s="118">
        <f t="shared" ref="B106:C106" si="32">SUM(B97:B105)</f>
        <v>65</v>
      </c>
      <c r="C106" s="78">
        <f t="shared" si="32"/>
        <v>80</v>
      </c>
      <c r="D106" s="79">
        <f>SUM(D97:D105)</f>
        <v>88</v>
      </c>
      <c r="E106" s="69" t="s">
        <v>6</v>
      </c>
      <c r="I106" s="49"/>
    </row>
    <row r="107" spans="1:10" x14ac:dyDescent="0.3">
      <c r="I107" s="49"/>
    </row>
    <row r="108" spans="1:10" ht="15.65" thickBot="1" x14ac:dyDescent="0.35"/>
    <row r="109" spans="1:10" ht="15.65" thickBot="1" x14ac:dyDescent="0.35">
      <c r="A109" s="86" t="s">
        <v>23</v>
      </c>
      <c r="B109" s="77" t="s">
        <v>8</v>
      </c>
      <c r="C109" s="119" t="s">
        <v>9</v>
      </c>
      <c r="D109" s="101" t="s">
        <v>10</v>
      </c>
      <c r="J109" s="49"/>
    </row>
    <row r="110" spans="1:10" x14ac:dyDescent="0.3">
      <c r="A110" s="87" t="s">
        <v>30</v>
      </c>
      <c r="B110" s="80">
        <v>10</v>
      </c>
      <c r="C110" s="130">
        <v>10</v>
      </c>
      <c r="D110" s="132">
        <v>10</v>
      </c>
      <c r="J110" s="49"/>
    </row>
    <row r="111" spans="1:10" ht="30.05" x14ac:dyDescent="0.3">
      <c r="A111" s="85" t="s">
        <v>31</v>
      </c>
      <c r="B111" s="130">
        <v>10</v>
      </c>
      <c r="C111" s="130">
        <v>10</v>
      </c>
      <c r="D111" s="132">
        <v>8</v>
      </c>
      <c r="E111" s="2"/>
      <c r="H111" s="49"/>
    </row>
    <row r="112" spans="1:10" ht="45.1" x14ac:dyDescent="0.3">
      <c r="A112" s="85" t="s">
        <v>32</v>
      </c>
      <c r="B112" s="130">
        <v>5</v>
      </c>
      <c r="C112" s="130">
        <v>5</v>
      </c>
      <c r="D112" s="132">
        <v>10</v>
      </c>
    </row>
    <row r="113" spans="1:10" x14ac:dyDescent="0.3">
      <c r="A113" s="85" t="s">
        <v>33</v>
      </c>
      <c r="B113" s="130">
        <v>1</v>
      </c>
      <c r="C113" s="130">
        <v>1.5</v>
      </c>
      <c r="D113" s="132">
        <v>10</v>
      </c>
      <c r="F113" s="31"/>
      <c r="I113" s="49"/>
    </row>
    <row r="114" spans="1:10" x14ac:dyDescent="0.3">
      <c r="A114" s="85" t="s">
        <v>34</v>
      </c>
      <c r="B114" s="130">
        <v>1</v>
      </c>
      <c r="C114" s="130">
        <v>1.5</v>
      </c>
      <c r="D114" s="132">
        <v>10</v>
      </c>
    </row>
    <row r="115" spans="1:10" x14ac:dyDescent="0.3">
      <c r="A115" s="85" t="s">
        <v>35</v>
      </c>
      <c r="B115" s="130">
        <v>10</v>
      </c>
      <c r="C115" s="130">
        <v>0</v>
      </c>
      <c r="D115" s="132">
        <v>10</v>
      </c>
      <c r="I115" s="49"/>
      <c r="J115" s="49"/>
    </row>
    <row r="116" spans="1:10" ht="45.1" x14ac:dyDescent="0.3">
      <c r="A116" s="85" t="s">
        <v>36</v>
      </c>
      <c r="B116" s="130">
        <v>10</v>
      </c>
      <c r="C116" s="130">
        <v>10</v>
      </c>
      <c r="D116" s="132">
        <v>10</v>
      </c>
    </row>
    <row r="117" spans="1:10" ht="60.1" x14ac:dyDescent="0.3">
      <c r="A117" s="85" t="s">
        <v>37</v>
      </c>
      <c r="B117" s="130">
        <v>10</v>
      </c>
      <c r="C117" s="130">
        <v>10</v>
      </c>
      <c r="D117" s="132">
        <v>10</v>
      </c>
      <c r="H117" s="49"/>
      <c r="J117" s="49"/>
    </row>
    <row r="118" spans="1:10" ht="30.7" thickBot="1" x14ac:dyDescent="0.35">
      <c r="A118" s="85" t="s">
        <v>38</v>
      </c>
      <c r="B118" s="130">
        <v>6</v>
      </c>
      <c r="C118" s="130">
        <v>10</v>
      </c>
      <c r="D118" s="132">
        <v>8</v>
      </c>
    </row>
    <row r="119" spans="1:10" ht="15.65" thickBot="1" x14ac:dyDescent="0.35">
      <c r="A119" s="83" t="s">
        <v>2</v>
      </c>
      <c r="B119" s="77">
        <f>SUM(B110:B118)</f>
        <v>63</v>
      </c>
      <c r="C119" s="77">
        <f t="shared" ref="C119:D119" si="33">SUM(C110:C118)</f>
        <v>58</v>
      </c>
      <c r="D119" s="77">
        <f t="shared" si="33"/>
        <v>86</v>
      </c>
      <c r="E119" s="69" t="s">
        <v>6</v>
      </c>
      <c r="J119" s="49"/>
    </row>
    <row r="121" spans="1:10" ht="15.65" thickBot="1" x14ac:dyDescent="0.35"/>
    <row r="122" spans="1:10" ht="30.7" thickBot="1" x14ac:dyDescent="0.35">
      <c r="A122" s="122" t="s">
        <v>21</v>
      </c>
      <c r="B122" s="146" t="s">
        <v>8</v>
      </c>
      <c r="C122" s="147" t="s">
        <v>9</v>
      </c>
      <c r="D122" s="138" t="s">
        <v>10</v>
      </c>
      <c r="J122" s="1"/>
    </row>
    <row r="123" spans="1:10" ht="45.1" x14ac:dyDescent="0.3">
      <c r="A123" s="145" t="s">
        <v>25</v>
      </c>
      <c r="B123" s="148">
        <v>8</v>
      </c>
      <c r="C123" s="139">
        <v>10</v>
      </c>
      <c r="D123" s="140">
        <v>6</v>
      </c>
      <c r="I123" s="1"/>
    </row>
    <row r="124" spans="1:10" ht="45.1" x14ac:dyDescent="0.3">
      <c r="A124" s="145" t="s">
        <v>26</v>
      </c>
      <c r="B124" s="149">
        <v>10</v>
      </c>
      <c r="C124" s="113">
        <v>10</v>
      </c>
      <c r="D124" s="114">
        <v>10</v>
      </c>
      <c r="J124" s="49"/>
    </row>
    <row r="125" spans="1:10" x14ac:dyDescent="0.3">
      <c r="A125" s="145" t="s">
        <v>27</v>
      </c>
      <c r="B125" s="149">
        <v>10</v>
      </c>
      <c r="C125" s="113">
        <v>10</v>
      </c>
      <c r="D125" s="114">
        <v>10</v>
      </c>
      <c r="I125" s="49"/>
    </row>
    <row r="126" spans="1:10" ht="75.150000000000006" x14ac:dyDescent="0.3">
      <c r="A126" s="145" t="s">
        <v>28</v>
      </c>
      <c r="B126" s="149">
        <v>8</v>
      </c>
      <c r="C126" s="113">
        <v>1</v>
      </c>
      <c r="D126" s="114">
        <v>10</v>
      </c>
    </row>
    <row r="127" spans="1:10" ht="30.7" thickBot="1" x14ac:dyDescent="0.35">
      <c r="A127" s="145" t="s">
        <v>29</v>
      </c>
      <c r="B127" s="150">
        <v>10</v>
      </c>
      <c r="C127" s="104">
        <v>10</v>
      </c>
      <c r="D127" s="105">
        <v>5</v>
      </c>
      <c r="H127" s="49"/>
    </row>
    <row r="128" spans="1:10" ht="15.65" thickBot="1" x14ac:dyDescent="0.35">
      <c r="A128" s="120" t="s">
        <v>2</v>
      </c>
      <c r="B128" s="118">
        <f>SUM(B123:B127)</f>
        <v>46</v>
      </c>
      <c r="C128" s="78">
        <f t="shared" ref="C128:D128" si="34">SUM(C123:C127)</f>
        <v>41</v>
      </c>
      <c r="D128" s="79">
        <f t="shared" si="34"/>
        <v>41</v>
      </c>
      <c r="E128" s="69" t="s">
        <v>6</v>
      </c>
    </row>
    <row r="132" spans="8:11" x14ac:dyDescent="0.3">
      <c r="H132" s="49"/>
      <c r="I132" s="49"/>
    </row>
    <row r="135" spans="8:11" x14ac:dyDescent="0.3">
      <c r="J135" s="49"/>
    </row>
    <row r="140" spans="8:11" x14ac:dyDescent="0.3">
      <c r="I140" s="49"/>
    </row>
    <row r="141" spans="8:11" x14ac:dyDescent="0.3">
      <c r="K141" s="49"/>
    </row>
  </sheetData>
  <mergeCells count="3">
    <mergeCell ref="A1:I1"/>
    <mergeCell ref="A5:G5"/>
    <mergeCell ref="A3:O3"/>
  </mergeCells>
  <phoneticPr fontId="12" type="noConversion"/>
  <conditionalFormatting sqref="J59:J61">
    <cfRule type="cellIs" dxfId="0" priority="1" operator="equal">
      <formula>$J$62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2024-05-05T20:19:21Z</dcterms:modified>
</cp:coreProperties>
</file>