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B2ECCC0B-3B8B-43D2-8CDB-C565CAB8A6DC}" xr6:coauthVersionLast="47" xr6:coauthVersionMax="47" xr10:uidLastSave="{00000000-0000-0000-0000-000000000000}"/>
  <bookViews>
    <workbookView xWindow="2630" yWindow="1515" windowWidth="19834" windowHeight="1651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1" l="1"/>
  <c r="D49" i="1"/>
  <c r="C49" i="1"/>
  <c r="B49" i="1"/>
  <c r="C41" i="1"/>
  <c r="C33" i="1"/>
  <c r="D33" i="1"/>
  <c r="B33" i="1"/>
  <c r="C25" i="1"/>
  <c r="D25" i="1"/>
  <c r="B25" i="1"/>
  <c r="C17" i="1"/>
  <c r="D17" i="1"/>
  <c r="B17" i="1"/>
  <c r="G13" i="1" l="1"/>
  <c r="G12" i="1"/>
  <c r="G11" i="1"/>
  <c r="G10" i="1"/>
  <c r="G9" i="1"/>
  <c r="A50" i="1" l="1"/>
  <c r="A42" i="1"/>
  <c r="A34" i="1"/>
  <c r="A26" i="1"/>
  <c r="A18" i="1"/>
  <c r="C96" i="1"/>
  <c r="D96" i="1"/>
  <c r="B96" i="1"/>
  <c r="C72" i="1"/>
  <c r="D72" i="1"/>
  <c r="B72" i="1"/>
  <c r="C85" i="1"/>
  <c r="D85" i="1"/>
  <c r="B85" i="1"/>
  <c r="D79" i="1"/>
  <c r="C79" i="1"/>
  <c r="B79" i="1"/>
  <c r="D91" i="1"/>
  <c r="D41" i="1" s="1"/>
  <c r="C91" i="1"/>
  <c r="D37" i="1" l="1"/>
  <c r="D36" i="1"/>
  <c r="B36" i="1"/>
  <c r="B27" i="1"/>
  <c r="E45" i="1"/>
  <c r="E44" i="1"/>
  <c r="E43" i="1"/>
  <c r="D43" i="1" s="1"/>
  <c r="E37" i="1"/>
  <c r="B37" i="1" s="1"/>
  <c r="E36" i="1"/>
  <c r="C36" i="1" s="1"/>
  <c r="E35" i="1"/>
  <c r="D35" i="1" s="1"/>
  <c r="E29" i="1"/>
  <c r="D29" i="1" s="1"/>
  <c r="E28" i="1"/>
  <c r="D28" i="1" s="1"/>
  <c r="E27" i="1"/>
  <c r="D27" i="1" s="1"/>
  <c r="E21" i="1"/>
  <c r="B21" i="1" s="1"/>
  <c r="E20" i="1"/>
  <c r="D20" i="1" s="1"/>
  <c r="E19" i="1"/>
  <c r="B19" i="1" s="1"/>
  <c r="F9" i="1"/>
  <c r="F10" i="1"/>
  <c r="F11" i="1"/>
  <c r="F12" i="1"/>
  <c r="E13" i="1"/>
  <c r="E9" i="1"/>
  <c r="E10" i="1"/>
  <c r="E11" i="1"/>
  <c r="D12" i="1"/>
  <c r="D13" i="1"/>
  <c r="D9" i="1"/>
  <c r="D10" i="1"/>
  <c r="C11" i="1"/>
  <c r="C12" i="1"/>
  <c r="C13" i="1"/>
  <c r="C9" i="1"/>
  <c r="B10" i="1"/>
  <c r="B11" i="1"/>
  <c r="B12" i="1"/>
  <c r="B13" i="1"/>
  <c r="F13" i="1"/>
  <c r="E12" i="1"/>
  <c r="D11" i="1"/>
  <c r="C10" i="1"/>
  <c r="B9" i="1"/>
  <c r="C43" i="1" l="1"/>
  <c r="B43" i="1"/>
  <c r="D45" i="1"/>
  <c r="B45" i="1"/>
  <c r="C44" i="1"/>
  <c r="D44" i="1"/>
  <c r="B20" i="1"/>
  <c r="D19" i="1"/>
  <c r="C19" i="1"/>
  <c r="C45" i="1"/>
  <c r="C37" i="1"/>
  <c r="B35" i="1"/>
  <c r="C35" i="1"/>
  <c r="C27" i="1"/>
  <c r="C28" i="1"/>
  <c r="B28" i="1"/>
  <c r="B29" i="1"/>
  <c r="C29" i="1"/>
  <c r="C20" i="1"/>
  <c r="D21" i="1"/>
  <c r="C21" i="1"/>
  <c r="B30" i="1" l="1"/>
  <c r="I28" i="1" s="1"/>
  <c r="B38" i="1"/>
  <c r="I36" i="1" s="1"/>
  <c r="D46" i="1"/>
  <c r="C46" i="1"/>
  <c r="C30" i="1"/>
  <c r="J29" i="1" s="1"/>
  <c r="C38" i="1"/>
  <c r="J35" i="1" s="1"/>
  <c r="C22" i="1"/>
  <c r="E51" i="1" l="1"/>
  <c r="B51" i="1" s="1"/>
  <c r="E52" i="1"/>
  <c r="C52" i="1" s="1"/>
  <c r="E53" i="1"/>
  <c r="D53" i="1" s="1"/>
  <c r="D22" i="1"/>
  <c r="K44" i="1" s="1"/>
  <c r="B46" i="1"/>
  <c r="D30" i="1"/>
  <c r="K28" i="1" s="1"/>
  <c r="B22" i="1"/>
  <c r="I45" i="1" s="1"/>
  <c r="I37" i="1"/>
  <c r="J44" i="1"/>
  <c r="J20" i="1"/>
  <c r="J43" i="1"/>
  <c r="J19" i="1"/>
  <c r="J37" i="1"/>
  <c r="I27" i="1"/>
  <c r="J27" i="1"/>
  <c r="I29" i="1"/>
  <c r="I35" i="1"/>
  <c r="J28" i="1"/>
  <c r="J21" i="1"/>
  <c r="J36" i="1"/>
  <c r="J45" i="1"/>
  <c r="D38" i="1"/>
  <c r="E14" i="1"/>
  <c r="L10" i="1" s="1"/>
  <c r="C14" i="1"/>
  <c r="D14" i="1"/>
  <c r="K13" i="1" s="1"/>
  <c r="F14" i="1"/>
  <c r="M10" i="1" s="1"/>
  <c r="B14" i="1"/>
  <c r="I9" i="1" s="1"/>
  <c r="D51" i="1" l="1"/>
  <c r="C51" i="1"/>
  <c r="C53" i="1"/>
  <c r="B53" i="1"/>
  <c r="D52" i="1"/>
  <c r="B52" i="1"/>
  <c r="K21" i="1"/>
  <c r="K45" i="1"/>
  <c r="L45" i="1" s="1"/>
  <c r="K43" i="1"/>
  <c r="K19" i="1"/>
  <c r="L28" i="1"/>
  <c r="K20" i="1"/>
  <c r="K29" i="1"/>
  <c r="L29" i="1" s="1"/>
  <c r="I44" i="1"/>
  <c r="L44" i="1" s="1"/>
  <c r="I21" i="1"/>
  <c r="I19" i="1"/>
  <c r="I43" i="1"/>
  <c r="K27" i="1"/>
  <c r="I20" i="1"/>
  <c r="J38" i="1"/>
  <c r="J22" i="1"/>
  <c r="I30" i="1"/>
  <c r="I12" i="1"/>
  <c r="I11" i="1"/>
  <c r="K36" i="1"/>
  <c r="L36" i="1" s="1"/>
  <c r="K37" i="1"/>
  <c r="L37" i="1" s="1"/>
  <c r="K35" i="1"/>
  <c r="L35" i="1" s="1"/>
  <c r="J9" i="1"/>
  <c r="J11" i="1"/>
  <c r="J46" i="1"/>
  <c r="I38" i="1"/>
  <c r="J30" i="1"/>
  <c r="K12" i="1"/>
  <c r="L9" i="1"/>
  <c r="L11" i="1"/>
  <c r="M9" i="1"/>
  <c r="J13" i="1"/>
  <c r="M13" i="1"/>
  <c r="K11" i="1"/>
  <c r="K10" i="1"/>
  <c r="J12" i="1"/>
  <c r="M12" i="1"/>
  <c r="K9" i="1"/>
  <c r="M11" i="1"/>
  <c r="J10" i="1"/>
  <c r="I13" i="1"/>
  <c r="I10" i="1"/>
  <c r="L13" i="1"/>
  <c r="L12" i="1"/>
  <c r="C54" i="1" l="1"/>
  <c r="J53" i="1" s="1"/>
  <c r="B54" i="1"/>
  <c r="I51" i="1" s="1"/>
  <c r="K22" i="1"/>
  <c r="L19" i="1"/>
  <c r="D54" i="1"/>
  <c r="K51" i="1" s="1"/>
  <c r="K46" i="1"/>
  <c r="L43" i="1"/>
  <c r="L21" i="1"/>
  <c r="L20" i="1"/>
  <c r="K30" i="1"/>
  <c r="L30" i="1" s="1"/>
  <c r="M28" i="1" s="1"/>
  <c r="C60" i="1" s="1"/>
  <c r="I22" i="1"/>
  <c r="L22" i="1" s="1"/>
  <c r="I46" i="1"/>
  <c r="L27" i="1"/>
  <c r="K38" i="1"/>
  <c r="L38" i="1" s="1"/>
  <c r="M37" i="1" s="1"/>
  <c r="D61" i="1" s="1"/>
  <c r="M14" i="1"/>
  <c r="J14" i="1"/>
  <c r="N12" i="1"/>
  <c r="K14" i="1"/>
  <c r="N10" i="1"/>
  <c r="N11" i="1"/>
  <c r="N9" i="1"/>
  <c r="N13" i="1"/>
  <c r="I14" i="1"/>
  <c r="L14" i="1"/>
  <c r="J51" i="1" l="1"/>
  <c r="J54" i="1" s="1"/>
  <c r="J52" i="1"/>
  <c r="I53" i="1"/>
  <c r="I52" i="1"/>
  <c r="I54" i="1"/>
  <c r="L46" i="1"/>
  <c r="M45" i="1" s="1"/>
  <c r="E61" i="1" s="1"/>
  <c r="L51" i="1"/>
  <c r="K52" i="1"/>
  <c r="L52" i="1" s="1"/>
  <c r="K53" i="1"/>
  <c r="L53" i="1" s="1"/>
  <c r="M20" i="1"/>
  <c r="B60" i="1" s="1"/>
  <c r="M36" i="1"/>
  <c r="D60" i="1" s="1"/>
  <c r="N14" i="1"/>
  <c r="O9" i="1" s="1"/>
  <c r="H58" i="1" s="1"/>
  <c r="M19" i="1"/>
  <c r="B59" i="1" s="1"/>
  <c r="M21" i="1"/>
  <c r="B61" i="1" s="1"/>
  <c r="M29" i="1"/>
  <c r="C61" i="1" s="1"/>
  <c r="M27" i="1"/>
  <c r="C59" i="1" s="1"/>
  <c r="M35" i="1"/>
  <c r="M44" i="1" l="1"/>
  <c r="E60" i="1" s="1"/>
  <c r="M43" i="1"/>
  <c r="E59" i="1" s="1"/>
  <c r="K54" i="1"/>
  <c r="L54" i="1" s="1"/>
  <c r="M53" i="1" s="1"/>
  <c r="F61" i="1" s="1"/>
  <c r="M22" i="1"/>
  <c r="M30" i="1"/>
  <c r="M38" i="1"/>
  <c r="D59" i="1"/>
  <c r="O13" i="1"/>
  <c r="H62" i="1" s="1"/>
  <c r="O11" i="1"/>
  <c r="H60" i="1" s="1"/>
  <c r="O10" i="1"/>
  <c r="H59" i="1" s="1"/>
  <c r="O12" i="1"/>
  <c r="H61" i="1" s="1"/>
  <c r="M46" i="1" l="1"/>
  <c r="M51" i="1"/>
  <c r="M54" i="1" s="1"/>
  <c r="M52" i="1"/>
  <c r="F60" i="1" s="1"/>
  <c r="O14" i="1"/>
  <c r="F59" i="1" l="1"/>
  <c r="J59" i="1" s="1" a="1"/>
  <c r="J59" i="1" s="1"/>
  <c r="J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<sst xmlns="http://schemas.openxmlformats.org/spreadsheetml/2006/main" count="154" uniqueCount="29">
  <si>
    <t>*</t>
  </si>
  <si>
    <t>Вектор приоритетов</t>
  </si>
  <si>
    <t>Сумма</t>
  </si>
  <si>
    <t>Оценивание важности критериев производится метрикой от 1 до 9</t>
  </si>
  <si>
    <t>Вектор</t>
  </si>
  <si>
    <t>=</t>
  </si>
  <si>
    <t>Аппаратное обеспечение</t>
  </si>
  <si>
    <t>Программное обеспечение</t>
  </si>
  <si>
    <t>Функциональное обеспечение</t>
  </si>
  <si>
    <t>ПСКЗИ ШИПКА</t>
  </si>
  <si>
    <t>Рутокен ЭЦП PKI</t>
  </si>
  <si>
    <t>РУТОКЕН ЭЦП 2.0</t>
  </si>
  <si>
    <t>Сертификация</t>
  </si>
  <si>
    <t>ФСБ</t>
  </si>
  <si>
    <t>ФСТЭК</t>
  </si>
  <si>
    <t>Возможность встраивания радиометки</t>
  </si>
  <si>
    <t>Объем защищенной памяти</t>
  </si>
  <si>
    <t>Датчик случайных чисел</t>
  </si>
  <si>
    <t>Поддерживаемые ОС</t>
  </si>
  <si>
    <t>Поддерживаемые интерфейсы встраивания, стандарты и криптографические спецификации</t>
  </si>
  <si>
    <t>Электронная подпись</t>
  </si>
  <si>
    <t>Шифрование</t>
  </si>
  <si>
    <t>Аутентификация</t>
  </si>
  <si>
    <t>Особенности функционирования</t>
  </si>
  <si>
    <t>Совместимости со сторонними СЗИ</t>
  </si>
  <si>
    <t>Поддержка криптографических алгоритмов</t>
  </si>
  <si>
    <t>баллов</t>
  </si>
  <si>
    <t>Критерии оценивания: Функциональное, Аппаратное, Программное обеспечение; Сертификация (ФСБ/ФСТЭК); Совместимости со сторонними СЗИ</t>
  </si>
  <si>
    <r>
      <t xml:space="preserve">Расчеты проводятся на основе: </t>
    </r>
    <r>
      <rPr>
        <sz val="16"/>
        <color rgb="FFFF0000"/>
        <rFont val="Calibri"/>
        <family val="2"/>
        <charset val="204"/>
        <scheme val="minor"/>
      </rPr>
      <t>ПСКЗИ ШИПКА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rgb="FF00B050"/>
        <rFont val="Calibri"/>
        <family val="2"/>
        <charset val="204"/>
        <scheme val="minor"/>
      </rPr>
      <t>Рутокен ЭЦП PKI</t>
    </r>
    <r>
      <rPr>
        <sz val="16"/>
        <color theme="1"/>
        <rFont val="Calibri"/>
        <family val="2"/>
        <scheme val="minor"/>
      </rPr>
      <t xml:space="preserve"> и </t>
    </r>
    <r>
      <rPr>
        <sz val="16"/>
        <color rgb="FF0070C0"/>
        <rFont val="Calibri"/>
        <family val="2"/>
        <charset val="204"/>
        <scheme val="minor"/>
      </rPr>
      <t>РУТОКЕН ЭЦП 2.0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</si>
</sst>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6"/>
      <color rgb="FF00B050"/>
      <name val="Calibri"/>
      <family val="2"/>
      <charset val="204"/>
      <scheme val="minor"/>
    </font>
    <font>
      <sz val="16"/>
      <color rgb="FF0070C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2" fontId="5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9" fillId="0" borderId="0" xfId="0" applyFont="1"/>
    <xf numFmtId="0" fontId="20" fillId="0" borderId="0" xfId="1"/>
    <xf numFmtId="0" fontId="20" fillId="0" borderId="0" xfId="1" applyBorder="1"/>
    <xf numFmtId="0" fontId="10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2" fontId="5" fillId="0" borderId="16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2" fontId="5" fillId="0" borderId="29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2" fontId="4" fillId="0" borderId="15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2" fontId="5" fillId="0" borderId="32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wrapText="1"/>
    </xf>
    <xf numFmtId="0" fontId="3" fillId="0" borderId="3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wrapText="1"/>
    </xf>
    <xf numFmtId="0" fontId="8" fillId="0" borderId="40" xfId="0" applyFont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/>
    </xf>
    <xf numFmtId="2" fontId="5" fillId="0" borderId="41" xfId="0" applyNumberFormat="1" applyFont="1" applyBorder="1" applyAlignment="1">
      <alignment horizontal="center" vertical="center"/>
    </xf>
    <xf numFmtId="2" fontId="5" fillId="0" borderId="42" xfId="0" applyNumberFormat="1" applyFont="1" applyBorder="1" applyAlignment="1">
      <alignment horizontal="center" vertical="center"/>
    </xf>
    <xf numFmtId="2" fontId="5" fillId="0" borderId="43" xfId="0" applyNumberFormat="1" applyFont="1" applyBorder="1" applyAlignment="1">
      <alignment horizontal="center" vertical="center"/>
    </xf>
    <xf numFmtId="2" fontId="4" fillId="2" borderId="31" xfId="0" applyNumberFormat="1" applyFont="1" applyFill="1" applyBorder="1" applyAlignment="1">
      <alignment horizontal="center" vertical="center"/>
    </xf>
    <xf numFmtId="2" fontId="6" fillId="0" borderId="19" xfId="0" applyNumberFormat="1" applyFont="1" applyBorder="1" applyAlignment="1">
      <alignment horizontal="center" vertical="center"/>
    </xf>
    <xf numFmtId="2" fontId="6" fillId="0" borderId="20" xfId="0" applyNumberFormat="1" applyFont="1" applyBorder="1" applyAlignment="1">
      <alignment horizontal="center" vertical="center"/>
    </xf>
    <xf numFmtId="2" fontId="6" fillId="0" borderId="30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zoomScaleNormal="100" workbookViewId="0">
      <selection activeCell="A2" sqref="A2"/>
    </sheetView>
  </sheetViews>
  <sheetFormatPr defaultColWidth="9.109375" defaultRowHeight="15.05" x14ac:dyDescent="0.3"/>
  <cols>
    <col min="1" max="1" width="18.33203125" customWidth="1"/>
    <col min="2" max="2" width="16" bestFit="1" customWidth="1"/>
    <col min="3" max="3" width="15.5546875" bestFit="1" customWidth="1"/>
    <col min="4" max="4" width="16.109375" bestFit="1" customWidth="1"/>
    <col min="5" max="5" width="13.5546875" bestFit="1" customWidth="1"/>
    <col min="6" max="6" width="18.21875" bestFit="1" customWidth="1"/>
    <col min="7" max="7" width="9" bestFit="1" customWidth="1"/>
    <col min="8" max="8" width="18.33203125" customWidth="1"/>
    <col min="9" max="9" width="16" bestFit="1" customWidth="1"/>
    <col min="10" max="10" width="15" bestFit="1" customWidth="1"/>
    <col min="11" max="11" width="16" bestFit="1" customWidth="1"/>
    <col min="12" max="12" width="13.5546875" bestFit="1" customWidth="1"/>
    <col min="13" max="13" width="18.21875" bestFit="1" customWidth="1"/>
    <col min="14" max="14" width="6.6640625" bestFit="1" customWidth="1"/>
    <col min="15" max="15" width="12" bestFit="1" customWidth="1"/>
  </cols>
  <sheetData>
    <row r="1" spans="1:15" ht="21.3" x14ac:dyDescent="0.4">
      <c r="A1" s="150" t="s">
        <v>28</v>
      </c>
      <c r="B1" s="150"/>
      <c r="C1" s="150"/>
      <c r="D1" s="150"/>
      <c r="E1" s="150"/>
      <c r="F1" s="150"/>
      <c r="G1" s="150"/>
      <c r="H1" s="150"/>
      <c r="I1" s="150"/>
    </row>
    <row r="2" spans="1:15" s="1" customFormat="1" x14ac:dyDescent="0.3"/>
    <row r="3" spans="1:15" ht="21.3" x14ac:dyDescent="0.4">
      <c r="A3" s="151" t="s">
        <v>27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59"/>
      <c r="M3" s="59"/>
      <c r="N3" s="59"/>
    </row>
    <row r="5" spans="1:15" ht="21.3" x14ac:dyDescent="0.4">
      <c r="A5" s="150" t="s">
        <v>3</v>
      </c>
      <c r="B5" s="150"/>
      <c r="C5" s="150"/>
      <c r="D5" s="150"/>
      <c r="E5" s="150"/>
      <c r="F5" s="150"/>
      <c r="G5" s="150"/>
    </row>
    <row r="7" spans="1:15" ht="15.05" customHeight="1" thickBot="1" x14ac:dyDescent="0.35">
      <c r="B7" s="47">
        <v>1</v>
      </c>
      <c r="C7" s="47">
        <v>2</v>
      </c>
      <c r="D7" s="81">
        <v>2</v>
      </c>
      <c r="E7" s="47">
        <v>4</v>
      </c>
      <c r="F7" s="47">
        <v>5</v>
      </c>
    </row>
    <row r="8" spans="1:15" ht="30.7" thickBot="1" x14ac:dyDescent="0.35">
      <c r="A8" s="72">
        <v>1</v>
      </c>
      <c r="B8" s="64" t="s">
        <v>8</v>
      </c>
      <c r="C8" s="69" t="s">
        <v>6</v>
      </c>
      <c r="D8" s="63" t="s">
        <v>7</v>
      </c>
      <c r="E8" s="70" t="s">
        <v>12</v>
      </c>
      <c r="F8" s="71" t="s">
        <v>23</v>
      </c>
      <c r="G8" s="1"/>
      <c r="H8" s="132">
        <v>2</v>
      </c>
      <c r="I8" s="133" t="s">
        <v>8</v>
      </c>
      <c r="J8" s="62" t="s">
        <v>6</v>
      </c>
      <c r="K8" s="63" t="s">
        <v>7</v>
      </c>
      <c r="L8" s="63" t="s">
        <v>12</v>
      </c>
      <c r="M8" s="62" t="s">
        <v>23</v>
      </c>
      <c r="N8" s="134" t="s">
        <v>2</v>
      </c>
      <c r="O8" s="77" t="s">
        <v>1</v>
      </c>
    </row>
    <row r="9" spans="1:15" ht="30.05" x14ac:dyDescent="0.3">
      <c r="A9" s="67" t="s">
        <v>8</v>
      </c>
      <c r="B9" s="65">
        <f>B$7/G9</f>
        <v>1</v>
      </c>
      <c r="C9" s="52">
        <f>C$7/G9</f>
        <v>2</v>
      </c>
      <c r="D9" s="52">
        <f t="shared" ref="D9:D10" si="0">D$7/G9</f>
        <v>2</v>
      </c>
      <c r="E9" s="52">
        <f t="shared" ref="E9:E11" si="1">E$7/G9</f>
        <v>4</v>
      </c>
      <c r="F9" s="88">
        <f>F$7/G9</f>
        <v>5</v>
      </c>
      <c r="G9" s="83">
        <f>B7</f>
        <v>1</v>
      </c>
      <c r="H9" s="67" t="s">
        <v>8</v>
      </c>
      <c r="I9" s="65">
        <f>B9/$B$14</f>
        <v>0.4081632653061224</v>
      </c>
      <c r="J9" s="52">
        <f>C9/$C$14</f>
        <v>0.4081632653061224</v>
      </c>
      <c r="K9" s="52">
        <f>D9/$D$14</f>
        <v>0.4081632653061224</v>
      </c>
      <c r="L9" s="52">
        <f>E9/$E$14</f>
        <v>0.4081632653061224</v>
      </c>
      <c r="M9" s="52">
        <f>F9/$F$14</f>
        <v>0.40816326530612246</v>
      </c>
      <c r="N9" s="135">
        <f>SUM(I9:M9)</f>
        <v>2.0408163265306118</v>
      </c>
      <c r="O9" s="139">
        <f>N9/$N$14</f>
        <v>0.40816326530612251</v>
      </c>
    </row>
    <row r="10" spans="1:15" ht="30.05" x14ac:dyDescent="0.3">
      <c r="A10" s="68" t="s">
        <v>6</v>
      </c>
      <c r="B10" s="65">
        <f t="shared" ref="B10:B13" si="2">B$7/G10</f>
        <v>0.5</v>
      </c>
      <c r="C10" s="3">
        <f>C$7/G10</f>
        <v>1</v>
      </c>
      <c r="D10" s="3">
        <f t="shared" si="0"/>
        <v>1</v>
      </c>
      <c r="E10" s="3">
        <f t="shared" si="1"/>
        <v>2</v>
      </c>
      <c r="F10" s="76">
        <f t="shared" ref="F10:F12" si="3">F$7/G10</f>
        <v>2.5</v>
      </c>
      <c r="G10" s="83">
        <f>C7</f>
        <v>2</v>
      </c>
      <c r="H10" s="68" t="s">
        <v>6</v>
      </c>
      <c r="I10" s="66">
        <f>B10/$B$14</f>
        <v>0.2040816326530612</v>
      </c>
      <c r="J10" s="3">
        <f>C10/$C$14</f>
        <v>0.2040816326530612</v>
      </c>
      <c r="K10" s="3">
        <f>D10/$D$14</f>
        <v>0.2040816326530612</v>
      </c>
      <c r="L10" s="3">
        <f>E10/$E$14</f>
        <v>0.2040816326530612</v>
      </c>
      <c r="M10" s="3">
        <f>F10/$F$14</f>
        <v>0.20408163265306123</v>
      </c>
      <c r="N10" s="136">
        <f t="shared" ref="N10:N13" si="4">SUM(I10:M10)</f>
        <v>1.0204081632653059</v>
      </c>
      <c r="O10" s="140">
        <f>N10/$N$14</f>
        <v>0.20408163265306126</v>
      </c>
    </row>
    <row r="11" spans="1:15" ht="30.05" x14ac:dyDescent="0.3">
      <c r="A11" s="73" t="s">
        <v>7</v>
      </c>
      <c r="B11" s="65">
        <f t="shared" si="2"/>
        <v>0.5</v>
      </c>
      <c r="C11" s="3">
        <f t="shared" ref="C11:C13" si="5">C$7/G11</f>
        <v>1</v>
      </c>
      <c r="D11" s="3">
        <f>D$7/G11</f>
        <v>1</v>
      </c>
      <c r="E11" s="3">
        <f t="shared" si="1"/>
        <v>2</v>
      </c>
      <c r="F11" s="76">
        <f t="shared" si="3"/>
        <v>2.5</v>
      </c>
      <c r="G11" s="83">
        <f>D7</f>
        <v>2</v>
      </c>
      <c r="H11" s="73" t="s">
        <v>7</v>
      </c>
      <c r="I11" s="66">
        <f>B11/$B$14</f>
        <v>0.2040816326530612</v>
      </c>
      <c r="J11" s="3">
        <f>C11/$C$14</f>
        <v>0.2040816326530612</v>
      </c>
      <c r="K11" s="3">
        <f>D11/$D$14</f>
        <v>0.2040816326530612</v>
      </c>
      <c r="L11" s="3">
        <f>E11/$E$14</f>
        <v>0.2040816326530612</v>
      </c>
      <c r="M11" s="3">
        <f>F11/$F$14</f>
        <v>0.20408163265306123</v>
      </c>
      <c r="N11" s="136">
        <f t="shared" si="4"/>
        <v>1.0204081632653059</v>
      </c>
      <c r="O11" s="140">
        <f>N11/$N$14</f>
        <v>0.20408163265306126</v>
      </c>
    </row>
    <row r="12" spans="1:15" x14ac:dyDescent="0.3">
      <c r="A12" s="68" t="s">
        <v>12</v>
      </c>
      <c r="B12" s="65">
        <f t="shared" si="2"/>
        <v>0.25</v>
      </c>
      <c r="C12" s="3">
        <f t="shared" si="5"/>
        <v>0.5</v>
      </c>
      <c r="D12" s="3">
        <f t="shared" ref="D12:D13" si="6">D$7/G12</f>
        <v>0.5</v>
      </c>
      <c r="E12" s="3">
        <f>E$7/G12</f>
        <v>1</v>
      </c>
      <c r="F12" s="76">
        <f t="shared" si="3"/>
        <v>1.25</v>
      </c>
      <c r="G12" s="83">
        <f>E7</f>
        <v>4</v>
      </c>
      <c r="H12" s="68" t="s">
        <v>12</v>
      </c>
      <c r="I12" s="66">
        <f>B12/$B$14</f>
        <v>0.1020408163265306</v>
      </c>
      <c r="J12" s="3">
        <f>C12/$C$14</f>
        <v>0.1020408163265306</v>
      </c>
      <c r="K12" s="3">
        <f>D12/$D$14</f>
        <v>0.1020408163265306</v>
      </c>
      <c r="L12" s="3">
        <f>E12/$E$14</f>
        <v>0.1020408163265306</v>
      </c>
      <c r="M12" s="3">
        <f>F12/$F$14</f>
        <v>0.10204081632653061</v>
      </c>
      <c r="N12" s="136">
        <f t="shared" si="4"/>
        <v>0.51020408163265296</v>
      </c>
      <c r="O12" s="140">
        <f>N12/$N$14</f>
        <v>0.10204081632653063</v>
      </c>
    </row>
    <row r="13" spans="1:15" ht="30.7" thickBot="1" x14ac:dyDescent="0.35">
      <c r="A13" s="68" t="s">
        <v>23</v>
      </c>
      <c r="B13" s="65">
        <f t="shared" si="2"/>
        <v>0.2</v>
      </c>
      <c r="C13" s="3">
        <f t="shared" si="5"/>
        <v>0.4</v>
      </c>
      <c r="D13" s="3">
        <f t="shared" si="6"/>
        <v>0.4</v>
      </c>
      <c r="E13" s="3">
        <f>E$7/G13</f>
        <v>0.8</v>
      </c>
      <c r="F13" s="76">
        <f>F$7/G13</f>
        <v>1</v>
      </c>
      <c r="G13" s="83">
        <f>F7</f>
        <v>5</v>
      </c>
      <c r="H13" s="68" t="s">
        <v>23</v>
      </c>
      <c r="I13" s="74">
        <f>B13/$B$14</f>
        <v>8.1632653061224483E-2</v>
      </c>
      <c r="J13" s="75">
        <f>C13/$C$14</f>
        <v>8.1632653061224483E-2</v>
      </c>
      <c r="K13" s="75">
        <f>D13/$D$14</f>
        <v>8.1632653061224483E-2</v>
      </c>
      <c r="L13" s="75">
        <f>E13/$E$14</f>
        <v>8.1632653061224483E-2</v>
      </c>
      <c r="M13" s="75">
        <f>F13/$F$14</f>
        <v>8.1632653061224483E-2</v>
      </c>
      <c r="N13" s="137">
        <f t="shared" si="4"/>
        <v>0.4081632653061224</v>
      </c>
      <c r="O13" s="141">
        <f>N13/$N$14</f>
        <v>8.1632653061224511E-2</v>
      </c>
    </row>
    <row r="14" spans="1:15" ht="15.65" thickBot="1" x14ac:dyDescent="0.35">
      <c r="A14" s="87" t="s">
        <v>2</v>
      </c>
      <c r="B14" s="78">
        <f>SUM(B9:B13)</f>
        <v>2.4500000000000002</v>
      </c>
      <c r="C14" s="79">
        <f t="shared" ref="C14:F14" si="7">SUM(C9:C13)</f>
        <v>4.9000000000000004</v>
      </c>
      <c r="D14" s="79">
        <f t="shared" si="7"/>
        <v>4.9000000000000004</v>
      </c>
      <c r="E14" s="79">
        <f>SUM(E9:E13)</f>
        <v>9.8000000000000007</v>
      </c>
      <c r="F14" s="80">
        <f t="shared" si="7"/>
        <v>12.25</v>
      </c>
      <c r="G14" s="2"/>
      <c r="H14" s="77" t="s">
        <v>2</v>
      </c>
      <c r="I14" s="78">
        <f>SUM(I9:I13)</f>
        <v>0.99999999999999989</v>
      </c>
      <c r="J14" s="79">
        <f t="shared" ref="J14" si="8">SUM(J9:J13)</f>
        <v>0.99999999999999989</v>
      </c>
      <c r="K14" s="79">
        <f t="shared" ref="K14" si="9">SUM(K9:K13)</f>
        <v>0.99999999999999989</v>
      </c>
      <c r="L14" s="79">
        <f t="shared" ref="L14" si="10">SUM(L9:L13)</f>
        <v>0.99999999999999989</v>
      </c>
      <c r="M14" s="79">
        <f t="shared" ref="M14" si="11">SUM(M9:M13)</f>
        <v>1</v>
      </c>
      <c r="N14" s="138">
        <f>SUM(N9:N13)</f>
        <v>4.9999999999999982</v>
      </c>
      <c r="O14" s="142">
        <f>SUM(O9:O13)</f>
        <v>1.0000000000000002</v>
      </c>
    </row>
    <row r="16" spans="1:15" x14ac:dyDescent="0.3">
      <c r="N16" s="4"/>
    </row>
    <row r="17" spans="1:13" ht="15.65" thickBot="1" x14ac:dyDescent="0.35">
      <c r="A17" s="54"/>
      <c r="B17" s="89">
        <f>B72</f>
        <v>36</v>
      </c>
      <c r="C17" s="89">
        <f t="shared" ref="C17:D17" si="12">C72</f>
        <v>37</v>
      </c>
      <c r="D17" s="89">
        <f t="shared" si="12"/>
        <v>38</v>
      </c>
    </row>
    <row r="18" spans="1:13" ht="30.7" thickBot="1" x14ac:dyDescent="0.35">
      <c r="A18" s="130" t="str">
        <f>A67</f>
        <v>Функциональное обеспечение</v>
      </c>
      <c r="B18" s="14" t="s">
        <v>9</v>
      </c>
      <c r="C18" s="12" t="s">
        <v>10</v>
      </c>
      <c r="D18" s="13" t="s">
        <v>11</v>
      </c>
      <c r="H18" s="22">
        <v>2</v>
      </c>
      <c r="I18" s="14" t="s">
        <v>9</v>
      </c>
      <c r="J18" s="12" t="s">
        <v>10</v>
      </c>
      <c r="K18" s="23" t="s">
        <v>11</v>
      </c>
      <c r="L18" s="24" t="s">
        <v>2</v>
      </c>
      <c r="M18" s="25" t="s">
        <v>4</v>
      </c>
    </row>
    <row r="19" spans="1:13" x14ac:dyDescent="0.3">
      <c r="A19" s="18" t="s">
        <v>9</v>
      </c>
      <c r="B19" s="15">
        <f>B17/E19</f>
        <v>1</v>
      </c>
      <c r="C19" s="10">
        <f>E19/C17</f>
        <v>0.97297297297297303</v>
      </c>
      <c r="D19" s="11">
        <f>E19/D17</f>
        <v>0.94736842105263153</v>
      </c>
      <c r="E19" s="84">
        <f>B17</f>
        <v>36</v>
      </c>
      <c r="H19" s="18" t="s">
        <v>9</v>
      </c>
      <c r="I19" s="26">
        <f t="shared" ref="I19:K21" si="13">B19/B$22</f>
        <v>0.32432432432432434</v>
      </c>
      <c r="J19" s="27">
        <f t="shared" si="13"/>
        <v>0.32432432432432434</v>
      </c>
      <c r="K19" s="27">
        <f t="shared" si="13"/>
        <v>0.32432432432432429</v>
      </c>
      <c r="L19" s="28">
        <f>SUM(I19:K19)</f>
        <v>0.97297297297297303</v>
      </c>
      <c r="M19" s="29">
        <f>L19/L22</f>
        <v>0.32432432432432434</v>
      </c>
    </row>
    <row r="20" spans="1:13" x14ac:dyDescent="0.3">
      <c r="A20" s="19" t="s">
        <v>10</v>
      </c>
      <c r="B20" s="16">
        <f>E20/B17</f>
        <v>1.0277777777777777</v>
      </c>
      <c r="C20" s="6">
        <f>C17/E20</f>
        <v>1</v>
      </c>
      <c r="D20" s="7">
        <f>E20/D17</f>
        <v>0.97368421052631582</v>
      </c>
      <c r="E20" s="84">
        <f>C17</f>
        <v>37</v>
      </c>
      <c r="H20" s="19" t="s">
        <v>10</v>
      </c>
      <c r="I20" s="30">
        <f t="shared" si="13"/>
        <v>0.33333333333333331</v>
      </c>
      <c r="J20" s="31">
        <f t="shared" si="13"/>
        <v>0.33333333333333331</v>
      </c>
      <c r="K20" s="31">
        <f t="shared" si="13"/>
        <v>0.33333333333333337</v>
      </c>
      <c r="L20" s="32">
        <f t="shared" ref="L20:L21" si="14">SUM(I20:K20)</f>
        <v>1</v>
      </c>
      <c r="M20" s="33">
        <f>L20/L22</f>
        <v>0.33333333333333331</v>
      </c>
    </row>
    <row r="21" spans="1:13" x14ac:dyDescent="0.3">
      <c r="A21" s="20" t="s">
        <v>11</v>
      </c>
      <c r="B21" s="16">
        <f>E21/B17</f>
        <v>1.0555555555555556</v>
      </c>
      <c r="C21" s="6">
        <f>E21/C17</f>
        <v>1.027027027027027</v>
      </c>
      <c r="D21" s="7">
        <f>D17/E21</f>
        <v>1</v>
      </c>
      <c r="E21" s="84">
        <f>D17</f>
        <v>38</v>
      </c>
      <c r="H21" s="20" t="s">
        <v>11</v>
      </c>
      <c r="I21" s="30">
        <f t="shared" si="13"/>
        <v>0.3423423423423424</v>
      </c>
      <c r="J21" s="31">
        <f t="shared" si="13"/>
        <v>0.34234234234234234</v>
      </c>
      <c r="K21" s="31">
        <f t="shared" si="13"/>
        <v>0.34234234234234234</v>
      </c>
      <c r="L21" s="32">
        <f t="shared" si="14"/>
        <v>1.0270270270270272</v>
      </c>
      <c r="M21" s="33">
        <f>L21/L22</f>
        <v>0.3423423423423424</v>
      </c>
    </row>
    <row r="22" spans="1:13" ht="15.65" thickBot="1" x14ac:dyDescent="0.35">
      <c r="A22" s="21" t="s">
        <v>2</v>
      </c>
      <c r="B22" s="17">
        <f>SUM(B19:B21)</f>
        <v>3.083333333333333</v>
      </c>
      <c r="C22" s="8">
        <f>SUM(C19:C21)</f>
        <v>3</v>
      </c>
      <c r="D22" s="9">
        <f>SUM(D19:D21)</f>
        <v>2.9210526315789473</v>
      </c>
      <c r="H22" s="21" t="s">
        <v>2</v>
      </c>
      <c r="I22" s="34">
        <f>SUM(I19:I21)</f>
        <v>1</v>
      </c>
      <c r="J22" s="35">
        <f t="shared" ref="J22:K22" si="15">SUM(J19:J21)</f>
        <v>1</v>
      </c>
      <c r="K22" s="35">
        <f t="shared" si="15"/>
        <v>1</v>
      </c>
      <c r="L22" s="35">
        <f>SUM(I22:K22)</f>
        <v>3</v>
      </c>
      <c r="M22" s="36">
        <f>SUM(M19:M21)</f>
        <v>1</v>
      </c>
    </row>
    <row r="23" spans="1:13" x14ac:dyDescent="0.3">
      <c r="A23" s="5"/>
      <c r="B23" s="5"/>
      <c r="C23" s="5"/>
      <c r="D23" s="5"/>
    </row>
    <row r="24" spans="1:13" x14ac:dyDescent="0.3">
      <c r="A24" s="82"/>
      <c r="B24" s="5"/>
      <c r="C24" s="5"/>
      <c r="D24" s="5"/>
    </row>
    <row r="25" spans="1:13" ht="15.65" thickBot="1" x14ac:dyDescent="0.35">
      <c r="A25" s="56"/>
      <c r="B25" s="57">
        <f>B79</f>
        <v>25</v>
      </c>
      <c r="C25" s="57">
        <f t="shared" ref="C25:D25" si="16">C79</f>
        <v>20</v>
      </c>
      <c r="D25" s="57">
        <f t="shared" si="16"/>
        <v>20</v>
      </c>
    </row>
    <row r="26" spans="1:13" ht="30.7" thickBot="1" x14ac:dyDescent="0.35">
      <c r="A26" s="131" t="str">
        <f>A75</f>
        <v>Аппаратное обеспечение</v>
      </c>
      <c r="B26" s="14" t="s">
        <v>9</v>
      </c>
      <c r="C26" s="12" t="s">
        <v>10</v>
      </c>
      <c r="D26" s="13" t="s">
        <v>11</v>
      </c>
      <c r="H26" s="22">
        <v>2</v>
      </c>
      <c r="I26" s="14" t="s">
        <v>9</v>
      </c>
      <c r="J26" s="12" t="s">
        <v>10</v>
      </c>
      <c r="K26" s="23" t="s">
        <v>11</v>
      </c>
      <c r="L26" s="24" t="s">
        <v>2</v>
      </c>
      <c r="M26" s="25" t="s">
        <v>4</v>
      </c>
    </row>
    <row r="27" spans="1:13" x14ac:dyDescent="0.3">
      <c r="A27" s="18" t="s">
        <v>9</v>
      </c>
      <c r="B27" s="15">
        <f>B25/E27</f>
        <v>1</v>
      </c>
      <c r="C27" s="10">
        <f>E27/C25</f>
        <v>1.25</v>
      </c>
      <c r="D27" s="11">
        <f>E27/D25</f>
        <v>1.25</v>
      </c>
      <c r="E27" s="84">
        <f>B25</f>
        <v>25</v>
      </c>
      <c r="H27" s="18" t="s">
        <v>9</v>
      </c>
      <c r="I27" s="26">
        <f t="shared" ref="I27:K29" si="17">B27/B$30</f>
        <v>0.38461538461538458</v>
      </c>
      <c r="J27" s="26">
        <f t="shared" si="17"/>
        <v>0.38461538461538464</v>
      </c>
      <c r="K27" s="26">
        <f t="shared" si="17"/>
        <v>0.38461538461538464</v>
      </c>
      <c r="L27" s="28">
        <f>SUM(I27:K27)</f>
        <v>1.1538461538461537</v>
      </c>
      <c r="M27" s="29">
        <f>L27/L30</f>
        <v>0.38461538461538458</v>
      </c>
    </row>
    <row r="28" spans="1:13" x14ac:dyDescent="0.3">
      <c r="A28" s="19" t="s">
        <v>10</v>
      </c>
      <c r="B28" s="16">
        <f>E28/B25</f>
        <v>0.8</v>
      </c>
      <c r="C28" s="6">
        <f>C25/E28</f>
        <v>1</v>
      </c>
      <c r="D28" s="7">
        <f>E28/D25</f>
        <v>1</v>
      </c>
      <c r="E28" s="84">
        <f>C25</f>
        <v>20</v>
      </c>
      <c r="H28" s="19" t="s">
        <v>10</v>
      </c>
      <c r="I28" s="26">
        <f t="shared" si="17"/>
        <v>0.30769230769230771</v>
      </c>
      <c r="J28" s="26">
        <f t="shared" si="17"/>
        <v>0.30769230769230771</v>
      </c>
      <c r="K28" s="26">
        <f t="shared" si="17"/>
        <v>0.30769230769230771</v>
      </c>
      <c r="L28" s="32">
        <f t="shared" ref="L28:L29" si="18">SUM(I28:K28)</f>
        <v>0.92307692307692313</v>
      </c>
      <c r="M28" s="33">
        <f>L28/L30</f>
        <v>0.30769230769230771</v>
      </c>
    </row>
    <row r="29" spans="1:13" x14ac:dyDescent="0.3">
      <c r="A29" s="20" t="s">
        <v>11</v>
      </c>
      <c r="B29" s="16">
        <f>E29/B25</f>
        <v>0.8</v>
      </c>
      <c r="C29" s="6">
        <f>E29/C25</f>
        <v>1</v>
      </c>
      <c r="D29" s="7">
        <f>D25/E29</f>
        <v>1</v>
      </c>
      <c r="E29" s="84">
        <f>D25</f>
        <v>20</v>
      </c>
      <c r="H29" s="20" t="s">
        <v>11</v>
      </c>
      <c r="I29" s="26">
        <f t="shared" si="17"/>
        <v>0.30769230769230771</v>
      </c>
      <c r="J29" s="26">
        <f t="shared" si="17"/>
        <v>0.30769230769230771</v>
      </c>
      <c r="K29" s="26">
        <f t="shared" si="17"/>
        <v>0.30769230769230771</v>
      </c>
      <c r="L29" s="32">
        <f t="shared" si="18"/>
        <v>0.92307692307692313</v>
      </c>
      <c r="M29" s="33">
        <f>L29/L30</f>
        <v>0.30769230769230771</v>
      </c>
    </row>
    <row r="30" spans="1:13" ht="15.65" thickBot="1" x14ac:dyDescent="0.35">
      <c r="A30" s="21" t="s">
        <v>2</v>
      </c>
      <c r="B30" s="17">
        <f>SUM(B27:B29)</f>
        <v>2.6</v>
      </c>
      <c r="C30" s="8">
        <f>SUM(C27:C29)</f>
        <v>3.25</v>
      </c>
      <c r="D30" s="9">
        <f>SUM(D27:D29)</f>
        <v>3.25</v>
      </c>
      <c r="H30" s="21" t="s">
        <v>2</v>
      </c>
      <c r="I30" s="34">
        <f>SUM(I27:I29)</f>
        <v>1</v>
      </c>
      <c r="J30" s="35">
        <f t="shared" ref="J30" si="19">SUM(J27:J29)</f>
        <v>1</v>
      </c>
      <c r="K30" s="35">
        <f t="shared" ref="K30" si="20">SUM(K27:K29)</f>
        <v>1</v>
      </c>
      <c r="L30" s="35">
        <f>SUM(I30:K30)</f>
        <v>3</v>
      </c>
      <c r="M30" s="36">
        <f>SUM(M27:M29)</f>
        <v>1</v>
      </c>
    </row>
    <row r="33" spans="1:13" ht="15.65" thickBot="1" x14ac:dyDescent="0.35">
      <c r="A33" s="58"/>
      <c r="B33" s="57">
        <f>B85</f>
        <v>18</v>
      </c>
      <c r="C33" s="57">
        <f t="shared" ref="C33:D33" si="21">C85</f>
        <v>19</v>
      </c>
      <c r="D33" s="57">
        <f t="shared" si="21"/>
        <v>20</v>
      </c>
    </row>
    <row r="34" spans="1:13" ht="30.7" thickBot="1" x14ac:dyDescent="0.35">
      <c r="A34" s="131" t="str">
        <f>A82</f>
        <v>Программное обеспечение</v>
      </c>
      <c r="B34" s="14" t="s">
        <v>9</v>
      </c>
      <c r="C34" s="12" t="s">
        <v>10</v>
      </c>
      <c r="D34" s="13" t="s">
        <v>11</v>
      </c>
      <c r="H34" s="22">
        <v>2</v>
      </c>
      <c r="I34" s="14" t="s">
        <v>9</v>
      </c>
      <c r="J34" s="12" t="s">
        <v>10</v>
      </c>
      <c r="K34" s="23" t="s">
        <v>11</v>
      </c>
      <c r="L34" s="24" t="s">
        <v>2</v>
      </c>
      <c r="M34" s="25" t="s">
        <v>4</v>
      </c>
    </row>
    <row r="35" spans="1:13" x14ac:dyDescent="0.3">
      <c r="A35" s="18" t="s">
        <v>9</v>
      </c>
      <c r="B35" s="15">
        <f>B33/E35</f>
        <v>1</v>
      </c>
      <c r="C35" s="10">
        <f>E35/C33</f>
        <v>0.94736842105263153</v>
      </c>
      <c r="D35" s="11">
        <f>E35/D33</f>
        <v>0.9</v>
      </c>
      <c r="E35" s="84">
        <f>B33</f>
        <v>18</v>
      </c>
      <c r="H35" s="18" t="s">
        <v>9</v>
      </c>
      <c r="I35" s="26">
        <f t="shared" ref="I35:K37" si="22">B35/B$38</f>
        <v>0.31578947368421056</v>
      </c>
      <c r="J35" s="26">
        <f t="shared" si="22"/>
        <v>0.31578947368421051</v>
      </c>
      <c r="K35" s="26">
        <f t="shared" si="22"/>
        <v>0.31578947368421051</v>
      </c>
      <c r="L35" s="28">
        <f>SUM(I35:K35)</f>
        <v>0.94736842105263153</v>
      </c>
      <c r="M35" s="29">
        <f>L35/L38</f>
        <v>0.31578947368421051</v>
      </c>
    </row>
    <row r="36" spans="1:13" x14ac:dyDescent="0.3">
      <c r="A36" s="19" t="s">
        <v>10</v>
      </c>
      <c r="B36" s="16">
        <f>E36/B33</f>
        <v>1.0555555555555556</v>
      </c>
      <c r="C36" s="6">
        <f>C33/E36</f>
        <v>1</v>
      </c>
      <c r="D36" s="7">
        <f>E36/D33</f>
        <v>0.95</v>
      </c>
      <c r="E36" s="84">
        <f>C33</f>
        <v>19</v>
      </c>
      <c r="H36" s="19" t="s">
        <v>10</v>
      </c>
      <c r="I36" s="26">
        <f t="shared" si="22"/>
        <v>0.33333333333333337</v>
      </c>
      <c r="J36" s="26">
        <f t="shared" si="22"/>
        <v>0.33333333333333331</v>
      </c>
      <c r="K36" s="26">
        <f t="shared" si="22"/>
        <v>0.33333333333333331</v>
      </c>
      <c r="L36" s="32">
        <f t="shared" ref="L36:L37" si="23">SUM(I36:K36)</f>
        <v>1</v>
      </c>
      <c r="M36" s="33">
        <f>L36/L38</f>
        <v>0.33333333333333331</v>
      </c>
    </row>
    <row r="37" spans="1:13" x14ac:dyDescent="0.3">
      <c r="A37" s="20" t="s">
        <v>11</v>
      </c>
      <c r="B37" s="16">
        <f>E37/B33</f>
        <v>1.1111111111111112</v>
      </c>
      <c r="C37" s="6">
        <f>E37/C33</f>
        <v>1.0526315789473684</v>
      </c>
      <c r="D37" s="7">
        <f>D33/E37</f>
        <v>1</v>
      </c>
      <c r="E37" s="84">
        <f>D33</f>
        <v>20</v>
      </c>
      <c r="H37" s="20" t="s">
        <v>11</v>
      </c>
      <c r="I37" s="26">
        <f t="shared" si="22"/>
        <v>0.35087719298245618</v>
      </c>
      <c r="J37" s="26">
        <f t="shared" si="22"/>
        <v>0.35087719298245612</v>
      </c>
      <c r="K37" s="26">
        <f t="shared" si="22"/>
        <v>0.35087719298245612</v>
      </c>
      <c r="L37" s="32">
        <f t="shared" si="23"/>
        <v>1.0526315789473684</v>
      </c>
      <c r="M37" s="33">
        <f>L37/L38</f>
        <v>0.35087719298245612</v>
      </c>
    </row>
    <row r="38" spans="1:13" ht="15.65" thickBot="1" x14ac:dyDescent="0.35">
      <c r="A38" s="21" t="s">
        <v>2</v>
      </c>
      <c r="B38" s="17">
        <f>SUM(B35:B37)</f>
        <v>3.1666666666666665</v>
      </c>
      <c r="C38" s="8">
        <f>SUM(C35:C37)</f>
        <v>3</v>
      </c>
      <c r="D38" s="9">
        <f>SUM(D35:D37)</f>
        <v>2.85</v>
      </c>
      <c r="H38" s="21" t="s">
        <v>2</v>
      </c>
      <c r="I38" s="34">
        <f>SUM(I35:I37)</f>
        <v>1</v>
      </c>
      <c r="J38" s="35">
        <f t="shared" ref="J38" si="24">SUM(J35:J37)</f>
        <v>1</v>
      </c>
      <c r="K38" s="35">
        <f t="shared" ref="K38" si="25">SUM(K35:K37)</f>
        <v>1</v>
      </c>
      <c r="L38" s="35">
        <f>SUM(I38:K38)</f>
        <v>3</v>
      </c>
      <c r="M38" s="36">
        <f>SUM(M35:M37)</f>
        <v>1</v>
      </c>
    </row>
    <row r="41" spans="1:13" ht="15.65" thickBot="1" x14ac:dyDescent="0.35">
      <c r="A41" s="56"/>
      <c r="B41" s="55">
        <v>1</v>
      </c>
      <c r="C41" s="55">
        <f t="shared" ref="C41:D41" si="26">C91</f>
        <v>8</v>
      </c>
      <c r="D41" s="55">
        <f t="shared" si="26"/>
        <v>18</v>
      </c>
    </row>
    <row r="42" spans="1:13" ht="15.65" thickBot="1" x14ac:dyDescent="0.35">
      <c r="A42" s="90" t="str">
        <f>A88</f>
        <v>Сертификация</v>
      </c>
      <c r="B42" s="14" t="s">
        <v>9</v>
      </c>
      <c r="C42" s="12" t="s">
        <v>10</v>
      </c>
      <c r="D42" s="13" t="s">
        <v>11</v>
      </c>
      <c r="H42" s="22">
        <v>2</v>
      </c>
      <c r="I42" s="14" t="s">
        <v>9</v>
      </c>
      <c r="J42" s="12" t="s">
        <v>10</v>
      </c>
      <c r="K42" s="23" t="s">
        <v>11</v>
      </c>
      <c r="L42" s="24" t="s">
        <v>2</v>
      </c>
      <c r="M42" s="25" t="s">
        <v>4</v>
      </c>
    </row>
    <row r="43" spans="1:13" x14ac:dyDescent="0.3">
      <c r="A43" s="18" t="s">
        <v>9</v>
      </c>
      <c r="B43" s="15">
        <f>IFERROR(B$41/E43,0)</f>
        <v>1</v>
      </c>
      <c r="C43" s="10">
        <f>E43/C41</f>
        <v>0.125</v>
      </c>
      <c r="D43" s="11">
        <f>IFERROR(E43/D41,0)</f>
        <v>5.5555555555555552E-2</v>
      </c>
      <c r="E43" s="84">
        <f>B41</f>
        <v>1</v>
      </c>
      <c r="H43" s="18" t="s">
        <v>9</v>
      </c>
      <c r="I43" s="26">
        <f t="shared" ref="I43:K45" si="27">B43/B$22</f>
        <v>0.32432432432432434</v>
      </c>
      <c r="J43" s="27">
        <f t="shared" si="27"/>
        <v>4.1666666666666664E-2</v>
      </c>
      <c r="K43" s="27">
        <f t="shared" si="27"/>
        <v>1.9019019019019017E-2</v>
      </c>
      <c r="L43" s="28">
        <f>SUM(I43:K43)</f>
        <v>0.38501001001001006</v>
      </c>
      <c r="M43" s="29">
        <f>L43/L46</f>
        <v>0.19046734757041167</v>
      </c>
    </row>
    <row r="44" spans="1:13" x14ac:dyDescent="0.3">
      <c r="A44" s="19" t="s">
        <v>10</v>
      </c>
      <c r="B44" s="15">
        <f t="shared" ref="B44:B45" si="28">IFERROR(B$41/E44,0)</f>
        <v>0.125</v>
      </c>
      <c r="C44" s="6">
        <f>C41/E44</f>
        <v>1</v>
      </c>
      <c r="D44" s="7">
        <f>IFERROR(E44/D41,0)</f>
        <v>0.44444444444444442</v>
      </c>
      <c r="E44" s="84">
        <f>C41</f>
        <v>8</v>
      </c>
      <c r="H44" s="19" t="s">
        <v>10</v>
      </c>
      <c r="I44" s="30">
        <f t="shared" si="27"/>
        <v>4.0540540540540543E-2</v>
      </c>
      <c r="J44" s="31">
        <f t="shared" si="27"/>
        <v>0.33333333333333331</v>
      </c>
      <c r="K44" s="31">
        <f t="shared" si="27"/>
        <v>0.15215215215215214</v>
      </c>
      <c r="L44" s="32">
        <f t="shared" ref="L44:L45" si="29">SUM(I44:K44)</f>
        <v>0.52602602602602599</v>
      </c>
      <c r="M44" s="33">
        <f>L44/L46</f>
        <v>0.26022903125967189</v>
      </c>
    </row>
    <row r="45" spans="1:13" x14ac:dyDescent="0.3">
      <c r="A45" s="20" t="s">
        <v>11</v>
      </c>
      <c r="B45" s="15">
        <f t="shared" si="28"/>
        <v>5.5555555555555552E-2</v>
      </c>
      <c r="C45" s="6">
        <f>E45/C41</f>
        <v>2.25</v>
      </c>
      <c r="D45" s="7">
        <f>IFERROR(D41/E45,1)</f>
        <v>1</v>
      </c>
      <c r="E45" s="84">
        <f>D41</f>
        <v>18</v>
      </c>
      <c r="H45" s="20" t="s">
        <v>11</v>
      </c>
      <c r="I45" s="30">
        <f t="shared" si="27"/>
        <v>1.8018018018018018E-2</v>
      </c>
      <c r="J45" s="31">
        <f t="shared" si="27"/>
        <v>0.75</v>
      </c>
      <c r="K45" s="31">
        <f t="shared" si="27"/>
        <v>0.34234234234234234</v>
      </c>
      <c r="L45" s="32">
        <f t="shared" si="29"/>
        <v>1.1103603603603605</v>
      </c>
      <c r="M45" s="33">
        <f>L45/L46</f>
        <v>0.54930362116991649</v>
      </c>
    </row>
    <row r="46" spans="1:13" ht="15.65" thickBot="1" x14ac:dyDescent="0.35">
      <c r="A46" s="21" t="s">
        <v>2</v>
      </c>
      <c r="B46" s="17">
        <f>SUM(B43:B45)</f>
        <v>1.1805555555555556</v>
      </c>
      <c r="C46" s="8">
        <f>SUM(C43:C45)</f>
        <v>3.375</v>
      </c>
      <c r="D46" s="9">
        <f>SUM(D43:D45)</f>
        <v>1.5</v>
      </c>
      <c r="H46" s="21" t="s">
        <v>2</v>
      </c>
      <c r="I46" s="34">
        <f>SUM(I43:I45)</f>
        <v>0.38288288288288291</v>
      </c>
      <c r="J46" s="35">
        <f t="shared" ref="J46" si="30">SUM(J43:J45)</f>
        <v>1.125</v>
      </c>
      <c r="K46" s="35">
        <f t="shared" ref="K46" si="31">SUM(K43:K45)</f>
        <v>0.51351351351351349</v>
      </c>
      <c r="L46" s="35">
        <f>SUM(I46:K46)</f>
        <v>2.0213963963963963</v>
      </c>
      <c r="M46" s="36">
        <f>SUM(M43:M45)</f>
        <v>1</v>
      </c>
    </row>
    <row r="49" spans="1:13" ht="15.65" thickBot="1" x14ac:dyDescent="0.35">
      <c r="A49" s="58"/>
      <c r="B49" s="55">
        <f>B96</f>
        <v>9</v>
      </c>
      <c r="C49" s="55">
        <f t="shared" ref="C49:D49" si="32">C96</f>
        <v>9</v>
      </c>
      <c r="D49" s="55">
        <f t="shared" si="32"/>
        <v>9</v>
      </c>
    </row>
    <row r="50" spans="1:13" ht="45.7" thickBot="1" x14ac:dyDescent="0.35">
      <c r="A50" s="131" t="str">
        <f>A94</f>
        <v>Особенности функционирования</v>
      </c>
      <c r="B50" s="14" t="s">
        <v>9</v>
      </c>
      <c r="C50" s="12" t="s">
        <v>10</v>
      </c>
      <c r="D50" s="13" t="s">
        <v>11</v>
      </c>
      <c r="H50" s="22">
        <v>2</v>
      </c>
      <c r="I50" s="14" t="s">
        <v>9</v>
      </c>
      <c r="J50" s="12" t="s">
        <v>10</v>
      </c>
      <c r="K50" s="23" t="s">
        <v>11</v>
      </c>
      <c r="L50" s="24" t="s">
        <v>2</v>
      </c>
      <c r="M50" s="25" t="s">
        <v>4</v>
      </c>
    </row>
    <row r="51" spans="1:13" x14ac:dyDescent="0.3">
      <c r="A51" s="18" t="s">
        <v>9</v>
      </c>
      <c r="B51" s="15">
        <f>B49/E51</f>
        <v>1</v>
      </c>
      <c r="C51" s="10">
        <f>E51/C49</f>
        <v>1</v>
      </c>
      <c r="D51" s="11">
        <f>E51/D49</f>
        <v>1</v>
      </c>
      <c r="E51" s="84">
        <f>B49</f>
        <v>9</v>
      </c>
      <c r="H51" s="18" t="s">
        <v>9</v>
      </c>
      <c r="I51" s="26">
        <f t="shared" ref="I51:K53" si="33">B51/B$54</f>
        <v>0.33333333333333331</v>
      </c>
      <c r="J51" s="26">
        <f t="shared" si="33"/>
        <v>0.33333333333333331</v>
      </c>
      <c r="K51" s="26">
        <f t="shared" si="33"/>
        <v>0.33333333333333331</v>
      </c>
      <c r="L51" s="28">
        <f>SUM(I51:K51)</f>
        <v>1</v>
      </c>
      <c r="M51" s="29">
        <f>L51/L54</f>
        <v>0.33333333333333331</v>
      </c>
    </row>
    <row r="52" spans="1:13" x14ac:dyDescent="0.3">
      <c r="A52" s="19" t="s">
        <v>10</v>
      </c>
      <c r="B52" s="16">
        <f>E52/B49</f>
        <v>1</v>
      </c>
      <c r="C52" s="6">
        <f>C49/E52</f>
        <v>1</v>
      </c>
      <c r="D52" s="7">
        <f>E52/D49</f>
        <v>1</v>
      </c>
      <c r="E52" s="84">
        <f>C49</f>
        <v>9</v>
      </c>
      <c r="H52" s="19" t="s">
        <v>10</v>
      </c>
      <c r="I52" s="26">
        <f t="shared" si="33"/>
        <v>0.33333333333333331</v>
      </c>
      <c r="J52" s="26">
        <f t="shared" si="33"/>
        <v>0.33333333333333331</v>
      </c>
      <c r="K52" s="26">
        <f t="shared" si="33"/>
        <v>0.33333333333333331</v>
      </c>
      <c r="L52" s="32">
        <f t="shared" ref="L52:L53" si="34">SUM(I52:K52)</f>
        <v>1</v>
      </c>
      <c r="M52" s="33">
        <f>L52/L54</f>
        <v>0.33333333333333331</v>
      </c>
    </row>
    <row r="53" spans="1:13" x14ac:dyDescent="0.3">
      <c r="A53" s="20" t="s">
        <v>11</v>
      </c>
      <c r="B53" s="16">
        <f>E53/B49</f>
        <v>1</v>
      </c>
      <c r="C53" s="6">
        <f>E53/C49</f>
        <v>1</v>
      </c>
      <c r="D53" s="7">
        <f>D49/E53</f>
        <v>1</v>
      </c>
      <c r="E53" s="84">
        <f>D49</f>
        <v>9</v>
      </c>
      <c r="H53" s="20" t="s">
        <v>11</v>
      </c>
      <c r="I53" s="26">
        <f t="shared" si="33"/>
        <v>0.33333333333333331</v>
      </c>
      <c r="J53" s="26">
        <f t="shared" si="33"/>
        <v>0.33333333333333331</v>
      </c>
      <c r="K53" s="26">
        <f t="shared" si="33"/>
        <v>0.33333333333333331</v>
      </c>
      <c r="L53" s="32">
        <f t="shared" si="34"/>
        <v>1</v>
      </c>
      <c r="M53" s="33">
        <f>L53/L54</f>
        <v>0.33333333333333331</v>
      </c>
    </row>
    <row r="54" spans="1:13" ht="15.65" thickBot="1" x14ac:dyDescent="0.35">
      <c r="A54" s="21" t="s">
        <v>2</v>
      </c>
      <c r="B54" s="17">
        <f>SUM(B51:B53)</f>
        <v>3</v>
      </c>
      <c r="C54" s="8">
        <f>SUM(C51:C53)</f>
        <v>3</v>
      </c>
      <c r="D54" s="9">
        <f>SUM(D51:D53)</f>
        <v>3</v>
      </c>
      <c r="H54" s="21" t="s">
        <v>2</v>
      </c>
      <c r="I54" s="34">
        <f>SUM(I51:I53)</f>
        <v>1</v>
      </c>
      <c r="J54" s="35">
        <f t="shared" ref="J54" si="35">SUM(J51:J53)</f>
        <v>1</v>
      </c>
      <c r="K54" s="35">
        <f t="shared" ref="K54" si="36">SUM(K51:K53)</f>
        <v>1</v>
      </c>
      <c r="L54" s="35">
        <f>SUM(I54:K54)</f>
        <v>3</v>
      </c>
      <c r="M54" s="36">
        <f>SUM(M51:M53)</f>
        <v>1</v>
      </c>
    </row>
    <row r="55" spans="1:13" x14ac:dyDescent="0.3">
      <c r="A55" s="5"/>
      <c r="B55" s="5"/>
      <c r="C55" s="5"/>
      <c r="D55" s="5"/>
    </row>
    <row r="56" spans="1:13" x14ac:dyDescent="0.3">
      <c r="A56" s="5"/>
      <c r="B56" s="5"/>
      <c r="D56" s="5"/>
    </row>
    <row r="57" spans="1:13" ht="15.65" thickBot="1" x14ac:dyDescent="0.35"/>
    <row r="58" spans="1:13" ht="15.65" thickBot="1" x14ac:dyDescent="0.35">
      <c r="B58" s="53"/>
      <c r="D58" s="39"/>
      <c r="F58" s="39"/>
      <c r="G58" s="39"/>
      <c r="H58" s="44">
        <f>O9</f>
        <v>0.40816326530612251</v>
      </c>
      <c r="I58" s="39"/>
      <c r="J58" s="39"/>
      <c r="K58" s="39"/>
    </row>
    <row r="59" spans="1:13" x14ac:dyDescent="0.3">
      <c r="B59" s="41">
        <f>M19</f>
        <v>0.32432432432432434</v>
      </c>
      <c r="C59" s="37">
        <f>M27</f>
        <v>0.38461538461538458</v>
      </c>
      <c r="D59" s="37">
        <f>M35</f>
        <v>0.31578947368421051</v>
      </c>
      <c r="E59" s="37">
        <f>M43</f>
        <v>0.19046734757041167</v>
      </c>
      <c r="F59" s="42">
        <f>M51</f>
        <v>0.33333333333333331</v>
      </c>
      <c r="G59" s="39"/>
      <c r="H59" s="45">
        <f>O10</f>
        <v>0.20408163265306126</v>
      </c>
      <c r="I59" s="39"/>
      <c r="J59" s="85" cm="1">
        <f t="array" ref="J59:J61">MMULT(B59:F61,H58:H62)</f>
        <v>0.32196337021771088</v>
      </c>
      <c r="K59" s="49" t="s">
        <v>9</v>
      </c>
    </row>
    <row r="60" spans="1:13" x14ac:dyDescent="0.3">
      <c r="B60" s="38">
        <f>M20</f>
        <v>0.33333333333333331</v>
      </c>
      <c r="C60" s="6">
        <f>M28</f>
        <v>0.30769230769230771</v>
      </c>
      <c r="D60" s="6">
        <f>M36</f>
        <v>0.33333333333333331</v>
      </c>
      <c r="E60" s="6">
        <f>M44</f>
        <v>0.26022903125967189</v>
      </c>
      <c r="F60" s="7">
        <f>M52</f>
        <v>0.33333333333333331</v>
      </c>
      <c r="G60" s="47" t="s">
        <v>0</v>
      </c>
      <c r="H60" s="45">
        <f>O11</f>
        <v>0.20408163265306126</v>
      </c>
      <c r="I60" s="47" t="s">
        <v>5</v>
      </c>
      <c r="J60" s="48">
        <v>0.32064084829703621</v>
      </c>
      <c r="K60" s="19" t="s">
        <v>10</v>
      </c>
    </row>
    <row r="61" spans="1:13" ht="15.65" thickBot="1" x14ac:dyDescent="0.35">
      <c r="B61" s="43">
        <f>M21</f>
        <v>0.3423423423423424</v>
      </c>
      <c r="C61" s="8">
        <f>M29</f>
        <v>0.30769230769230771</v>
      </c>
      <c r="D61" s="8">
        <f>M37</f>
        <v>0.35087719298245612</v>
      </c>
      <c r="E61" s="8">
        <f>M45</f>
        <v>0.54930362116991649</v>
      </c>
      <c r="F61" s="9">
        <f>M53</f>
        <v>0.33333333333333331</v>
      </c>
      <c r="G61" s="39"/>
      <c r="H61" s="45">
        <f>O12</f>
        <v>0.10204081632653063</v>
      </c>
      <c r="I61" s="39"/>
      <c r="J61" s="51">
        <v>0.35739578148525314</v>
      </c>
      <c r="K61" s="50" t="s">
        <v>11</v>
      </c>
    </row>
    <row r="62" spans="1:13" ht="15.65" thickBot="1" x14ac:dyDescent="0.35">
      <c r="B62" s="40"/>
      <c r="C62" s="40"/>
      <c r="D62" s="40"/>
      <c r="E62" s="40"/>
      <c r="F62" s="40"/>
      <c r="G62" s="39"/>
      <c r="H62" s="46">
        <f>O13</f>
        <v>8.1632653061224511E-2</v>
      </c>
      <c r="I62" s="40"/>
      <c r="J62" s="86">
        <f>LARGE(_xlfn.ANCHORARRAY(J59),1)</f>
        <v>0.35739578148525314</v>
      </c>
      <c r="K62" s="39"/>
    </row>
    <row r="64" spans="1:13" x14ac:dyDescent="0.3">
      <c r="A64" s="5"/>
      <c r="B64" s="5"/>
      <c r="C64" s="5"/>
      <c r="D64" s="5"/>
    </row>
    <row r="66" spans="1:5" ht="15.65" thickBot="1" x14ac:dyDescent="0.35"/>
    <row r="67" spans="1:5" ht="30.7" thickBot="1" x14ac:dyDescent="0.35">
      <c r="A67" s="121" t="s">
        <v>8</v>
      </c>
      <c r="B67" s="95" t="s">
        <v>9</v>
      </c>
      <c r="C67" s="96" t="s">
        <v>10</v>
      </c>
      <c r="D67" s="97" t="s">
        <v>11</v>
      </c>
    </row>
    <row r="68" spans="1:5" ht="45.1" x14ac:dyDescent="0.3">
      <c r="A68" s="122" t="s">
        <v>25</v>
      </c>
      <c r="B68" s="99">
        <v>9</v>
      </c>
      <c r="C68" s="100">
        <v>7</v>
      </c>
      <c r="D68" s="101">
        <v>10</v>
      </c>
    </row>
    <row r="69" spans="1:5" ht="30.05" x14ac:dyDescent="0.3">
      <c r="A69" s="114" t="s">
        <v>20</v>
      </c>
      <c r="B69" s="103">
        <v>7</v>
      </c>
      <c r="C69" s="104">
        <v>10</v>
      </c>
      <c r="D69" s="105">
        <v>9</v>
      </c>
      <c r="E69" s="2"/>
    </row>
    <row r="70" spans="1:5" x14ac:dyDescent="0.3">
      <c r="A70" s="123" t="s">
        <v>21</v>
      </c>
      <c r="B70" s="120">
        <v>10</v>
      </c>
      <c r="C70" s="109">
        <v>10</v>
      </c>
      <c r="D70" s="119">
        <v>9</v>
      </c>
    </row>
    <row r="71" spans="1:5" ht="15.65" thickBot="1" x14ac:dyDescent="0.35">
      <c r="A71" s="124" t="s">
        <v>22</v>
      </c>
      <c r="B71" s="128">
        <v>10</v>
      </c>
      <c r="C71" s="128">
        <v>10</v>
      </c>
      <c r="D71" s="145">
        <v>10</v>
      </c>
      <c r="E71" s="5"/>
    </row>
    <row r="72" spans="1:5" ht="15.65" customHeight="1" thickBot="1" x14ac:dyDescent="0.35">
      <c r="A72" s="106" t="s">
        <v>2</v>
      </c>
      <c r="B72" s="95">
        <f>SUM(B68:B71)</f>
        <v>36</v>
      </c>
      <c r="C72" s="95">
        <f t="shared" ref="C72:D72" si="37">SUM(C68:C71)</f>
        <v>37</v>
      </c>
      <c r="D72" s="144">
        <f t="shared" si="37"/>
        <v>38</v>
      </c>
      <c r="E72" s="82" t="s">
        <v>26</v>
      </c>
    </row>
    <row r="74" spans="1:5" ht="15.65" thickBot="1" x14ac:dyDescent="0.35"/>
    <row r="75" spans="1:5" ht="30.7" thickBot="1" x14ac:dyDescent="0.35">
      <c r="A75" s="107" t="s">
        <v>6</v>
      </c>
      <c r="B75" s="95" t="s">
        <v>9</v>
      </c>
      <c r="C75" s="96" t="s">
        <v>10</v>
      </c>
      <c r="D75" s="97" t="s">
        <v>11</v>
      </c>
    </row>
    <row r="76" spans="1:5" ht="45.1" x14ac:dyDescent="0.3">
      <c r="A76" s="113" t="s">
        <v>15</v>
      </c>
      <c r="B76" s="112">
        <v>10</v>
      </c>
      <c r="C76" s="110">
        <v>10</v>
      </c>
      <c r="D76" s="111">
        <v>0</v>
      </c>
    </row>
    <row r="77" spans="1:5" ht="45.1" x14ac:dyDescent="0.3">
      <c r="A77" s="114" t="s">
        <v>16</v>
      </c>
      <c r="B77" s="103">
        <v>5</v>
      </c>
      <c r="C77" s="104">
        <v>0</v>
      </c>
      <c r="D77" s="105">
        <v>10</v>
      </c>
      <c r="E77" s="2"/>
    </row>
    <row r="78" spans="1:5" ht="30.7" thickBot="1" x14ac:dyDescent="0.35">
      <c r="A78" s="118" t="s">
        <v>17</v>
      </c>
      <c r="B78" s="115">
        <v>10</v>
      </c>
      <c r="C78" s="116">
        <v>10</v>
      </c>
      <c r="D78" s="117">
        <v>10</v>
      </c>
    </row>
    <row r="79" spans="1:5" ht="15.65" thickBot="1" x14ac:dyDescent="0.35">
      <c r="A79" s="108" t="s">
        <v>2</v>
      </c>
      <c r="B79" s="125">
        <f>SUM(B76:B78)</f>
        <v>25</v>
      </c>
      <c r="C79" s="126">
        <f>SUM(C76:C78)</f>
        <v>20</v>
      </c>
      <c r="D79" s="127">
        <f>SUM(D76:D78)</f>
        <v>20</v>
      </c>
      <c r="E79" s="82" t="s">
        <v>26</v>
      </c>
    </row>
    <row r="81" spans="1:10" ht="15.65" thickBot="1" x14ac:dyDescent="0.35">
      <c r="J81" s="60"/>
    </row>
    <row r="82" spans="1:10" ht="30.7" thickBot="1" x14ac:dyDescent="0.35">
      <c r="A82" s="107" t="s">
        <v>7</v>
      </c>
      <c r="B82" s="95" t="s">
        <v>9</v>
      </c>
      <c r="C82" s="96" t="s">
        <v>10</v>
      </c>
      <c r="D82" s="97" t="s">
        <v>11</v>
      </c>
    </row>
    <row r="83" spans="1:10" ht="30.05" x14ac:dyDescent="0.3">
      <c r="A83" s="113" t="s">
        <v>18</v>
      </c>
      <c r="B83" s="146">
        <v>10</v>
      </c>
      <c r="C83" s="110">
        <v>10</v>
      </c>
      <c r="D83" s="111">
        <v>10</v>
      </c>
      <c r="I83" s="60"/>
    </row>
    <row r="84" spans="1:10" ht="90.8" thickBot="1" x14ac:dyDescent="0.35">
      <c r="A84" s="118" t="s">
        <v>19</v>
      </c>
      <c r="B84" s="147">
        <v>8</v>
      </c>
      <c r="C84" s="148">
        <v>9</v>
      </c>
      <c r="D84" s="149">
        <v>10</v>
      </c>
      <c r="E84" s="2"/>
      <c r="J84" s="60"/>
    </row>
    <row r="85" spans="1:10" ht="15.65" thickBot="1" x14ac:dyDescent="0.35">
      <c r="A85" s="106" t="s">
        <v>2</v>
      </c>
      <c r="B85" s="125">
        <f>SUM(B83:B84)</f>
        <v>18</v>
      </c>
      <c r="C85" s="126">
        <f t="shared" ref="C85:D85" si="38">SUM(C83:C84)</f>
        <v>19</v>
      </c>
      <c r="D85" s="127">
        <f t="shared" si="38"/>
        <v>20</v>
      </c>
      <c r="E85" s="82" t="s">
        <v>26</v>
      </c>
    </row>
    <row r="87" spans="1:10" ht="15.65" thickBot="1" x14ac:dyDescent="0.35"/>
    <row r="88" spans="1:10" ht="15.65" thickBot="1" x14ac:dyDescent="0.35">
      <c r="A88" s="94" t="s">
        <v>12</v>
      </c>
      <c r="B88" s="95" t="s">
        <v>9</v>
      </c>
      <c r="C88" s="96" t="s">
        <v>10</v>
      </c>
      <c r="D88" s="97" t="s">
        <v>11</v>
      </c>
    </row>
    <row r="89" spans="1:10" x14ac:dyDescent="0.3">
      <c r="A89" s="98" t="s">
        <v>13</v>
      </c>
      <c r="B89" s="99">
        <v>0</v>
      </c>
      <c r="C89" s="100">
        <v>0</v>
      </c>
      <c r="D89" s="101">
        <v>10</v>
      </c>
    </row>
    <row r="90" spans="1:10" ht="15.65" thickBot="1" x14ac:dyDescent="0.35">
      <c r="A90" s="102" t="s">
        <v>14</v>
      </c>
      <c r="B90" s="103">
        <v>0</v>
      </c>
      <c r="C90" s="104">
        <v>8</v>
      </c>
      <c r="D90" s="105">
        <v>8</v>
      </c>
      <c r="E90" s="2"/>
    </row>
    <row r="91" spans="1:10" ht="15.65" thickBot="1" x14ac:dyDescent="0.35">
      <c r="A91" s="106" t="s">
        <v>2</v>
      </c>
      <c r="B91" s="95">
        <v>1</v>
      </c>
      <c r="C91" s="96">
        <f>SUM(C89:C90)</f>
        <v>8</v>
      </c>
      <c r="D91" s="97">
        <f>SUM(D89:D90)</f>
        <v>18</v>
      </c>
      <c r="E91" s="82" t="s">
        <v>26</v>
      </c>
    </row>
    <row r="92" spans="1:10" x14ac:dyDescent="0.3">
      <c r="I92" s="60"/>
    </row>
    <row r="93" spans="1:10" ht="15.65" thickBot="1" x14ac:dyDescent="0.35">
      <c r="A93" s="39"/>
      <c r="B93" s="129"/>
      <c r="C93" s="129"/>
      <c r="D93" s="129"/>
      <c r="E93" s="5"/>
      <c r="H93" s="92"/>
    </row>
    <row r="94" spans="1:10" ht="45.7" thickBot="1" x14ac:dyDescent="0.35">
      <c r="A94" s="121" t="s">
        <v>23</v>
      </c>
      <c r="B94" s="95" t="s">
        <v>9</v>
      </c>
      <c r="C94" s="96" t="s">
        <v>10</v>
      </c>
      <c r="D94" s="97" t="s">
        <v>11</v>
      </c>
    </row>
    <row r="95" spans="1:10" ht="30.7" thickBot="1" x14ac:dyDescent="0.35">
      <c r="A95" s="122" t="s">
        <v>24</v>
      </c>
      <c r="B95" s="99">
        <v>9</v>
      </c>
      <c r="C95" s="99">
        <v>9</v>
      </c>
      <c r="D95" s="143">
        <v>9</v>
      </c>
      <c r="H95" s="60"/>
    </row>
    <row r="96" spans="1:10" ht="15.65" thickBot="1" x14ac:dyDescent="0.35">
      <c r="A96" s="106" t="s">
        <v>2</v>
      </c>
      <c r="B96" s="95">
        <f>SUM(B95)</f>
        <v>9</v>
      </c>
      <c r="C96" s="95">
        <f t="shared" ref="C96:D96" si="39">SUM(C95)</f>
        <v>9</v>
      </c>
      <c r="D96" s="144">
        <f t="shared" si="39"/>
        <v>9</v>
      </c>
      <c r="E96" s="82" t="s">
        <v>26</v>
      </c>
    </row>
    <row r="103" spans="1:10" x14ac:dyDescent="0.3">
      <c r="A103" s="39"/>
      <c r="B103" s="39"/>
      <c r="C103" s="39"/>
      <c r="D103" s="39"/>
    </row>
    <row r="105" spans="1:10" x14ac:dyDescent="0.3">
      <c r="A105" s="91"/>
      <c r="B105" s="39"/>
      <c r="C105" s="39"/>
      <c r="D105" s="39"/>
    </row>
    <row r="106" spans="1:10" x14ac:dyDescent="0.3">
      <c r="A106" s="91"/>
      <c r="B106" s="39"/>
      <c r="C106" s="39"/>
      <c r="D106" s="39"/>
    </row>
    <row r="107" spans="1:10" x14ac:dyDescent="0.3">
      <c r="A107" s="91"/>
      <c r="B107" s="39"/>
      <c r="C107" s="39"/>
      <c r="D107" s="39"/>
      <c r="I107" s="60"/>
    </row>
    <row r="108" spans="1:10" x14ac:dyDescent="0.3">
      <c r="A108" s="91"/>
      <c r="B108" s="39"/>
      <c r="C108" s="39"/>
      <c r="D108" s="39"/>
    </row>
    <row r="109" spans="1:10" x14ac:dyDescent="0.3">
      <c r="A109" s="91"/>
      <c r="B109" s="39"/>
      <c r="C109" s="39"/>
      <c r="D109" s="39"/>
      <c r="J109" s="61"/>
    </row>
    <row r="110" spans="1:10" x14ac:dyDescent="0.3">
      <c r="A110" s="91"/>
      <c r="B110" s="39"/>
      <c r="C110" s="39"/>
      <c r="D110" s="39"/>
    </row>
    <row r="111" spans="1:10" x14ac:dyDescent="0.3">
      <c r="A111" s="91"/>
      <c r="B111" s="39"/>
      <c r="C111" s="39"/>
      <c r="D111" s="39"/>
      <c r="H111" s="60"/>
      <c r="I111" s="61"/>
    </row>
    <row r="112" spans="1:10" x14ac:dyDescent="0.3">
      <c r="A112" s="91"/>
      <c r="B112" s="39"/>
      <c r="C112" s="39"/>
      <c r="D112" s="39"/>
    </row>
    <row r="113" spans="1:10" x14ac:dyDescent="0.3">
      <c r="A113" s="91"/>
      <c r="B113" s="39"/>
      <c r="C113" s="39"/>
      <c r="D113" s="39"/>
      <c r="F113" s="39"/>
    </row>
    <row r="114" spans="1:10" x14ac:dyDescent="0.3">
      <c r="A114" s="47"/>
      <c r="B114" s="47"/>
      <c r="C114" s="47"/>
      <c r="D114" s="47"/>
      <c r="E114" s="5"/>
    </row>
    <row r="115" spans="1:10" x14ac:dyDescent="0.3">
      <c r="J115" s="60"/>
    </row>
    <row r="117" spans="1:10" x14ac:dyDescent="0.3">
      <c r="A117" s="93"/>
      <c r="B117" s="47"/>
      <c r="C117" s="47"/>
      <c r="D117" s="47"/>
      <c r="J117" s="60"/>
    </row>
    <row r="118" spans="1:10" x14ac:dyDescent="0.3">
      <c r="A118" s="39"/>
      <c r="B118" s="39"/>
      <c r="C118" s="39"/>
      <c r="D118" s="39"/>
    </row>
    <row r="119" spans="1:10" x14ac:dyDescent="0.3">
      <c r="A119" s="39"/>
      <c r="B119" s="39"/>
      <c r="C119" s="39"/>
      <c r="D119" s="39"/>
      <c r="J119" s="60"/>
    </row>
    <row r="120" spans="1:10" x14ac:dyDescent="0.3">
      <c r="A120" s="91"/>
      <c r="B120" s="39"/>
      <c r="C120" s="39"/>
      <c r="D120" s="39"/>
    </row>
    <row r="121" spans="1:10" x14ac:dyDescent="0.3">
      <c r="A121" s="39"/>
      <c r="B121" s="39"/>
      <c r="C121" s="39"/>
      <c r="D121" s="39"/>
    </row>
    <row r="122" spans="1:10" x14ac:dyDescent="0.3">
      <c r="A122" s="91"/>
      <c r="B122" s="39"/>
      <c r="C122" s="39"/>
      <c r="D122" s="39"/>
    </row>
    <row r="123" spans="1:10" x14ac:dyDescent="0.3">
      <c r="A123" s="39"/>
      <c r="B123" s="39"/>
      <c r="C123" s="39"/>
      <c r="D123" s="39"/>
    </row>
    <row r="124" spans="1:10" x14ac:dyDescent="0.3">
      <c r="A124" s="39"/>
      <c r="B124" s="39"/>
      <c r="C124" s="39"/>
      <c r="D124" s="39"/>
    </row>
    <row r="125" spans="1:10" x14ac:dyDescent="0.3">
      <c r="A125" s="47"/>
      <c r="B125" s="47"/>
      <c r="C125" s="47"/>
      <c r="D125" s="47"/>
      <c r="E125" s="5"/>
    </row>
  </sheetData>
  <mergeCells count="3">
    <mergeCell ref="A1:I1"/>
    <mergeCell ref="A3:K3"/>
    <mergeCell ref="A5:G5"/>
  </mergeCells>
  <phoneticPr fontId="13" type="noConversion"/>
  <conditionalFormatting sqref="J59:J61">
    <cfRule type="cellIs" dxfId="0" priority="1" operator="equal">
      <formula>$J$62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2024-05-05T18:49:13Z</dcterms:modified>
</cp:coreProperties>
</file>