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\OneDrive - SPTech School\202501\Pesquisa e Inovação\"/>
    </mc:Choice>
  </mc:AlternateContent>
  <xr:revisionPtr revIDLastSave="0" documentId="13_ncr:1_{EF76DA37-AE53-42E6-AFF1-46FDB6BE44D1}" xr6:coauthVersionLast="47" xr6:coauthVersionMax="47" xr10:uidLastSave="{00000000-0000-0000-0000-000000000000}"/>
  <bookViews>
    <workbookView xWindow="-120" yWindow="-120" windowWidth="29040" windowHeight="15720" xr2:uid="{2EF024B9-F251-4A5D-B513-02DE12B0E257}"/>
  </bookViews>
  <sheets>
    <sheet name="calc v1" sheetId="1" r:id="rId1"/>
    <sheet name="racional pré def" sheetId="2" r:id="rId2"/>
    <sheet name="not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20" i="1"/>
  <c r="J32" i="1" s="1"/>
  <c r="H17" i="1"/>
  <c r="H30" i="1" s="1"/>
  <c r="H16" i="1"/>
  <c r="H14" i="1"/>
  <c r="K9" i="2"/>
  <c r="H18" i="1"/>
  <c r="K12" i="2"/>
  <c r="K13" i="2"/>
  <c r="H29" i="1" l="1"/>
  <c r="J30" i="1"/>
  <c r="J29" i="1"/>
  <c r="J31" i="1" s="1"/>
  <c r="J33" i="1" s="1"/>
  <c r="H32" i="1"/>
  <c r="L32" i="1" s="1"/>
  <c r="L30" i="1"/>
  <c r="H31" i="1"/>
  <c r="L31" i="1" l="1"/>
  <c r="L33" i="1"/>
  <c r="H33" i="1"/>
</calcChain>
</file>

<file path=xl/sharedStrings.xml><?xml version="1.0" encoding="utf-8"?>
<sst xmlns="http://schemas.openxmlformats.org/spreadsheetml/2006/main" count="84" uniqueCount="66">
  <si>
    <t>metragem área protegida</t>
  </si>
  <si>
    <t>quantidade de sensores</t>
  </si>
  <si>
    <t>tempo de início ao combate (com a solução)</t>
  </si>
  <si>
    <t>tempo de início ao combate (atual)</t>
  </si>
  <si>
    <t>input</t>
  </si>
  <si>
    <t>pré definições</t>
  </si>
  <si>
    <t>litros d'água por m² de incêndio</t>
  </si>
  <si>
    <t>preço do litro de água</t>
  </si>
  <si>
    <t>quantidade de bombeiros</t>
  </si>
  <si>
    <t>salário médio dos bombeiros</t>
  </si>
  <si>
    <t>velocidade de expansão do fogo*</t>
  </si>
  <si>
    <t>output</t>
  </si>
  <si>
    <t>atual</t>
  </si>
  <si>
    <t>com a soluçao</t>
  </si>
  <si>
    <t>diferença</t>
  </si>
  <si>
    <t>área total atingida</t>
  </si>
  <si>
    <t>custo equipes</t>
  </si>
  <si>
    <t>custo água</t>
  </si>
  <si>
    <t>custo equipamentos</t>
  </si>
  <si>
    <t>equipamentos adicionais**</t>
  </si>
  <si>
    <t>direto</t>
  </si>
  <si>
    <t>indireto</t>
  </si>
  <si>
    <t>*a ser calculado na v2 / preset na v1</t>
  </si>
  <si>
    <t>fonte</t>
  </si>
  <si>
    <t>matéria g1</t>
  </si>
  <si>
    <t>racional</t>
  </si>
  <si>
    <t>"Com avanço das queimadas, governo de SP libera R$ 5,9 milhões para combate a incêndios florestais com aeronaves. Verba vai permitir a contratação de 120 horas de voo de monitoramento e 300 de combate aéreo, somando 420 horas."</t>
  </si>
  <si>
    <t>50000 m2 em 1 mês de incendio</t>
  </si>
  <si>
    <t>50 bombeiros e brigadistas por 1 mes</t>
  </si>
  <si>
    <t>https://g1.globo.com/sp/ribeirao-preto-franca/noticia/2021/08/20/pelo-segundo-ano-seguido-maior-reserva-de-cerrado-em-sp-pega-fogo-em-luis-antonio.ghtml</t>
  </si>
  <si>
    <t>38000 m2 em 9 dias de incendio</t>
  </si>
  <si>
    <t>https://g1.globo.com/sp/ribeirao-preto-franca/noticia/2021/10/21/devastacao-e-custos-para-apagar-fogo-formam-calculo-da-multa-de-r-120-milhoes-a-autor-de-incendio-na-reserva-jatai-em-luis-antonio.ghtml</t>
  </si>
  <si>
    <t>taxa de propagação do fogo normal: 0.5 a 2 m/s</t>
  </si>
  <si>
    <t>http://www.ufrrj.br/institutos/it/de/acidentes/causas.htm</t>
  </si>
  <si>
    <t>velocidade de propagação do fogo</t>
  </si>
  <si>
    <t>valor</t>
  </si>
  <si>
    <t>** aviões e outros equipamentos (adicionar flag)</t>
  </si>
  <si>
    <t>salário médio bombeiro civil</t>
  </si>
  <si>
    <t>https://www.salario.com.br/profissao/bombeiro-civil-cbo-517110/sp/</t>
  </si>
  <si>
    <t>De acordo com o site salario.com.br, bombeiros em SP ganham, em média 2.679,89 por 40h semanais.</t>
  </si>
  <si>
    <t>medida</t>
  </si>
  <si>
    <t>hora</t>
  </si>
  <si>
    <t>impacto temperatura</t>
  </si>
  <si>
    <t>impacto umidade</t>
  </si>
  <si>
    <t>De acordo com estudo da UFRJ, a velocidade de propação do fogo, de forma simplificada, fica entre 0,5 e 2 m/s. Consideraremos no preset o valor 1.25 m/s em todas as direções, para fins de simplificação. Fatores como umidade, temperatura do fogo, topografia, ventos e materiais/estruturas ao redor também impactam a velocidade na qual um incêndio se propaga.</t>
  </si>
  <si>
    <t>https://g1.globo.com/mg/grande-minas/noticia/2020/07/31/bombeiros-gastam-mais-de-7-mil-litros-de-agua-para-conter-incendio-em-area-de-vegetacao-do-ifnmg.ghtml</t>
  </si>
  <si>
    <t>7000 litros gastos em uma área de 24000 m²</t>
  </si>
  <si>
    <t>50 bombeiros para uma área de 50000m²</t>
  </si>
  <si>
    <t>https://sagresonline.com.br/saiba-quanto-custa-tratar-1-litro-de-agua/#:~:text=J%C3%A1%20para%20a%20categoria%20Residencial,e%20distribui%C3%A7%C3%A3o%20da%20%C3%A1gua%20tratada.</t>
  </si>
  <si>
    <t>Para a categoria residencial normal, o custo do metro cúbico de água é de 4.84.</t>
  </si>
  <si>
    <t>litro</t>
  </si>
  <si>
    <t>bombeiros por 10000 m²</t>
  </si>
  <si>
    <t>hora/bombeiro</t>
  </si>
  <si>
    <t>hora/voo</t>
  </si>
  <si>
    <t>m/s</t>
  </si>
  <si>
    <t>litros/m²</t>
  </si>
  <si>
    <t>minutos</t>
  </si>
  <si>
    <t>litros</t>
  </si>
  <si>
    <t>reais</t>
  </si>
  <si>
    <t>avião</t>
  </si>
  <si>
    <t>sim/não</t>
  </si>
  <si>
    <t>bombeiros</t>
  </si>
  <si>
    <t>tempo médio para extinção do incêndio</t>
  </si>
  <si>
    <t>sim</t>
  </si>
  <si>
    <t>m²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</si>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</sst>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[$R$-416]\ * #,##0.00_-;\-[$R$-416]\ * #,##0.00_-;_-[$R$-416]\ * &quot;-&quot;??_-;_-@_-"/>
    <numFmt numFmtId="169" formatCode="_-[$R$-416]\ * #,##0.0000_-;\-[$R$-416]\ * #,##0.0000_-;_-[$R$-416]\ * &quot;-&quot;??_-;_-@_-"/>
    <numFmt numFmtId="171" formatCode="_-[$R$-416]\ * #,##0.00000_-;\-[$R$-416]\ * #,##0.00000_-;_-[$R$-416]\ * &quot;-&quot;??_-;_-@_-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center"/>
    </xf>
    <xf numFmtId="169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4" fontId="1" fillId="0" borderId="0" xfId="0" applyNumberFormat="1" applyFont="1" applyAlignment="1">
      <alignment horizontal="right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lario.com.br/profissao/bombeiro-civil-cbo-517110/sp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://www.ufrrj.br/institutos/it/de/acidentes/causas.htm" TargetMode="External"/><Relationship Id="rId1" Type="http://schemas.openxmlformats.org/officeDocument/2006/relationships/hyperlink" Target="https://g1.globo.com/sp/sao-paulo/noticia/2024/09/06/com-avanco-das-queimadas-governo-de-sp-libera-r-59-milhoes-para-combate-a-incendios-florestais-com-aeronaves.ghtml" TargetMode="External"/><Relationship Id="rId6" Type="http://schemas.openxmlformats.org/officeDocument/2006/relationships/hyperlink" Target="https://sagresonline.com.br/saiba-quanto-custa-tratar-1-litro-de-agua/" TargetMode="External"/><Relationship Id="rId5" Type="http://schemas.openxmlformats.org/officeDocument/2006/relationships/hyperlink" Target="https://g1.globo.com/sp/ribeirao-preto-franca/noticia/2021/08/20/pelo-segundo-ano-seguido-maior-reserva-de-cerrado-em-sp-pega-fogo-em-luis-antonio.ghtml" TargetMode="External"/><Relationship Id="rId4" Type="http://schemas.openxmlformats.org/officeDocument/2006/relationships/hyperlink" Target="https://g1.globo.com/mg/grande-minas/noticia/2020/07/31/bombeiros-gastam-mais-de-7-mil-litros-de-agua-para-conter-incendio-em-area-de-vegetacao-do-ifnmg.g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ufrrj.br/institutos/it/de/acidentes/causas.htm" TargetMode="External"/><Relationship Id="rId2" Type="http://schemas.openxmlformats.org/officeDocument/2006/relationships/hyperlink" Target="https://g1.globo.com/sp/ribeirao-preto-franca/noticia/2021/10/21/devastacao-e-custos-para-apagar-fogo-formam-calculo-da-multa-de-r-120-milhoes-a-autor-de-incendio-na-reserva-jatai-em-luis-antonio.ghtml" TargetMode="External"/><Relationship Id="rId1" Type="http://schemas.openxmlformats.org/officeDocument/2006/relationships/hyperlink" Target="https://g1.globo.com/sp/ribeirao-preto-franca/noticia/2021/08/20/pelo-segundo-ano-seguido-maior-reserva-de-cerrado-em-sp-pega-fogo-em-luis-antonio.g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4B103-E629-498B-A31B-B855ECF12348}">
  <dimension ref="A6:L38"/>
  <sheetViews>
    <sheetView tabSelected="1" workbookViewId="0">
      <selection activeCell="J24" sqref="J24"/>
    </sheetView>
  </sheetViews>
  <sheetFormatPr defaultRowHeight="15" x14ac:dyDescent="0.25"/>
  <cols>
    <col min="7" max="7" width="9.140625" style="1"/>
    <col min="8" max="8" width="14.28515625" style="1" bestFit="1" customWidth="1"/>
    <col min="9" max="9" width="10.5703125" bestFit="1" customWidth="1"/>
    <col min="10" max="10" width="13.28515625" bestFit="1" customWidth="1"/>
    <col min="12" max="12" width="12.140625" bestFit="1" customWidth="1"/>
  </cols>
  <sheetData>
    <row r="6" spans="7:11" x14ac:dyDescent="0.25">
      <c r="G6" s="3" t="s">
        <v>4</v>
      </c>
      <c r="H6" s="3"/>
    </row>
    <row r="7" spans="7:11" x14ac:dyDescent="0.25">
      <c r="G7" s="1" t="s">
        <v>0</v>
      </c>
      <c r="H7" s="1">
        <v>30000</v>
      </c>
    </row>
    <row r="8" spans="7:11" x14ac:dyDescent="0.25">
      <c r="G8" s="1" t="s">
        <v>1</v>
      </c>
    </row>
    <row r="9" spans="7:11" x14ac:dyDescent="0.25">
      <c r="G9" s="1" t="s">
        <v>3</v>
      </c>
      <c r="H9" s="1">
        <v>60</v>
      </c>
      <c r="I9" t="s">
        <v>56</v>
      </c>
    </row>
    <row r="10" spans="7:11" x14ac:dyDescent="0.25">
      <c r="G10" s="1" t="s">
        <v>2</v>
      </c>
      <c r="H10" s="1">
        <v>30</v>
      </c>
      <c r="I10" t="s">
        <v>56</v>
      </c>
    </row>
    <row r="11" spans="7:11" x14ac:dyDescent="0.25">
      <c r="G11" s="1" t="s">
        <v>62</v>
      </c>
      <c r="H11" s="1">
        <v>180</v>
      </c>
      <c r="I11" t="s">
        <v>56</v>
      </c>
    </row>
    <row r="13" spans="7:11" x14ac:dyDescent="0.25">
      <c r="G13" s="3" t="s">
        <v>5</v>
      </c>
      <c r="H13" s="3"/>
      <c r="I13" s="2" t="s">
        <v>40</v>
      </c>
    </row>
    <row r="14" spans="7:11" x14ac:dyDescent="0.25">
      <c r="G14" s="1" t="s">
        <v>10</v>
      </c>
      <c r="H14" s="12">
        <f>'racional pré def'!K14</f>
        <v>1.25</v>
      </c>
      <c r="I14" t="s">
        <v>54</v>
      </c>
    </row>
    <row r="15" spans="7:11" x14ac:dyDescent="0.25">
      <c r="G15" s="1" t="s">
        <v>6</v>
      </c>
      <c r="H15" s="12">
        <f>'racional pré def'!K9</f>
        <v>3.4285714285714284</v>
      </c>
      <c r="I15" t="s">
        <v>57</v>
      </c>
    </row>
    <row r="16" spans="7:11" x14ac:dyDescent="0.25">
      <c r="G16" s="1" t="s">
        <v>7</v>
      </c>
      <c r="H16" s="14">
        <f>'racional pré def'!K10</f>
        <v>4.8399999999999997E-3</v>
      </c>
      <c r="I16" t="s">
        <v>58</v>
      </c>
      <c r="K16" s="5"/>
    </row>
    <row r="17" spans="1:12" x14ac:dyDescent="0.25">
      <c r="G17" s="1" t="s">
        <v>8</v>
      </c>
      <c r="H17" s="13">
        <f>10*(H7/'racional pré def'!K11)</f>
        <v>30</v>
      </c>
      <c r="I17" t="s">
        <v>61</v>
      </c>
    </row>
    <row r="18" spans="1:12" x14ac:dyDescent="0.25">
      <c r="G18" s="1" t="s">
        <v>9</v>
      </c>
      <c r="H18" s="6">
        <f>'racional pré def'!K12</f>
        <v>66.997249999999994</v>
      </c>
      <c r="I18" t="s">
        <v>41</v>
      </c>
    </row>
    <row r="19" spans="1:12" x14ac:dyDescent="0.25">
      <c r="G19" s="1" t="s">
        <v>59</v>
      </c>
      <c r="H19" s="1" t="s">
        <v>63</v>
      </c>
      <c r="I19" s="6" t="s">
        <v>60</v>
      </c>
    </row>
    <row r="20" spans="1:12" x14ac:dyDescent="0.25">
      <c r="G20" s="1" t="s">
        <v>19</v>
      </c>
      <c r="H20" s="6">
        <f>IF(H19 = "sim",'racional pré def'!K13,0)</f>
        <v>14047.619047619048</v>
      </c>
      <c r="I20" t="s">
        <v>41</v>
      </c>
    </row>
    <row r="21" spans="1:12" x14ac:dyDescent="0.25">
      <c r="H21" s="6"/>
    </row>
    <row r="22" spans="1:12" x14ac:dyDescent="0.25">
      <c r="G22" s="1" t="s">
        <v>42</v>
      </c>
      <c r="H22" s="6"/>
    </row>
    <row r="23" spans="1:12" x14ac:dyDescent="0.25">
      <c r="G23" s="1" t="s">
        <v>43</v>
      </c>
      <c r="H23" s="6"/>
    </row>
    <row r="24" spans="1:12" x14ac:dyDescent="0.25">
      <c r="H24" s="6"/>
    </row>
    <row r="26" spans="1:12" x14ac:dyDescent="0.25">
      <c r="G26" s="3" t="s">
        <v>11</v>
      </c>
      <c r="H26" s="3"/>
    </row>
    <row r="27" spans="1:12" x14ac:dyDescent="0.25">
      <c r="G27" s="3" t="s">
        <v>20</v>
      </c>
    </row>
    <row r="28" spans="1:12" x14ac:dyDescent="0.25">
      <c r="H28" s="3" t="s">
        <v>12</v>
      </c>
      <c r="J28" s="2" t="s">
        <v>13</v>
      </c>
      <c r="L28" s="2" t="s">
        <v>14</v>
      </c>
    </row>
    <row r="29" spans="1:12" x14ac:dyDescent="0.25">
      <c r="G29" s="1" t="s">
        <v>15</v>
      </c>
      <c r="H29" s="9">
        <f>IF((H9*60)+(H11*60)*H14&gt;H7,H7,(H9*60)+(H11*60)*H14)</f>
        <v>17100</v>
      </c>
      <c r="I29" t="s">
        <v>64</v>
      </c>
      <c r="J29" s="9">
        <f>IF((H10*60)+(H11*60)*H14&gt;H7,H7,(H10*60)+(H11*60)*H14)</f>
        <v>15300</v>
      </c>
      <c r="K29" t="s">
        <v>64</v>
      </c>
    </row>
    <row r="30" spans="1:12" x14ac:dyDescent="0.25">
      <c r="A30" t="s">
        <v>22</v>
      </c>
      <c r="G30" s="1" t="s">
        <v>16</v>
      </c>
      <c r="H30" s="6">
        <f>H18*H17*((H9+H11)/60)</f>
        <v>8039.6699999999992</v>
      </c>
      <c r="J30" s="5">
        <f>H18*H17*((H10+H11)/60)</f>
        <v>7034.7112499999994</v>
      </c>
      <c r="L30" s="5">
        <f>H30-J30</f>
        <v>1004.9587499999998</v>
      </c>
    </row>
    <row r="31" spans="1:12" x14ac:dyDescent="0.25">
      <c r="A31" t="s">
        <v>36</v>
      </c>
      <c r="G31" s="1" t="s">
        <v>17</v>
      </c>
      <c r="H31" s="6">
        <f>H15*H29*H16</f>
        <v>283.76228571428567</v>
      </c>
      <c r="J31" s="5">
        <f>H15*J29*H16</f>
        <v>253.89257142857142</v>
      </c>
      <c r="L31" s="5">
        <f t="shared" ref="L31:L32" si="0">H31-J31</f>
        <v>29.869714285714252</v>
      </c>
    </row>
    <row r="32" spans="1:12" x14ac:dyDescent="0.25">
      <c r="G32" s="1" t="s">
        <v>18</v>
      </c>
      <c r="H32" s="6">
        <f>H20*((H9+H11)/60)</f>
        <v>56190.476190476191</v>
      </c>
      <c r="J32" s="5">
        <f>H20*((H10+H11)/60)</f>
        <v>49166.666666666664</v>
      </c>
      <c r="L32" s="5">
        <f t="shared" si="0"/>
        <v>7023.8095238095266</v>
      </c>
    </row>
    <row r="33" spans="7:12" x14ac:dyDescent="0.25">
      <c r="G33" s="3" t="s">
        <v>65</v>
      </c>
      <c r="H33" s="15">
        <f>SUM(H30:H32)</f>
        <v>64513.908476190474</v>
      </c>
      <c r="I33" s="2"/>
      <c r="J33" s="15">
        <f>SUM(J30:J32)</f>
        <v>56455.270488095237</v>
      </c>
      <c r="K33" s="2"/>
      <c r="L33" s="15">
        <f>SUM(L30:L32)</f>
        <v>8058.6379880952409</v>
      </c>
    </row>
    <row r="34" spans="7:12" x14ac:dyDescent="0.25">
      <c r="G34" s="3"/>
      <c r="H34" s="6"/>
      <c r="J34" s="6"/>
      <c r="L34" s="6"/>
    </row>
    <row r="35" spans="7:12" x14ac:dyDescent="0.25">
      <c r="G35" s="3"/>
      <c r="H35" s="6"/>
      <c r="J35" s="6"/>
      <c r="L35" s="6"/>
    </row>
    <row r="36" spans="7:12" x14ac:dyDescent="0.25">
      <c r="G36" s="3" t="s">
        <v>21</v>
      </c>
    </row>
    <row r="37" spans="7:12" x14ac:dyDescent="0.25">
      <c r="G37" s="3"/>
    </row>
    <row r="38" spans="7:12" x14ac:dyDescent="0.25">
      <c r="G38" s="3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753AC-9533-43E9-9448-6AB317B852D7}">
  <dimension ref="G8:P14"/>
  <sheetViews>
    <sheetView workbookViewId="0">
      <selection activeCell="P10" sqref="P10"/>
    </sheetView>
  </sheetViews>
  <sheetFormatPr defaultRowHeight="15" x14ac:dyDescent="0.25"/>
  <cols>
    <col min="7" max="7" width="9.140625" style="3"/>
    <col min="11" max="11" width="13.28515625" style="5" bestFit="1" customWidth="1"/>
  </cols>
  <sheetData>
    <row r="8" spans="7:16" x14ac:dyDescent="0.25">
      <c r="I8" s="2" t="s">
        <v>23</v>
      </c>
      <c r="J8" s="2" t="s">
        <v>25</v>
      </c>
      <c r="K8" s="7" t="s">
        <v>35</v>
      </c>
    </row>
    <row r="9" spans="7:16" x14ac:dyDescent="0.25">
      <c r="G9" s="3" t="s">
        <v>6</v>
      </c>
      <c r="I9" s="4" t="s">
        <v>45</v>
      </c>
      <c r="J9" t="s">
        <v>46</v>
      </c>
      <c r="K9" s="8">
        <f>24000/7000</f>
        <v>3.4285714285714284</v>
      </c>
      <c r="L9" t="s">
        <v>55</v>
      </c>
      <c r="P9" s="1" t="s">
        <v>6</v>
      </c>
    </row>
    <row r="10" spans="7:16" x14ac:dyDescent="0.25">
      <c r="G10" s="3" t="s">
        <v>7</v>
      </c>
      <c r="I10" s="4" t="s">
        <v>48</v>
      </c>
      <c r="J10" t="s">
        <v>49</v>
      </c>
      <c r="K10" s="10">
        <v>4.8399999999999997E-3</v>
      </c>
      <c r="L10" t="s">
        <v>50</v>
      </c>
      <c r="P10" s="1" t="s">
        <v>7</v>
      </c>
    </row>
    <row r="11" spans="7:16" x14ac:dyDescent="0.25">
      <c r="G11" s="3" t="s">
        <v>8</v>
      </c>
      <c r="I11" s="4" t="s">
        <v>29</v>
      </c>
      <c r="J11" t="s">
        <v>47</v>
      </c>
      <c r="K11" s="11">
        <v>10000</v>
      </c>
      <c r="L11" t="s">
        <v>51</v>
      </c>
      <c r="P11" s="1" t="s">
        <v>8</v>
      </c>
    </row>
    <row r="12" spans="7:16" x14ac:dyDescent="0.25">
      <c r="G12" s="3" t="s">
        <v>37</v>
      </c>
      <c r="I12" s="4" t="s">
        <v>38</v>
      </c>
      <c r="J12" t="s">
        <v>39</v>
      </c>
      <c r="K12" s="5">
        <f>2679.89/40</f>
        <v>66.997249999999994</v>
      </c>
      <c r="L12" t="s">
        <v>52</v>
      </c>
      <c r="P12" s="1" t="s">
        <v>9</v>
      </c>
    </row>
    <row r="13" spans="7:16" x14ac:dyDescent="0.25">
      <c r="G13" s="3" t="s">
        <v>18</v>
      </c>
      <c r="I13" s="4" t="s">
        <v>24</v>
      </c>
      <c r="J13" t="s">
        <v>26</v>
      </c>
      <c r="K13" s="5">
        <f>(5900000/420)</f>
        <v>14047.619047619048</v>
      </c>
      <c r="L13" t="s">
        <v>53</v>
      </c>
      <c r="P13" s="1" t="s">
        <v>19</v>
      </c>
    </row>
    <row r="14" spans="7:16" x14ac:dyDescent="0.25">
      <c r="G14" s="3" t="s">
        <v>34</v>
      </c>
      <c r="I14" s="4" t="s">
        <v>33</v>
      </c>
      <c r="J14" t="s">
        <v>44</v>
      </c>
      <c r="K14" s="8">
        <v>1.25</v>
      </c>
      <c r="L14" t="s">
        <v>54</v>
      </c>
      <c r="P14" s="1" t="s">
        <v>10</v>
      </c>
    </row>
  </sheetData>
  <hyperlinks>
    <hyperlink ref="I13" r:id="rId1" display="https://g1.globo.com/sp/sao-paulo/noticia/2024/09/06/com-avanco-das-queimadas-governo-de-sp-libera-r-59-milhoes-para-combate-a-incendios-florestais-com-aeronaves.ghtml" xr:uid="{0E6C05D7-4FBB-44C3-B2BB-B24146BF89C0}"/>
    <hyperlink ref="I14" r:id="rId2" xr:uid="{A84EB857-86FE-42A6-B4A7-E9AA64DAD431}"/>
    <hyperlink ref="I12" r:id="rId3" xr:uid="{1EEE96AA-AF67-4757-B12C-AA1A4E14C161}"/>
    <hyperlink ref="I9" r:id="rId4" xr:uid="{77615B53-3C9F-4821-BD90-7EFF67F5EB92}"/>
    <hyperlink ref="I11" r:id="rId5" xr:uid="{CC2BB99F-7392-4F66-98C4-F08D091FABE5}"/>
    <hyperlink ref="I10" r:id="rId6" location=":~:text=J%C3%A1%20para%20a%20categoria%20Residencial,e%20distribui%C3%A7%C3%A3o%20da%20%C3%A1gua%20tratada." xr:uid="{AA5436D9-D730-4003-ACE9-9F26FA66A327}"/>
  </hyperlinks>
  <pageMargins left="0.511811024" right="0.511811024" top="0.78740157499999996" bottom="0.78740157499999996" header="0.31496062000000002" footer="0.31496062000000002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5DECA-C2E9-4378-97B6-86721A3A4AD5}">
  <dimension ref="G10:G18"/>
  <sheetViews>
    <sheetView topLeftCell="A7" workbookViewId="0">
      <selection activeCell="G10" sqref="G10"/>
    </sheetView>
  </sheetViews>
  <sheetFormatPr defaultRowHeight="15" x14ac:dyDescent="0.25"/>
  <sheetData>
    <row r="10" spans="7:7" x14ac:dyDescent="0.25">
      <c r="G10" s="4" t="s">
        <v>29</v>
      </c>
    </row>
    <row r="11" spans="7:7" x14ac:dyDescent="0.25">
      <c r="G11" t="s">
        <v>27</v>
      </c>
    </row>
    <row r="12" spans="7:7" x14ac:dyDescent="0.25">
      <c r="G12" t="s">
        <v>28</v>
      </c>
    </row>
    <row r="14" spans="7:7" x14ac:dyDescent="0.25">
      <c r="G14" s="4" t="s">
        <v>31</v>
      </c>
    </row>
    <row r="15" spans="7:7" x14ac:dyDescent="0.25">
      <c r="G15" t="s">
        <v>30</v>
      </c>
    </row>
    <row r="17" spans="7:7" x14ac:dyDescent="0.25">
      <c r="G17" s="4" t="s">
        <v>33</v>
      </c>
    </row>
    <row r="18" spans="7:7" x14ac:dyDescent="0.25">
      <c r="G18" t="s">
        <v>32</v>
      </c>
    </row>
  </sheetData>
  <hyperlinks>
    <hyperlink ref="G10" r:id="rId1" xr:uid="{708B7EE2-5DD3-431D-BBC4-67B24C09A51E}"/>
    <hyperlink ref="G14" r:id="rId2" xr:uid="{3D8179C3-E665-492E-996B-22AC4939F51F}"/>
    <hyperlink ref="G17" r:id="rId3" xr:uid="{618060BE-A910-46B5-B41F-C022BE05812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calc v1</vt:lpstr>
      <vt:lpstr>racional pré def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HENRIQUE DE TOLEDO .</dc:creator>
  <cp:lastModifiedBy>GUILHERME HENRIQUE DE TOLEDO .</cp:lastModifiedBy>
  <dcterms:created xsi:type="dcterms:W3CDTF">2025-03-13T01:33:53Z</dcterms:created>
  <dcterms:modified xsi:type="dcterms:W3CDTF">2025-03-13T22:53:51Z</dcterms:modified>
</cp:coreProperties>
</file>