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e ingresos 1er año" sheetId="1" r:id="rId3"/>
    <sheet state="visible" name="Gastos e ingresos 3 primeros añ" sheetId="2" r:id="rId4"/>
  </sheets>
  <definedNames/>
  <calcPr/>
</workbook>
</file>

<file path=xl/sharedStrings.xml><?xml version="1.0" encoding="utf-8"?>
<sst xmlns="http://schemas.openxmlformats.org/spreadsheetml/2006/main" count="44" uniqueCount="34">
  <si>
    <t>Año 1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</si>
  <si>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</si>
  <si>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</si>
  <si>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</si>
  <si>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</si>
  <si>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</si>
  <si>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</si>
  <si>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</si>
  <si>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</si>
  <si>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</si>
  <si>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</si>
  <si>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</si>
  <si>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</si>
  <si>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Gastos</t>
  </si>
  <si>
    <t>Año 2</t>
  </si>
  <si>
    <t>Año 3</t>
  </si>
  <si>
    <t>Mejoras en el local</t>
  </si>
  <si>
    <t>Alquiler</t>
  </si>
  <si>
    <t>Salarios</t>
  </si>
  <si>
    <t>Material</t>
  </si>
  <si>
    <t>Limpieza</t>
  </si>
  <si>
    <t>Promoción</t>
  </si>
  <si>
    <t>Seguros y legal</t>
  </si>
  <si>
    <t>Ingresos</t>
  </si>
  <si>
    <t>Membresias</t>
  </si>
  <si>
    <t>Talleres</t>
  </si>
  <si>
    <t>Inversion necesaria</t>
  </si>
  <si>
    <t>Perdidas / Beneficio</t>
  </si>
  <si>
    <t>Capital disponible</t>
  </si>
  <si>
    <t>Prestamo</t>
  </si>
  <si>
    <t>Prestamo + interés</t>
  </si>
  <si>
    <t>Ventas</t>
  </si>
  <si>
    <t>Beneficio perdidas</t>
  </si>
  <si>
    <t xml:space="preserve">Para poder usar este archivo tienes que descargártelo o crear una copia. Simplemnte pincha sobre Archivo &gt; Descargar y elige el formato que mejor te vaya.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</si>
</sst>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'Gastos e ingresos 1er año'!$A$13</c:f>
            </c:strRef>
          </c:tx>
          <c:spPr>
            <a:solidFill>
              <a:srgbClr val="4285F4"/>
            </a:solidFill>
          </c:spPr>
          <c:cat>
            <c:strRef>
              <c:f>'Gastos e ingresos 1er año'!$B$1:$M$1</c:f>
            </c:strRef>
          </c:cat>
          <c:val>
            <c:numRef>
              <c:f>'Gastos e ingresos 1er año'!$B$13:$M$13</c:f>
            </c:numRef>
          </c:val>
        </c:ser>
        <c:axId val="152152049"/>
        <c:axId val="717888102"/>
      </c:barChart>
      <c:catAx>
        <c:axId val="152152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7888102"/>
      </c:catAx>
      <c:valAx>
        <c:axId val="717888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152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'Gastos e ingresos 3 primeros añ'!$A$2</c:f>
            </c:strRef>
          </c:tx>
          <c:spPr>
            <a:solidFill>
              <a:srgbClr val="4285F4"/>
            </a:solidFill>
          </c:spPr>
          <c:cat>
            <c:strRef>
              <c:f>'Gastos e ingresos 3 primeros añ'!$B$1:$D$1</c:f>
            </c:strRef>
          </c:cat>
          <c:val>
            <c:numRef>
              <c:f>'Gastos e ingresos 3 primeros añ'!$B$2:$D$2</c:f>
            </c:numRef>
          </c:val>
        </c:ser>
        <c:ser>
          <c:idx val="1"/>
          <c:order val="1"/>
          <c:tx>
            <c:strRef>
              <c:f>'Gastos e ingresos 3 primeros añ'!$A$10</c:f>
            </c:strRef>
          </c:tx>
          <c:spPr>
            <a:solidFill>
              <a:srgbClr val="DB4437"/>
            </a:solidFill>
          </c:spPr>
          <c:cat>
            <c:strRef>
              <c:f>'Gastos e ingresos 3 primeros añ'!$B$1:$D$1</c:f>
            </c:strRef>
          </c:cat>
          <c:val>
            <c:numRef>
              <c:f>'Gastos e ingresos 3 primeros añ'!$B$10:$D$10</c:f>
            </c:numRef>
          </c:val>
        </c:ser>
        <c:ser>
          <c:idx val="2"/>
          <c:order val="2"/>
          <c:tx>
            <c:strRef>
              <c:f>'Gastos e ingresos 3 primeros añ'!$A$14</c:f>
            </c:strRef>
          </c:tx>
          <c:spPr>
            <a:solidFill>
              <a:srgbClr val="F4B400"/>
            </a:solidFill>
          </c:spPr>
          <c:cat>
            <c:strRef>
              <c:f>'Gastos e ingresos 3 primeros añ'!$B$1:$D$1</c:f>
            </c:strRef>
          </c:cat>
          <c:val>
            <c:numRef>
              <c:f>'Gastos e ingresos 3 primeros añ'!$B$14:$D$14</c:f>
            </c:numRef>
          </c:val>
        </c:ser>
        <c:axId val="1018613112"/>
        <c:axId val="1009796248"/>
      </c:barChart>
      <c:catAx>
        <c:axId val="101861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9796248"/>
      </c:catAx>
      <c:valAx>
        <c:axId val="1009796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8613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14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18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13</v>
      </c>
      <c r="B2" s="1">
        <f t="shared" ref="B2:M2" si="1">(sum(B3:B9))</f>
        <v>28166.66667</v>
      </c>
      <c r="C2" s="1">
        <f t="shared" si="1"/>
        <v>20666.66667</v>
      </c>
      <c r="D2" s="1">
        <f t="shared" si="1"/>
        <v>19166.66667</v>
      </c>
      <c r="E2" s="1">
        <f t="shared" si="1"/>
        <v>11666.66667</v>
      </c>
      <c r="F2" s="1">
        <f t="shared" si="1"/>
        <v>11666.66667</v>
      </c>
      <c r="G2" s="1">
        <f t="shared" si="1"/>
        <v>11666.66667</v>
      </c>
      <c r="H2" s="1">
        <f t="shared" si="1"/>
        <v>11666.66667</v>
      </c>
      <c r="I2" s="1">
        <f t="shared" si="1"/>
        <v>11666.66667</v>
      </c>
      <c r="J2" s="1">
        <f t="shared" si="1"/>
        <v>11666.66667</v>
      </c>
      <c r="K2" s="1">
        <f t="shared" si="1"/>
        <v>11666.66667</v>
      </c>
      <c r="L2" s="1">
        <f t="shared" si="1"/>
        <v>11666.66667</v>
      </c>
      <c r="M2" s="1">
        <f t="shared" si="1"/>
        <v>11666.66667</v>
      </c>
      <c r="N2" s="1">
        <f t="shared" ref="N2:N5" si="2">sum(B2:M2)</f>
        <v>173000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16</v>
      </c>
      <c r="B3" s="3">
        <v>15000.0</v>
      </c>
      <c r="C3" s="3">
        <v>7500.0</v>
      </c>
      <c r="D3" s="3">
        <v>7500.0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>
        <f t="shared" si="2"/>
        <v>30000</v>
      </c>
    </row>
    <row r="4">
      <c r="A4" s="3" t="s">
        <v>17</v>
      </c>
      <c r="B4">
        <f t="shared" ref="B4:M4" si="3">(2500*14)/12</f>
        <v>2916.666667</v>
      </c>
      <c r="C4">
        <f t="shared" si="3"/>
        <v>2916.666667</v>
      </c>
      <c r="D4">
        <f t="shared" si="3"/>
        <v>2916.666667</v>
      </c>
      <c r="E4">
        <f t="shared" si="3"/>
        <v>2916.666667</v>
      </c>
      <c r="F4">
        <f t="shared" si="3"/>
        <v>2916.666667</v>
      </c>
      <c r="G4">
        <f t="shared" si="3"/>
        <v>2916.666667</v>
      </c>
      <c r="H4">
        <f t="shared" si="3"/>
        <v>2916.666667</v>
      </c>
      <c r="I4">
        <f t="shared" si="3"/>
        <v>2916.666667</v>
      </c>
      <c r="J4">
        <f t="shared" si="3"/>
        <v>2916.666667</v>
      </c>
      <c r="K4">
        <f t="shared" si="3"/>
        <v>2916.666667</v>
      </c>
      <c r="L4">
        <f t="shared" si="3"/>
        <v>2916.666667</v>
      </c>
      <c r="M4">
        <f t="shared" si="3"/>
        <v>2916.666667</v>
      </c>
      <c r="N4">
        <f t="shared" si="2"/>
        <v>35000</v>
      </c>
    </row>
    <row r="5">
      <c r="A5" s="3" t="s">
        <v>18</v>
      </c>
      <c r="B5">
        <f t="shared" ref="B5:M5" si="4">(25000+30000+13000+13000)/12</f>
        <v>6750</v>
      </c>
      <c r="C5">
        <f t="shared" si="4"/>
        <v>6750</v>
      </c>
      <c r="D5">
        <f t="shared" si="4"/>
        <v>6750</v>
      </c>
      <c r="E5">
        <f t="shared" si="4"/>
        <v>6750</v>
      </c>
      <c r="F5">
        <f t="shared" si="4"/>
        <v>6750</v>
      </c>
      <c r="G5">
        <f t="shared" si="4"/>
        <v>6750</v>
      </c>
      <c r="H5">
        <f t="shared" si="4"/>
        <v>6750</v>
      </c>
      <c r="I5">
        <f t="shared" si="4"/>
        <v>6750</v>
      </c>
      <c r="J5">
        <f t="shared" si="4"/>
        <v>6750</v>
      </c>
      <c r="K5">
        <f t="shared" si="4"/>
        <v>6750</v>
      </c>
      <c r="L5">
        <f t="shared" si="4"/>
        <v>6750</v>
      </c>
      <c r="M5">
        <f t="shared" si="4"/>
        <v>6750</v>
      </c>
      <c r="N5">
        <f t="shared" si="2"/>
        <v>81000</v>
      </c>
    </row>
    <row r="6">
      <c r="A6" s="3" t="s">
        <v>19</v>
      </c>
      <c r="B6">
        <f t="shared" ref="B6:C6" si="5">3000/2</f>
        <v>1500</v>
      </c>
      <c r="C6">
        <f t="shared" si="5"/>
        <v>1500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</row>
    <row r="7">
      <c r="A7" s="3" t="s">
        <v>20</v>
      </c>
      <c r="B7">
        <f t="shared" ref="B7:M7" si="6">500</f>
        <v>500</v>
      </c>
      <c r="C7">
        <f t="shared" si="6"/>
        <v>500</v>
      </c>
      <c r="D7">
        <f t="shared" si="6"/>
        <v>500</v>
      </c>
      <c r="E7">
        <f t="shared" si="6"/>
        <v>500</v>
      </c>
      <c r="F7">
        <f t="shared" si="6"/>
        <v>500</v>
      </c>
      <c r="G7">
        <f t="shared" si="6"/>
        <v>500</v>
      </c>
      <c r="H7">
        <f t="shared" si="6"/>
        <v>500</v>
      </c>
      <c r="I7">
        <f t="shared" si="6"/>
        <v>500</v>
      </c>
      <c r="J7">
        <f t="shared" si="6"/>
        <v>500</v>
      </c>
      <c r="K7">
        <f t="shared" si="6"/>
        <v>500</v>
      </c>
      <c r="L7">
        <f t="shared" si="6"/>
        <v>500</v>
      </c>
      <c r="M7">
        <f t="shared" si="6"/>
        <v>500</v>
      </c>
      <c r="N7">
        <f t="shared" ref="N7:N12" si="8">sum(B7:M7)</f>
        <v>6000</v>
      </c>
    </row>
    <row r="8">
      <c r="A8" s="3" t="s">
        <v>21</v>
      </c>
      <c r="B8">
        <f t="shared" ref="B8:M8" si="7">1000</f>
        <v>1000</v>
      </c>
      <c r="C8">
        <f t="shared" si="7"/>
        <v>1000</v>
      </c>
      <c r="D8">
        <f t="shared" si="7"/>
        <v>1000</v>
      </c>
      <c r="E8">
        <f t="shared" si="7"/>
        <v>1000</v>
      </c>
      <c r="F8">
        <f t="shared" si="7"/>
        <v>1000</v>
      </c>
      <c r="G8">
        <f t="shared" si="7"/>
        <v>1000</v>
      </c>
      <c r="H8">
        <f t="shared" si="7"/>
        <v>1000</v>
      </c>
      <c r="I8">
        <f t="shared" si="7"/>
        <v>1000</v>
      </c>
      <c r="J8">
        <f t="shared" si="7"/>
        <v>1000</v>
      </c>
      <c r="K8">
        <f t="shared" si="7"/>
        <v>1000</v>
      </c>
      <c r="L8">
        <f t="shared" si="7"/>
        <v>1000</v>
      </c>
      <c r="M8">
        <f t="shared" si="7"/>
        <v>1000</v>
      </c>
      <c r="N8">
        <f t="shared" si="8"/>
        <v>12000</v>
      </c>
    </row>
    <row r="9">
      <c r="A9" s="3" t="s">
        <v>22</v>
      </c>
      <c r="B9" s="3">
        <v>500.0</v>
      </c>
      <c r="C9" s="3">
        <v>500.0</v>
      </c>
      <c r="D9" s="3">
        <v>500.0</v>
      </c>
      <c r="E9" s="3">
        <v>500.0</v>
      </c>
      <c r="F9" s="3">
        <v>500.0</v>
      </c>
      <c r="G9" s="3">
        <v>500.0</v>
      </c>
      <c r="H9" s="3">
        <v>500.0</v>
      </c>
      <c r="I9" s="3">
        <v>500.0</v>
      </c>
      <c r="J9" s="3">
        <v>500.0</v>
      </c>
      <c r="K9" s="3">
        <v>500.0</v>
      </c>
      <c r="L9" s="3">
        <v>500.0</v>
      </c>
      <c r="M9" s="3">
        <v>500.0</v>
      </c>
      <c r="N9">
        <f t="shared" si="8"/>
        <v>6000</v>
      </c>
    </row>
    <row r="10">
      <c r="A10" s="2" t="s">
        <v>31</v>
      </c>
      <c r="B10" s="1">
        <f t="shared" ref="B10:M10" si="9">sum(B11:B12)</f>
        <v>1200</v>
      </c>
      <c r="C10" s="1">
        <f t="shared" si="9"/>
        <v>9500</v>
      </c>
      <c r="D10" s="1">
        <f t="shared" si="9"/>
        <v>10600</v>
      </c>
      <c r="E10" s="1">
        <f t="shared" si="9"/>
        <v>10600</v>
      </c>
      <c r="F10" s="1">
        <f t="shared" si="9"/>
        <v>11700</v>
      </c>
      <c r="G10" s="1">
        <f t="shared" si="9"/>
        <v>12100</v>
      </c>
      <c r="H10" s="1">
        <f t="shared" si="9"/>
        <v>12600</v>
      </c>
      <c r="I10" s="1">
        <f t="shared" si="9"/>
        <v>13800</v>
      </c>
      <c r="J10" s="1">
        <f t="shared" si="9"/>
        <v>13800</v>
      </c>
      <c r="K10" s="1">
        <f t="shared" si="9"/>
        <v>14000</v>
      </c>
      <c r="L10" s="1">
        <f t="shared" si="9"/>
        <v>14600</v>
      </c>
      <c r="M10" s="1">
        <f t="shared" si="9"/>
        <v>14700</v>
      </c>
      <c r="N10" s="1">
        <f t="shared" si="8"/>
        <v>139200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>
        <v>1200.0</v>
      </c>
      <c r="C11" s="3">
        <v>7000.0</v>
      </c>
      <c r="D11" s="3">
        <v>7500.0</v>
      </c>
      <c r="E11" s="3">
        <v>7300.0</v>
      </c>
      <c r="F11" s="3">
        <v>8000.0</v>
      </c>
      <c r="G11" s="3">
        <v>8200.0</v>
      </c>
      <c r="H11" s="3">
        <v>8600.0</v>
      </c>
      <c r="I11" s="3">
        <v>9100.0</v>
      </c>
      <c r="J11" s="3">
        <v>9300.0</v>
      </c>
      <c r="K11" s="3">
        <v>9500.0</v>
      </c>
      <c r="L11" s="3">
        <v>10100.0</v>
      </c>
      <c r="M11" s="3">
        <v>10200.0</v>
      </c>
      <c r="N11">
        <f t="shared" si="8"/>
        <v>96000</v>
      </c>
    </row>
    <row r="12">
      <c r="A12" s="3" t="s">
        <v>25</v>
      </c>
      <c r="B12" s="3">
        <v>0.0</v>
      </c>
      <c r="C12" s="3">
        <v>2500.0</v>
      </c>
      <c r="D12" s="3">
        <v>3100.0</v>
      </c>
      <c r="E12" s="3">
        <v>3300.0</v>
      </c>
      <c r="F12" s="3">
        <v>3700.0</v>
      </c>
      <c r="G12" s="3">
        <v>3900.0</v>
      </c>
      <c r="H12" s="3">
        <v>4000.0</v>
      </c>
      <c r="I12" s="3">
        <v>4700.0</v>
      </c>
      <c r="J12" s="3">
        <v>4500.0</v>
      </c>
      <c r="K12" s="3">
        <v>4500.0</v>
      </c>
      <c r="L12" s="3">
        <v>4500.0</v>
      </c>
      <c r="M12" s="3">
        <v>4500.0</v>
      </c>
      <c r="N12">
        <f t="shared" si="8"/>
        <v>43200</v>
      </c>
    </row>
    <row r="13">
      <c r="A13" s="2" t="s">
        <v>32</v>
      </c>
      <c r="B13">
        <f t="shared" ref="B13:N13" si="10">B10-B2</f>
        <v>-26966.66667</v>
      </c>
      <c r="C13">
        <f t="shared" si="10"/>
        <v>-11166.66667</v>
      </c>
      <c r="D13">
        <f t="shared" si="10"/>
        <v>-8566.666667</v>
      </c>
      <c r="E13">
        <f t="shared" si="10"/>
        <v>-1066.666667</v>
      </c>
      <c r="F13">
        <f t="shared" si="10"/>
        <v>33.33333333</v>
      </c>
      <c r="G13">
        <f t="shared" si="10"/>
        <v>433.3333333</v>
      </c>
      <c r="H13">
        <f t="shared" si="10"/>
        <v>933.3333333</v>
      </c>
      <c r="I13">
        <f t="shared" si="10"/>
        <v>2133.333333</v>
      </c>
      <c r="J13">
        <f t="shared" si="10"/>
        <v>2133.333333</v>
      </c>
      <c r="K13">
        <f t="shared" si="10"/>
        <v>2333.333333</v>
      </c>
      <c r="L13">
        <f t="shared" si="10"/>
        <v>2933.333333</v>
      </c>
      <c r="M13">
        <f t="shared" si="10"/>
        <v>3033.333333</v>
      </c>
      <c r="N13">
        <f t="shared" si="10"/>
        <v>-33800</v>
      </c>
    </row>
    <row r="16">
      <c r="A16" s="4" t="s">
        <v>33</v>
      </c>
    </row>
  </sheetData>
  <mergeCells count="1">
    <mergeCell ref="A16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B1" s="2" t="s">
        <v>0</v>
      </c>
      <c r="C1" s="2" t="s">
        <v>14</v>
      </c>
      <c r="D1" s="2" t="s">
        <v>15</v>
      </c>
    </row>
    <row r="2">
      <c r="A2" s="2" t="s">
        <v>13</v>
      </c>
      <c r="B2">
        <f t="shared" ref="B2:D2" si="1">sum(B3:B9)</f>
        <v>193000</v>
      </c>
      <c r="C2">
        <f t="shared" si="1"/>
        <v>158100</v>
      </c>
      <c r="D2">
        <f t="shared" si="1"/>
        <v>158100</v>
      </c>
    </row>
    <row r="3">
      <c r="A3" s="3" t="s">
        <v>16</v>
      </c>
      <c r="B3" s="3">
        <v>50000.0</v>
      </c>
      <c r="C3" s="3">
        <v>0.0</v>
      </c>
      <c r="D3" s="3">
        <v>0.0</v>
      </c>
    </row>
    <row r="4">
      <c r="A4" s="3" t="s">
        <v>17</v>
      </c>
      <c r="B4">
        <f>2500*14</f>
        <v>35000</v>
      </c>
      <c r="C4">
        <f t="shared" ref="C4:D4" si="2">2700*14</f>
        <v>37800</v>
      </c>
      <c r="D4">
        <f t="shared" si="2"/>
        <v>37800</v>
      </c>
    </row>
    <row r="5">
      <c r="A5" s="3" t="s">
        <v>18</v>
      </c>
      <c r="B5">
        <f>25000+30000+13000+13000</f>
        <v>81000</v>
      </c>
      <c r="C5">
        <f t="shared" ref="C5:D5" si="3">25000+30000+16000+16000</f>
        <v>87000</v>
      </c>
      <c r="D5">
        <f t="shared" si="3"/>
        <v>87000</v>
      </c>
    </row>
    <row r="6">
      <c r="A6" s="3" t="s">
        <v>19</v>
      </c>
      <c r="B6">
        <f>3000</f>
        <v>3000</v>
      </c>
      <c r="C6">
        <f t="shared" ref="C6:D6" si="4">1500</f>
        <v>1500</v>
      </c>
      <c r="D6">
        <f t="shared" si="4"/>
        <v>1500</v>
      </c>
    </row>
    <row r="7">
      <c r="A7" s="3" t="s">
        <v>20</v>
      </c>
      <c r="B7">
        <f>500*12</f>
        <v>6000</v>
      </c>
      <c r="C7">
        <f t="shared" ref="C7:D7" si="5">600*12</f>
        <v>7200</v>
      </c>
      <c r="D7">
        <f t="shared" si="5"/>
        <v>7200</v>
      </c>
    </row>
    <row r="8">
      <c r="A8" s="3" t="s">
        <v>21</v>
      </c>
      <c r="B8">
        <f>1000*12</f>
        <v>12000</v>
      </c>
      <c r="C8">
        <f t="shared" ref="C8:D8" si="6">1800*12</f>
        <v>21600</v>
      </c>
      <c r="D8">
        <f t="shared" si="6"/>
        <v>21600</v>
      </c>
    </row>
    <row r="9">
      <c r="A9" s="3" t="s">
        <v>22</v>
      </c>
      <c r="B9" s="3">
        <v>6000.0</v>
      </c>
      <c r="C9" s="3">
        <v>3000.0</v>
      </c>
      <c r="D9" s="3">
        <v>3000.0</v>
      </c>
    </row>
    <row r="10">
      <c r="A10" s="2" t="s">
        <v>23</v>
      </c>
      <c r="B10">
        <f t="shared" ref="B10:D10" si="7">sum(B11:B12)</f>
        <v>139200</v>
      </c>
      <c r="C10">
        <f t="shared" si="7"/>
        <v>243600</v>
      </c>
      <c r="D10">
        <f t="shared" si="7"/>
        <v>326400</v>
      </c>
    </row>
    <row r="11">
      <c r="A11" s="3" t="s">
        <v>24</v>
      </c>
      <c r="B11">
        <f>200*40*12</f>
        <v>96000</v>
      </c>
      <c r="C11">
        <f>350*40*12</f>
        <v>168000</v>
      </c>
      <c r="D11">
        <f>500*40*12</f>
        <v>240000</v>
      </c>
    </row>
    <row r="12">
      <c r="A12" s="3" t="s">
        <v>25</v>
      </c>
      <c r="B12">
        <f>20*180*12</f>
        <v>43200</v>
      </c>
      <c r="C12">
        <f>35*180*12</f>
        <v>75600</v>
      </c>
      <c r="D12">
        <f>40*180*12</f>
        <v>86400</v>
      </c>
    </row>
    <row r="13">
      <c r="A13" s="3" t="s">
        <v>26</v>
      </c>
      <c r="B13">
        <f>sum(B3:B9)</f>
        <v>193000</v>
      </c>
      <c r="C13" s="3">
        <v>0.0</v>
      </c>
      <c r="D13" s="3">
        <v>0.0</v>
      </c>
    </row>
    <row r="14">
      <c r="A14" s="3" t="s">
        <v>27</v>
      </c>
      <c r="B14" s="3">
        <f t="shared" ref="B14:D14" si="8">B10-B2</f>
        <v>-53800</v>
      </c>
      <c r="C14" s="3">
        <f t="shared" si="8"/>
        <v>85500</v>
      </c>
      <c r="D14" s="3">
        <f t="shared" si="8"/>
        <v>168300</v>
      </c>
    </row>
    <row r="15">
      <c r="A15" s="3" t="s">
        <v>28</v>
      </c>
      <c r="B15" s="3">
        <v>75000.0</v>
      </c>
      <c r="C15" s="3">
        <v>0.0</v>
      </c>
      <c r="D15" s="3">
        <v>0.0</v>
      </c>
    </row>
    <row r="16">
      <c r="A16" s="3" t="s">
        <v>29</v>
      </c>
      <c r="B16">
        <f>B13-B15</f>
        <v>118000</v>
      </c>
      <c r="C16" s="3">
        <v>0.0</v>
      </c>
      <c r="D16" s="3">
        <v>0.0</v>
      </c>
    </row>
    <row r="17">
      <c r="A17" s="3" t="s">
        <v>30</v>
      </c>
      <c r="B17">
        <f>B16*1.11</f>
        <v>130980</v>
      </c>
      <c r="C17" s="3">
        <v>0.0</v>
      </c>
      <c r="D17" s="3">
        <v>0.0</v>
      </c>
    </row>
  </sheetData>
  <drawing r:id="rId1"/>
</worksheet>
</file>