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Archivos\2004 - BI com Excel 1\"/>
    </mc:Choice>
  </mc:AlternateContent>
  <xr:revisionPtr revIDLastSave="0" documentId="13_ncr:1_{40D0A6CD-6BF9-4C04-9841-ECF6D51C22C6}" xr6:coauthVersionLast="47" xr6:coauthVersionMax="47" xr10:uidLastSave="{00000000-0000-0000-0000-000000000000}"/>
  <bookViews>
    <workbookView xWindow="38280" yWindow="-120" windowWidth="20640" windowHeight="11760" tabRatio="781" xr2:uid="{87BE7180-3E81-4FE5-B433-FFDBA552102C}"/>
  </bookViews>
  <sheets>
    <sheet name="Stock Serenatto Café " sheetId="6" r:id="rId1"/>
  </sheets>
  <definedNames>
    <definedName name="Lista_Produt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6" l="1"/>
  <c r="L37" i="6"/>
  <c r="M37" i="6" s="1"/>
  <c r="L29" i="6"/>
  <c r="M29" i="6" s="1"/>
  <c r="G29" i="6"/>
  <c r="G15" i="6"/>
  <c r="G14" i="6"/>
  <c r="G13" i="6"/>
  <c r="G12" i="6"/>
  <c r="G11" i="6"/>
  <c r="G10" i="6"/>
  <c r="G9" i="6"/>
  <c r="G8" i="6"/>
  <c r="L8" i="6"/>
  <c r="M8" i="6" s="1"/>
  <c r="I34" i="6"/>
  <c r="I33" i="6"/>
  <c r="I31" i="6"/>
  <c r="I29" i="6"/>
  <c r="I28" i="6"/>
  <c r="I27" i="6"/>
  <c r="I26" i="6"/>
  <c r="I25" i="6"/>
  <c r="I20" i="6"/>
  <c r="I15" i="6"/>
  <c r="I14" i="6"/>
  <c r="I13" i="6"/>
  <c r="I12" i="6"/>
  <c r="I10" i="6"/>
  <c r="I9" i="6"/>
  <c r="I8" i="6"/>
  <c r="F38" i="6"/>
  <c r="E38" i="6"/>
  <c r="I37" i="6"/>
  <c r="L36" i="6"/>
  <c r="M36" i="6" s="1"/>
  <c r="G36" i="6"/>
  <c r="I36" i="6" s="1"/>
  <c r="K35" i="6"/>
  <c r="K38" i="6" s="1"/>
  <c r="J35" i="6"/>
  <c r="J38" i="6" s="1"/>
  <c r="F35" i="6"/>
  <c r="E35" i="6"/>
  <c r="L34" i="6"/>
  <c r="M34" i="6" s="1"/>
  <c r="G34" i="6"/>
  <c r="L33" i="6"/>
  <c r="M33" i="6" s="1"/>
  <c r="G33" i="6"/>
  <c r="L32" i="6"/>
  <c r="M32" i="6" s="1"/>
  <c r="G32" i="6"/>
  <c r="I32" i="6" s="1"/>
  <c r="L31" i="6"/>
  <c r="M31" i="6" s="1"/>
  <c r="G31" i="6"/>
  <c r="E30" i="6"/>
  <c r="L28" i="6"/>
  <c r="M28" i="6" s="1"/>
  <c r="G28" i="6"/>
  <c r="L27" i="6"/>
  <c r="M27" i="6" s="1"/>
  <c r="G27" i="6"/>
  <c r="L26" i="6"/>
  <c r="M26" i="6" s="1"/>
  <c r="G26" i="6"/>
  <c r="L25" i="6"/>
  <c r="M25" i="6" s="1"/>
  <c r="G25" i="6"/>
  <c r="L24" i="6"/>
  <c r="M24" i="6" s="1"/>
  <c r="L23" i="6"/>
  <c r="M23" i="6" s="1"/>
  <c r="G23" i="6"/>
  <c r="I23" i="6" s="1"/>
  <c r="K22" i="6"/>
  <c r="J22" i="6"/>
  <c r="F22" i="6"/>
  <c r="F30" i="6" s="1"/>
  <c r="E22" i="6"/>
  <c r="E40" i="6" s="1"/>
  <c r="L21" i="6"/>
  <c r="M21" i="6" s="1"/>
  <c r="G21" i="6"/>
  <c r="I21" i="6" s="1"/>
  <c r="L20" i="6"/>
  <c r="M20" i="6" s="1"/>
  <c r="G20" i="6"/>
  <c r="L19" i="6"/>
  <c r="M19" i="6" s="1"/>
  <c r="G19" i="6"/>
  <c r="I19" i="6" s="1"/>
  <c r="L18" i="6"/>
  <c r="M18" i="6" s="1"/>
  <c r="G18" i="6"/>
  <c r="I18" i="6" s="1"/>
  <c r="L17" i="6"/>
  <c r="M17" i="6" s="1"/>
  <c r="G17" i="6"/>
  <c r="I17" i="6" s="1"/>
  <c r="L16" i="6"/>
  <c r="M16" i="6" s="1"/>
  <c r="G16" i="6"/>
  <c r="I16" i="6" s="1"/>
  <c r="L15" i="6"/>
  <c r="M15" i="6" s="1"/>
  <c r="L14" i="6"/>
  <c r="M14" i="6" s="1"/>
  <c r="L13" i="6"/>
  <c r="M13" i="6" s="1"/>
  <c r="L12" i="6"/>
  <c r="M12" i="6" s="1"/>
  <c r="L11" i="6"/>
  <c r="M11" i="6" s="1"/>
  <c r="L10" i="6"/>
  <c r="M10" i="6" s="1"/>
  <c r="L9" i="6"/>
  <c r="M9" i="6" s="1"/>
  <c r="I11" i="6" l="1"/>
  <c r="G22" i="6"/>
  <c r="L22" i="6"/>
  <c r="J40" i="6"/>
  <c r="J30" i="6"/>
  <c r="K40" i="6"/>
  <c r="K30" i="6"/>
  <c r="M22" i="6"/>
  <c r="M30" i="6"/>
  <c r="M35" i="6" s="1"/>
  <c r="L30" i="6"/>
  <c r="L35" i="6" s="1"/>
  <c r="F40" i="6"/>
  <c r="G24" i="6"/>
  <c r="I24" i="6" s="1"/>
  <c r="L38" i="6" l="1"/>
  <c r="L40" i="6" s="1"/>
  <c r="G30" i="6"/>
  <c r="M38" i="6"/>
  <c r="M40" i="6" s="1"/>
  <c r="G35" i="6" l="1"/>
  <c r="G38" i="6" s="1"/>
  <c r="G40" i="6" l="1"/>
</calcChain>
</file>

<file path=xl/sharedStrings.xml><?xml version="1.0" encoding="utf-8"?>
<sst xmlns="http://schemas.openxmlformats.org/spreadsheetml/2006/main" count="90" uniqueCount="58">
  <si>
    <t>Información de Proveedores</t>
  </si>
  <si>
    <t xml:space="preserve">Control de Stock </t>
  </si>
  <si>
    <t>Mercado Express</t>
  </si>
  <si>
    <t>Frigorífico Z</t>
  </si>
  <si>
    <t>Distribuidora KS</t>
  </si>
  <si>
    <t>Fecha de</t>
  </si>
  <si>
    <t>Producto</t>
  </si>
  <si>
    <t>Unidad de</t>
  </si>
  <si>
    <t>Proveedor</t>
  </si>
  <si>
    <t>Cantidad</t>
  </si>
  <si>
    <t>Salida</t>
  </si>
  <si>
    <t>Saldo en</t>
  </si>
  <si>
    <t>Stock</t>
  </si>
  <si>
    <t>Status do</t>
  </si>
  <si>
    <t>Costo</t>
  </si>
  <si>
    <t>Precio de</t>
  </si>
  <si>
    <t>Valor de</t>
  </si>
  <si>
    <t>Ganancias</t>
  </si>
  <si>
    <t>Aperitivos La Grande</t>
  </si>
  <si>
    <t>Compra</t>
  </si>
  <si>
    <t>Medida</t>
  </si>
  <si>
    <t>Mínimo</t>
  </si>
  <si>
    <t>Unitario</t>
  </si>
  <si>
    <t>Venta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</si>
  <si>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</si>
  <si>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</si>
  <si>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</si>
  <si>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</si>
  <si>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</si>
  <si>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</si>
  <si>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</si>
  <si>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</si>
  <si>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</si>
  <si>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</si>
  <si>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</si>
  <si>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</si>
  <si>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</si>
  <si>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</si>
  <si>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Subtotal Mercado Express</t>
  </si>
  <si>
    <t>Tostadas</t>
  </si>
  <si>
    <t>Churros</t>
  </si>
  <si>
    <t>Caja</t>
  </si>
  <si>
    <t>Arepas</t>
  </si>
  <si>
    <t>Nuggets</t>
  </si>
  <si>
    <t>Empanada</t>
  </si>
  <si>
    <t>Palitos de queso</t>
  </si>
  <si>
    <t>Alfajor</t>
  </si>
  <si>
    <t>Subtotal Aperitivos La Grande</t>
  </si>
  <si>
    <t>Zumo de Naranja</t>
  </si>
  <si>
    <t>Gaseosa</t>
  </si>
  <si>
    <t>Agua</t>
  </si>
  <si>
    <t>Ensalada</t>
  </si>
  <si>
    <t>Embalaje</t>
  </si>
  <si>
    <t>Subtotal Distribuidora KS</t>
  </si>
  <si>
    <t>Hamburguesa</t>
  </si>
  <si>
    <t>Sándwiche de pollo</t>
  </si>
  <si>
    <t>Subtotal Frigorífico 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</si>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</sst>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_-"/>
    <numFmt numFmtId="166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color rgb="FF051932"/>
      <name val="Barlow"/>
    </font>
    <font>
      <b/>
      <sz val="11"/>
      <color theme="0" tint="-4.9989318521683403E-2"/>
      <name val="Barlow"/>
    </font>
    <font>
      <b/>
      <sz val="10"/>
      <color theme="0"/>
      <name val="Barlow"/>
    </font>
  </fonts>
  <fills count="9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61D3C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/>
      <top style="medium">
        <color rgb="FF051932"/>
      </top>
      <bottom style="medium">
        <color rgb="FF051932"/>
      </bottom>
      <diagonal/>
    </border>
    <border>
      <left/>
      <right/>
      <top style="medium">
        <color rgb="FF051932"/>
      </top>
      <bottom style="medium">
        <color rgb="FF051932"/>
      </bottom>
      <diagonal/>
    </border>
    <border>
      <left/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/>
      <diagonal/>
    </border>
    <border>
      <left style="medium">
        <color rgb="FF051932"/>
      </left>
      <right style="medium">
        <color rgb="FF051932"/>
      </right>
      <top/>
      <bottom/>
      <diagonal/>
    </border>
    <border>
      <left style="medium">
        <color rgb="FF051932"/>
      </left>
      <right style="medium">
        <color rgb="FF051932"/>
      </right>
      <top/>
      <bottom style="medium">
        <color rgb="FF051932"/>
      </bottom>
      <diagonal/>
    </border>
    <border>
      <left/>
      <right/>
      <top/>
      <bottom style="medium">
        <color indexed="64"/>
      </bottom>
      <diagonal/>
    </border>
    <border>
      <left style="medium">
        <color rgb="FF051932"/>
      </left>
      <right/>
      <top style="medium">
        <color rgb="FF051932"/>
      </top>
      <bottom/>
      <diagonal/>
    </border>
    <border>
      <left/>
      <right/>
      <top style="medium">
        <color rgb="FF051932"/>
      </top>
      <bottom/>
      <diagonal/>
    </border>
    <border>
      <left/>
      <right style="medium">
        <color rgb="FF051932"/>
      </right>
      <top style="medium">
        <color rgb="FF05193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14" fontId="5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/>
    <xf numFmtId="14" fontId="5" fillId="3" borderId="0" xfId="0" applyNumberFormat="1" applyFont="1" applyFill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center"/>
    </xf>
    <xf numFmtId="0" fontId="5" fillId="3" borderId="0" xfId="0" applyFont="1" applyFill="1"/>
    <xf numFmtId="0" fontId="5" fillId="0" borderId="0" xfId="0" applyFont="1"/>
    <xf numFmtId="0" fontId="8" fillId="4" borderId="0" xfId="0" applyFont="1" applyFill="1" applyAlignment="1">
      <alignment horizontal="center"/>
    </xf>
    <xf numFmtId="0" fontId="0" fillId="5" borderId="0" xfId="0" applyFill="1"/>
    <xf numFmtId="0" fontId="4" fillId="5" borderId="0" xfId="0" applyFont="1" applyFill="1" applyAlignment="1">
      <alignment vertical="center"/>
    </xf>
    <xf numFmtId="0" fontId="0" fillId="6" borderId="0" xfId="0" applyFill="1"/>
    <xf numFmtId="0" fontId="2" fillId="6" borderId="0" xfId="0" applyFont="1" applyFill="1"/>
    <xf numFmtId="14" fontId="5" fillId="6" borderId="1" xfId="0" applyNumberFormat="1" applyFont="1" applyFill="1" applyBorder="1"/>
    <xf numFmtId="0" fontId="7" fillId="6" borderId="1" xfId="0" applyFont="1" applyFill="1" applyBorder="1" applyAlignment="1">
      <alignment horizontal="center"/>
    </xf>
    <xf numFmtId="0" fontId="5" fillId="6" borderId="1" xfId="0" applyFont="1" applyFill="1" applyBorder="1"/>
    <xf numFmtId="14" fontId="5" fillId="6" borderId="5" xfId="0" applyNumberFormat="1" applyFont="1" applyFill="1" applyBorder="1"/>
    <xf numFmtId="0" fontId="7" fillId="6" borderId="5" xfId="0" applyFont="1" applyFill="1" applyBorder="1" applyAlignment="1">
      <alignment horizontal="center"/>
    </xf>
    <xf numFmtId="0" fontId="5" fillId="6" borderId="5" xfId="0" applyFont="1" applyFill="1" applyBorder="1"/>
    <xf numFmtId="0" fontId="7" fillId="6" borderId="8" xfId="0" applyFont="1" applyFill="1" applyBorder="1" applyAlignment="1">
      <alignment horizontal="center"/>
    </xf>
    <xf numFmtId="0" fontId="7" fillId="6" borderId="8" xfId="0" applyFont="1" applyFill="1" applyBorder="1"/>
    <xf numFmtId="0" fontId="0" fillId="7" borderId="0" xfId="0" applyFill="1"/>
    <xf numFmtId="166" fontId="5" fillId="0" borderId="1" xfId="0" applyNumberFormat="1" applyFont="1" applyBorder="1"/>
    <xf numFmtId="166" fontId="7" fillId="6" borderId="1" xfId="1" applyNumberFormat="1" applyFont="1" applyFill="1" applyBorder="1" applyAlignment="1">
      <alignment horizontal="center"/>
    </xf>
    <xf numFmtId="166" fontId="7" fillId="6" borderId="1" xfId="0" applyNumberFormat="1" applyFont="1" applyFill="1" applyBorder="1"/>
    <xf numFmtId="166" fontId="7" fillId="6" borderId="5" xfId="1" applyNumberFormat="1" applyFont="1" applyFill="1" applyBorder="1" applyAlignment="1">
      <alignment horizontal="center"/>
    </xf>
    <xf numFmtId="166" fontId="7" fillId="6" borderId="5" xfId="0" applyNumberFormat="1" applyFont="1" applyFill="1" applyBorder="1"/>
    <xf numFmtId="166" fontId="7" fillId="3" borderId="0" xfId="1" applyNumberFormat="1" applyFont="1" applyFill="1" applyBorder="1" applyAlignment="1">
      <alignment horizontal="center"/>
    </xf>
    <xf numFmtId="166" fontId="7" fillId="3" borderId="0" xfId="0" applyNumberFormat="1" applyFont="1" applyFill="1"/>
    <xf numFmtId="166" fontId="7" fillId="6" borderId="8" xfId="1" applyNumberFormat="1" applyFont="1" applyFill="1" applyBorder="1" applyAlignment="1">
      <alignment horizontal="center"/>
    </xf>
    <xf numFmtId="166" fontId="7" fillId="6" borderId="13" xfId="1" applyNumberFormat="1" applyFont="1" applyFill="1" applyBorder="1" applyAlignment="1">
      <alignment horizontal="center"/>
    </xf>
    <xf numFmtId="166" fontId="7" fillId="6" borderId="7" xfId="0" applyNumberFormat="1" applyFont="1" applyFill="1" applyBorder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6" fontId="5" fillId="0" borderId="0" xfId="0" applyNumberFormat="1" applyFont="1"/>
    <xf numFmtId="0" fontId="5" fillId="8" borderId="1" xfId="0" applyFont="1" applyFill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7" fillId="6" borderId="9" xfId="0" applyFont="1" applyFill="1" applyBorder="1" applyAlignment="1">
      <alignment horizontal="right"/>
    </xf>
    <xf numFmtId="0" fontId="7" fillId="6" borderId="10" xfId="0" applyFont="1" applyFill="1" applyBorder="1" applyAlignment="1">
      <alignment horizontal="right"/>
    </xf>
    <xf numFmtId="0" fontId="7" fillId="6" borderId="11" xfId="0" applyFont="1" applyFill="1" applyBorder="1" applyAlignment="1">
      <alignment horizontal="right"/>
    </xf>
    <xf numFmtId="0" fontId="7" fillId="6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right"/>
    </xf>
    <xf numFmtId="0" fontId="7" fillId="6" borderId="3" xfId="0" applyFont="1" applyFill="1" applyBorder="1" applyAlignment="1">
      <alignment horizontal="right"/>
    </xf>
    <xf numFmtId="0" fontId="7" fillId="6" borderId="4" xfId="0" applyFont="1" applyFill="1" applyBorder="1" applyAlignment="1">
      <alignment horizontal="right"/>
    </xf>
  </cellXfs>
  <cellStyles count="3">
    <cellStyle name="Hyperlink" xfId="2" xr:uid="{00000000-000B-0000-0000-000008000000}"/>
    <cellStyle name="Moneda" xfId="1" builtinId="4"/>
    <cellStyle name="Normal" xfId="0" builtinId="0"/>
  </cellStyles>
  <dxfs count="8"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</dxfs>
  <tableStyles count="1" defaultTableStyle="Serenatto Café e Bistrô" defaultPivotStyle="PivotStyleLight16">
    <tableStyle name="Serenatto Café e Bistrô" pivot="0" count="8" xr9:uid="{8893930E-E468-4850-879C-C0078EFF5D5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  <tableStyleElement type="firstHeaderCell" dxfId="0"/>
    </tableStyle>
  </tableStyles>
  <colors>
    <mruColors>
      <color rgb="FF041833"/>
      <color rgb="FF072349"/>
      <color rgb="FF061D3C"/>
      <color rgb="FF061C3B"/>
      <color rgb="FF051934"/>
      <color rgb="FF082950"/>
      <color rgb="FF0A305E"/>
      <color rgb="FF0B3362"/>
      <color rgb="FF13447E"/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160020</xdr:rowOff>
    </xdr:from>
    <xdr:to>
      <xdr:col>2</xdr:col>
      <xdr:colOff>95250</xdr:colOff>
      <xdr:row>2</xdr:row>
      <xdr:rowOff>36195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3119409-D95F-4F6B-B0E5-4AE892F9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60020"/>
          <a:ext cx="2181225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FD5D-01E8-4D80-A67B-4A2409209CAD}">
  <dimension ref="A1:Q44"/>
  <sheetViews>
    <sheetView tabSelected="1" zoomScaleNormal="100" workbookViewId="0">
      <selection activeCell="A9" sqref="A9"/>
    </sheetView>
  </sheetViews>
  <sheetFormatPr baseColWidth="10" defaultColWidth="9.140625" defaultRowHeight="15" x14ac:dyDescent="0.25"/>
  <cols>
    <col min="1" max="1" width="13.28515625" customWidth="1"/>
    <col min="2" max="2" width="20" customWidth="1"/>
    <col min="3" max="3" width="10.7109375" bestFit="1" customWidth="1"/>
    <col min="4" max="4" width="17" customWidth="1"/>
    <col min="5" max="5" width="11" bestFit="1" customWidth="1"/>
    <col min="6" max="6" width="5.7109375" bestFit="1" customWidth="1"/>
    <col min="7" max="7" width="9.42578125" bestFit="1" customWidth="1"/>
    <col min="8" max="8" width="8.42578125" bestFit="1" customWidth="1"/>
    <col min="9" max="9" width="22.140625" customWidth="1"/>
    <col min="10" max="10" width="10.7109375" bestFit="1" customWidth="1"/>
    <col min="11" max="12" width="12.7109375" bestFit="1" customWidth="1"/>
    <col min="13" max="13" width="12.28515625" bestFit="1" customWidth="1"/>
    <col min="15" max="15" width="15.28515625" bestFit="1" customWidth="1"/>
    <col min="17" max="17" width="12" bestFit="1" customWidth="1"/>
  </cols>
  <sheetData>
    <row r="1" spans="1:17" ht="21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O1" s="43" t="s">
        <v>0</v>
      </c>
      <c r="P1" s="43"/>
      <c r="Q1" s="43"/>
    </row>
    <row r="2" spans="1:17" ht="30" x14ac:dyDescent="0.25">
      <c r="A2" s="12"/>
      <c r="B2" s="12"/>
      <c r="C2" s="12"/>
      <c r="D2" s="13" t="s">
        <v>1</v>
      </c>
      <c r="E2" s="12"/>
      <c r="F2" s="12"/>
      <c r="G2" s="12"/>
      <c r="H2" s="12"/>
      <c r="I2" s="12"/>
      <c r="J2" s="12"/>
      <c r="K2" s="12"/>
      <c r="O2" s="14"/>
      <c r="P2" s="14"/>
      <c r="Q2" s="14"/>
    </row>
    <row r="3" spans="1:17" ht="14.4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O3" s="43" t="s">
        <v>2</v>
      </c>
      <c r="P3" s="43"/>
      <c r="Q3" s="15">
        <v>1132554029</v>
      </c>
    </row>
    <row r="4" spans="1:17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O4" s="43" t="s">
        <v>3</v>
      </c>
      <c r="P4" s="43"/>
      <c r="Q4" s="15">
        <v>1140082010</v>
      </c>
    </row>
    <row r="5" spans="1:17" x14ac:dyDescent="0.25">
      <c r="O5" s="43" t="s">
        <v>4</v>
      </c>
      <c r="P5" s="43"/>
      <c r="Q5" s="15">
        <v>1155286957</v>
      </c>
    </row>
    <row r="6" spans="1:17" x14ac:dyDescent="0.25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  <c r="O6" s="43" t="s">
        <v>18</v>
      </c>
      <c r="P6" s="43"/>
      <c r="Q6" s="15">
        <v>1162253698</v>
      </c>
    </row>
    <row r="7" spans="1:17" ht="15.75" thickBot="1" x14ac:dyDescent="0.3">
      <c r="A7" s="11" t="s">
        <v>19</v>
      </c>
      <c r="B7" s="11"/>
      <c r="C7" s="11" t="s">
        <v>20</v>
      </c>
      <c r="D7" s="11"/>
      <c r="E7" s="11"/>
      <c r="F7" s="11"/>
      <c r="G7" s="11" t="s">
        <v>12</v>
      </c>
      <c r="H7" s="11" t="s">
        <v>21</v>
      </c>
      <c r="I7" s="11" t="s">
        <v>12</v>
      </c>
      <c r="J7" s="11" t="s">
        <v>22</v>
      </c>
      <c r="K7" s="11" t="s">
        <v>23</v>
      </c>
      <c r="L7" s="11" t="s">
        <v>23</v>
      </c>
      <c r="M7" s="11"/>
      <c r="O7" s="14"/>
      <c r="P7" s="14"/>
      <c r="Q7" s="14"/>
    </row>
    <row r="8" spans="1:17" ht="18" x14ac:dyDescent="0.35">
      <c r="A8" s="1">
        <v>44774</v>
      </c>
      <c r="B8" s="2" t="s">
        <v>24</v>
      </c>
      <c r="C8" s="3" t="s">
        <v>25</v>
      </c>
      <c r="D8" s="40" t="s">
        <v>2</v>
      </c>
      <c r="E8" s="3">
        <v>100</v>
      </c>
      <c r="F8" s="3">
        <v>10</v>
      </c>
      <c r="G8" s="4">
        <f t="shared" ref="G8:G15" si="0">E8-F8</f>
        <v>90</v>
      </c>
      <c r="H8" s="3">
        <v>20</v>
      </c>
      <c r="I8" s="2" t="str">
        <f t="shared" ref="I8:I13" si="1">IF(G8&lt;=H8,"Realizar Compra",IF(G8&gt;H8,"Stock Normal"))</f>
        <v>Stock Normal</v>
      </c>
      <c r="J8" s="25">
        <v>2.5</v>
      </c>
      <c r="K8" s="25">
        <v>5</v>
      </c>
      <c r="L8" s="25">
        <f>K8*F8</f>
        <v>50</v>
      </c>
      <c r="M8" s="25">
        <f>L8-J8*F8</f>
        <v>25</v>
      </c>
      <c r="O8" s="14"/>
      <c r="P8" s="14"/>
      <c r="Q8" s="14"/>
    </row>
    <row r="9" spans="1:17" ht="18" x14ac:dyDescent="0.35">
      <c r="A9" s="1">
        <v>44813</v>
      </c>
      <c r="B9" s="2" t="s">
        <v>26</v>
      </c>
      <c r="C9" s="3" t="s">
        <v>25</v>
      </c>
      <c r="D9" s="41"/>
      <c r="E9" s="3">
        <v>35</v>
      </c>
      <c r="F9" s="3">
        <v>2</v>
      </c>
      <c r="G9" s="4">
        <f t="shared" si="0"/>
        <v>33</v>
      </c>
      <c r="H9" s="3">
        <v>10</v>
      </c>
      <c r="I9" s="2" t="str">
        <f t="shared" si="1"/>
        <v>Stock Normal</v>
      </c>
      <c r="J9" s="25">
        <v>4.5</v>
      </c>
      <c r="K9" s="25">
        <v>7</v>
      </c>
      <c r="L9" s="25">
        <f t="shared" ref="L9:L37" si="2">K9*F9</f>
        <v>14</v>
      </c>
      <c r="M9" s="25">
        <f>L9-J9*F9</f>
        <v>5</v>
      </c>
      <c r="O9" s="14"/>
      <c r="P9" s="14"/>
      <c r="Q9" s="14"/>
    </row>
    <row r="10" spans="1:17" ht="18" x14ac:dyDescent="0.35">
      <c r="A10" s="1">
        <v>44782</v>
      </c>
      <c r="B10" s="2" t="s">
        <v>27</v>
      </c>
      <c r="C10" s="3" t="s">
        <v>28</v>
      </c>
      <c r="D10" s="41"/>
      <c r="E10" s="3">
        <v>50</v>
      </c>
      <c r="F10" s="3">
        <v>20</v>
      </c>
      <c r="G10" s="4">
        <f t="shared" si="0"/>
        <v>30</v>
      </c>
      <c r="H10" s="3">
        <v>25</v>
      </c>
      <c r="I10" s="5" t="str">
        <f t="shared" si="1"/>
        <v>Stock Normal</v>
      </c>
      <c r="J10" s="25">
        <v>1</v>
      </c>
      <c r="K10" s="25">
        <v>2.5</v>
      </c>
      <c r="L10" s="25">
        <f t="shared" si="2"/>
        <v>50</v>
      </c>
      <c r="M10" s="25">
        <f t="shared" ref="M10:M37" si="3">L10-J10*F10</f>
        <v>30</v>
      </c>
    </row>
    <row r="11" spans="1:17" ht="18" x14ac:dyDescent="0.35">
      <c r="A11" s="1">
        <v>44866</v>
      </c>
      <c r="B11" s="2" t="s">
        <v>29</v>
      </c>
      <c r="C11" s="3" t="s">
        <v>25</v>
      </c>
      <c r="D11" s="41"/>
      <c r="E11" s="3">
        <v>24</v>
      </c>
      <c r="F11" s="3">
        <v>10</v>
      </c>
      <c r="G11" s="4">
        <f t="shared" si="0"/>
        <v>14</v>
      </c>
      <c r="H11" s="3">
        <v>10</v>
      </c>
      <c r="I11" s="2" t="str">
        <f t="shared" si="1"/>
        <v>Stock Normal</v>
      </c>
      <c r="J11" s="25">
        <v>3.5</v>
      </c>
      <c r="K11" s="25">
        <v>6.5</v>
      </c>
      <c r="L11" s="25">
        <f t="shared" si="2"/>
        <v>65</v>
      </c>
      <c r="M11" s="25">
        <f t="shared" si="3"/>
        <v>30</v>
      </c>
    </row>
    <row r="12" spans="1:17" ht="18" x14ac:dyDescent="0.35">
      <c r="A12" s="1">
        <v>44778</v>
      </c>
      <c r="B12" s="2" t="s">
        <v>30</v>
      </c>
      <c r="C12" s="3" t="s">
        <v>25</v>
      </c>
      <c r="D12" s="41"/>
      <c r="E12" s="3">
        <v>7</v>
      </c>
      <c r="F12" s="3">
        <v>5</v>
      </c>
      <c r="G12" s="4">
        <f t="shared" si="0"/>
        <v>2</v>
      </c>
      <c r="H12" s="3">
        <v>2</v>
      </c>
      <c r="I12" s="5" t="str">
        <f t="shared" si="1"/>
        <v>Realizar Compra</v>
      </c>
      <c r="J12" s="25">
        <v>4.5</v>
      </c>
      <c r="K12" s="25">
        <v>6</v>
      </c>
      <c r="L12" s="25">
        <f t="shared" si="2"/>
        <v>30</v>
      </c>
      <c r="M12" s="25">
        <f t="shared" si="3"/>
        <v>7.5</v>
      </c>
    </row>
    <row r="13" spans="1:17" ht="18" x14ac:dyDescent="0.35">
      <c r="A13" s="1">
        <v>44779</v>
      </c>
      <c r="B13" s="2" t="s">
        <v>31</v>
      </c>
      <c r="C13" s="3" t="s">
        <v>28</v>
      </c>
      <c r="D13" s="41"/>
      <c r="E13" s="3">
        <v>60</v>
      </c>
      <c r="F13" s="3">
        <v>20</v>
      </c>
      <c r="G13" s="4">
        <f t="shared" si="0"/>
        <v>40</v>
      </c>
      <c r="H13" s="3">
        <v>30</v>
      </c>
      <c r="I13" s="2" t="str">
        <f t="shared" si="1"/>
        <v>Stock Normal</v>
      </c>
      <c r="J13" s="25">
        <v>1.25</v>
      </c>
      <c r="K13" s="25">
        <v>2.75</v>
      </c>
      <c r="L13" s="25">
        <f t="shared" si="2"/>
        <v>55</v>
      </c>
      <c r="M13" s="25">
        <f t="shared" si="3"/>
        <v>30</v>
      </c>
    </row>
    <row r="14" spans="1:17" ht="18" x14ac:dyDescent="0.35">
      <c r="A14" s="1">
        <v>44859</v>
      </c>
      <c r="B14" s="2" t="s">
        <v>24</v>
      </c>
      <c r="C14" s="3" t="s">
        <v>25</v>
      </c>
      <c r="D14" s="41"/>
      <c r="E14" s="3">
        <v>70</v>
      </c>
      <c r="F14" s="3">
        <v>50</v>
      </c>
      <c r="G14" s="4">
        <f t="shared" si="0"/>
        <v>20</v>
      </c>
      <c r="H14" s="3">
        <v>20</v>
      </c>
      <c r="I14" s="2" t="str">
        <f t="shared" ref="I14:I21" si="4">IF(G14&lt;=H14,"Realizar Compra",IF(G14&gt;H14,"Stock Normal"))</f>
        <v>Realizar Compra</v>
      </c>
      <c r="J14" s="25">
        <v>3.5</v>
      </c>
      <c r="K14" s="25">
        <v>5</v>
      </c>
      <c r="L14" s="25">
        <f>K14*F14</f>
        <v>250</v>
      </c>
      <c r="M14" s="25">
        <f>L14-J14*F14</f>
        <v>75</v>
      </c>
    </row>
    <row r="15" spans="1:17" ht="18" x14ac:dyDescent="0.35">
      <c r="A15" s="1">
        <v>44878</v>
      </c>
      <c r="B15" s="2" t="s">
        <v>32</v>
      </c>
      <c r="C15" s="3" t="s">
        <v>28</v>
      </c>
      <c r="D15" s="41"/>
      <c r="E15" s="3">
        <v>25</v>
      </c>
      <c r="F15" s="3">
        <v>2</v>
      </c>
      <c r="G15" s="4">
        <f t="shared" si="0"/>
        <v>23</v>
      </c>
      <c r="H15" s="3">
        <v>15</v>
      </c>
      <c r="I15" s="2" t="str">
        <f t="shared" si="4"/>
        <v>Stock Normal</v>
      </c>
      <c r="J15" s="25">
        <v>1.85</v>
      </c>
      <c r="K15" s="25">
        <v>3.75</v>
      </c>
      <c r="L15" s="25">
        <f t="shared" si="2"/>
        <v>7.5</v>
      </c>
      <c r="M15" s="25">
        <f t="shared" si="3"/>
        <v>3.8</v>
      </c>
    </row>
    <row r="16" spans="1:17" ht="18" x14ac:dyDescent="0.35">
      <c r="A16" s="1">
        <v>44878</v>
      </c>
      <c r="B16" s="2" t="s">
        <v>33</v>
      </c>
      <c r="C16" s="3" t="s">
        <v>28</v>
      </c>
      <c r="D16" s="41"/>
      <c r="E16" s="3">
        <v>15</v>
      </c>
      <c r="F16" s="3">
        <v>3</v>
      </c>
      <c r="G16" s="4">
        <f t="shared" ref="G16:G21" si="5">E16-F16</f>
        <v>12</v>
      </c>
      <c r="H16" s="3">
        <v>15</v>
      </c>
      <c r="I16" s="2" t="str">
        <f t="shared" si="4"/>
        <v>Realizar Compra</v>
      </c>
      <c r="J16" s="25">
        <v>2.2999999999999998</v>
      </c>
      <c r="K16" s="25">
        <v>5</v>
      </c>
      <c r="L16" s="25">
        <f t="shared" si="2"/>
        <v>15</v>
      </c>
      <c r="M16" s="25">
        <f t="shared" si="3"/>
        <v>8.1000000000000014</v>
      </c>
    </row>
    <row r="17" spans="1:13" ht="18" x14ac:dyDescent="0.35">
      <c r="A17" s="1">
        <v>44878</v>
      </c>
      <c r="B17" s="2" t="s">
        <v>34</v>
      </c>
      <c r="C17" s="3" t="s">
        <v>28</v>
      </c>
      <c r="D17" s="41"/>
      <c r="E17" s="3">
        <v>25</v>
      </c>
      <c r="F17" s="3">
        <v>2</v>
      </c>
      <c r="G17" s="4">
        <f t="shared" si="5"/>
        <v>23</v>
      </c>
      <c r="H17" s="3">
        <v>20</v>
      </c>
      <c r="I17" s="2" t="str">
        <f t="shared" si="4"/>
        <v>Stock Normal</v>
      </c>
      <c r="J17" s="25">
        <v>1.75</v>
      </c>
      <c r="K17" s="25">
        <v>3.5</v>
      </c>
      <c r="L17" s="25">
        <f t="shared" si="2"/>
        <v>7</v>
      </c>
      <c r="M17" s="25">
        <f t="shared" si="3"/>
        <v>3.5</v>
      </c>
    </row>
    <row r="18" spans="1:13" ht="18" x14ac:dyDescent="0.35">
      <c r="A18" s="1">
        <v>44878</v>
      </c>
      <c r="B18" s="2" t="s">
        <v>35</v>
      </c>
      <c r="C18" s="3" t="s">
        <v>28</v>
      </c>
      <c r="D18" s="41"/>
      <c r="E18" s="3">
        <v>25</v>
      </c>
      <c r="F18" s="3">
        <v>2</v>
      </c>
      <c r="G18" s="4">
        <f t="shared" si="5"/>
        <v>23</v>
      </c>
      <c r="H18" s="3">
        <v>10</v>
      </c>
      <c r="I18" s="2" t="str">
        <f t="shared" si="4"/>
        <v>Stock Normal</v>
      </c>
      <c r="J18" s="25">
        <v>1.5</v>
      </c>
      <c r="K18" s="25">
        <v>3</v>
      </c>
      <c r="L18" s="25">
        <f t="shared" si="2"/>
        <v>6</v>
      </c>
      <c r="M18" s="25">
        <f t="shared" si="3"/>
        <v>3</v>
      </c>
    </row>
    <row r="19" spans="1:13" ht="18" x14ac:dyDescent="0.35">
      <c r="A19" s="1">
        <v>44878</v>
      </c>
      <c r="B19" s="2" t="s">
        <v>36</v>
      </c>
      <c r="C19" s="3" t="s">
        <v>28</v>
      </c>
      <c r="D19" s="41"/>
      <c r="E19" s="3">
        <v>35</v>
      </c>
      <c r="F19" s="3">
        <v>2</v>
      </c>
      <c r="G19" s="4">
        <f t="shared" si="5"/>
        <v>33</v>
      </c>
      <c r="H19" s="3">
        <v>25</v>
      </c>
      <c r="I19" s="2" t="str">
        <f t="shared" si="4"/>
        <v>Stock Normal</v>
      </c>
      <c r="J19" s="25">
        <v>1</v>
      </c>
      <c r="K19" s="25">
        <v>2.5</v>
      </c>
      <c r="L19" s="25">
        <f t="shared" si="2"/>
        <v>5</v>
      </c>
      <c r="M19" s="25">
        <f t="shared" si="3"/>
        <v>3</v>
      </c>
    </row>
    <row r="20" spans="1:13" ht="18" x14ac:dyDescent="0.35">
      <c r="A20" s="1">
        <v>44878</v>
      </c>
      <c r="B20" s="2" t="s">
        <v>24</v>
      </c>
      <c r="C20" s="3" t="s">
        <v>25</v>
      </c>
      <c r="D20" s="41"/>
      <c r="E20" s="3">
        <v>100</v>
      </c>
      <c r="F20" s="3">
        <v>10</v>
      </c>
      <c r="G20" s="4">
        <f>E20-F21</f>
        <v>95</v>
      </c>
      <c r="H20" s="3">
        <v>20</v>
      </c>
      <c r="I20" s="2" t="str">
        <f t="shared" si="4"/>
        <v>Stock Normal</v>
      </c>
      <c r="J20" s="25">
        <v>3.5</v>
      </c>
      <c r="K20" s="25">
        <v>5</v>
      </c>
      <c r="L20" s="25">
        <f>K20*F20</f>
        <v>50</v>
      </c>
      <c r="M20" s="25">
        <f>L20-J20*F20</f>
        <v>15</v>
      </c>
    </row>
    <row r="21" spans="1:13" ht="18" x14ac:dyDescent="0.35">
      <c r="A21" s="1">
        <v>44878</v>
      </c>
      <c r="B21" s="2" t="s">
        <v>37</v>
      </c>
      <c r="C21" s="3" t="s">
        <v>25</v>
      </c>
      <c r="D21" s="42"/>
      <c r="E21" s="3">
        <v>20</v>
      </c>
      <c r="F21" s="3">
        <v>5</v>
      </c>
      <c r="G21" s="4">
        <f t="shared" si="5"/>
        <v>15</v>
      </c>
      <c r="H21" s="3">
        <v>10</v>
      </c>
      <c r="I21" s="5" t="str">
        <f t="shared" si="4"/>
        <v>Stock Normal</v>
      </c>
      <c r="J21" s="25">
        <v>4.5</v>
      </c>
      <c r="K21" s="25">
        <v>7</v>
      </c>
      <c r="L21" s="25">
        <f t="shared" si="2"/>
        <v>35</v>
      </c>
      <c r="M21" s="25">
        <f t="shared" si="3"/>
        <v>12.5</v>
      </c>
    </row>
    <row r="22" spans="1:13" ht="18.75" thickBot="1" x14ac:dyDescent="0.4">
      <c r="A22" s="16"/>
      <c r="B22" s="49" t="s">
        <v>38</v>
      </c>
      <c r="C22" s="50"/>
      <c r="D22" s="51"/>
      <c r="E22" s="17">
        <f>SUM(E8:E21)</f>
        <v>591</v>
      </c>
      <c r="F22" s="17">
        <f>SUM(F8:F21)</f>
        <v>143</v>
      </c>
      <c r="G22" s="17">
        <f>SUM(G8:G21)</f>
        <v>453</v>
      </c>
      <c r="H22" s="17"/>
      <c r="I22" s="18"/>
      <c r="J22" s="26">
        <f>SUM(J8:J21)</f>
        <v>37.150000000000006</v>
      </c>
      <c r="K22" s="27">
        <f>SUM(K8:K21)</f>
        <v>64.5</v>
      </c>
      <c r="L22" s="27">
        <f>SUM(L8:L21)</f>
        <v>639.5</v>
      </c>
      <c r="M22" s="27">
        <f t="shared" ref="M22" si="6">SUM(M8:M21)</f>
        <v>251.4</v>
      </c>
    </row>
    <row r="23" spans="1:13" ht="18" x14ac:dyDescent="0.35">
      <c r="A23" s="1">
        <v>44880</v>
      </c>
      <c r="B23" s="2" t="s">
        <v>39</v>
      </c>
      <c r="C23" s="3" t="s">
        <v>25</v>
      </c>
      <c r="D23" s="40" t="s">
        <v>18</v>
      </c>
      <c r="E23" s="3">
        <v>30</v>
      </c>
      <c r="F23" s="3">
        <v>2</v>
      </c>
      <c r="G23" s="4">
        <f t="shared" ref="G23:G28" si="7">E23-F23</f>
        <v>28</v>
      </c>
      <c r="H23" s="3">
        <v>20</v>
      </c>
      <c r="I23" s="2" t="str">
        <f t="shared" ref="I23:I29" si="8">IF(G23&lt;=H23,"Realizar Compra",IF(G23&gt;H23,"Stock Normal"))</f>
        <v>Stock Normal</v>
      </c>
      <c r="J23" s="25">
        <v>1.5</v>
      </c>
      <c r="K23" s="25">
        <v>3</v>
      </c>
      <c r="L23" s="25">
        <f t="shared" si="2"/>
        <v>6</v>
      </c>
      <c r="M23" s="25">
        <f t="shared" si="3"/>
        <v>3</v>
      </c>
    </row>
    <row r="24" spans="1:13" ht="18" x14ac:dyDescent="0.35">
      <c r="A24" s="1">
        <v>44841</v>
      </c>
      <c r="B24" s="2" t="s">
        <v>40</v>
      </c>
      <c r="C24" s="3" t="s">
        <v>41</v>
      </c>
      <c r="D24" s="41"/>
      <c r="E24" s="3">
        <v>100</v>
      </c>
      <c r="F24" s="3">
        <v>40</v>
      </c>
      <c r="G24" s="4">
        <f>E24-F22</f>
        <v>-43</v>
      </c>
      <c r="H24" s="3">
        <v>10</v>
      </c>
      <c r="I24" s="5" t="str">
        <f t="shared" si="8"/>
        <v>Realizar Compra</v>
      </c>
      <c r="J24" s="25">
        <v>1.5</v>
      </c>
      <c r="K24" s="25">
        <v>3.5</v>
      </c>
      <c r="L24" s="25">
        <f t="shared" si="2"/>
        <v>140</v>
      </c>
      <c r="M24" s="25">
        <f t="shared" si="3"/>
        <v>80</v>
      </c>
    </row>
    <row r="25" spans="1:13" ht="18" x14ac:dyDescent="0.35">
      <c r="A25" s="1">
        <v>44841</v>
      </c>
      <c r="B25" s="2" t="s">
        <v>42</v>
      </c>
      <c r="C25" s="3" t="s">
        <v>25</v>
      </c>
      <c r="D25" s="41"/>
      <c r="E25" s="3">
        <v>100</v>
      </c>
      <c r="F25" s="3">
        <v>40</v>
      </c>
      <c r="G25" s="4">
        <f>E25-F25</f>
        <v>60</v>
      </c>
      <c r="H25" s="3">
        <v>10</v>
      </c>
      <c r="I25" s="2" t="str">
        <f t="shared" si="8"/>
        <v>Stock Normal</v>
      </c>
      <c r="J25" s="25">
        <v>2</v>
      </c>
      <c r="K25" s="25">
        <v>4.75</v>
      </c>
      <c r="L25" s="25">
        <f t="shared" si="2"/>
        <v>190</v>
      </c>
      <c r="M25" s="25">
        <f t="shared" si="3"/>
        <v>110</v>
      </c>
    </row>
    <row r="26" spans="1:13" ht="18" x14ac:dyDescent="0.35">
      <c r="A26" s="1">
        <v>44841</v>
      </c>
      <c r="B26" s="2" t="s">
        <v>43</v>
      </c>
      <c r="C26" s="3" t="s">
        <v>41</v>
      </c>
      <c r="D26" s="41"/>
      <c r="E26" s="3">
        <v>100</v>
      </c>
      <c r="F26" s="3">
        <v>40</v>
      </c>
      <c r="G26" s="4">
        <f t="shared" si="7"/>
        <v>60</v>
      </c>
      <c r="H26" s="3">
        <v>20</v>
      </c>
      <c r="I26" s="2" t="str">
        <f t="shared" si="8"/>
        <v>Stock Normal</v>
      </c>
      <c r="J26" s="25">
        <v>1.5</v>
      </c>
      <c r="K26" s="25">
        <v>2.25</v>
      </c>
      <c r="L26" s="25">
        <f t="shared" si="2"/>
        <v>90</v>
      </c>
      <c r="M26" s="25">
        <f t="shared" si="3"/>
        <v>30</v>
      </c>
    </row>
    <row r="27" spans="1:13" ht="18" x14ac:dyDescent="0.35">
      <c r="A27" s="1">
        <v>44841</v>
      </c>
      <c r="B27" s="2" t="s">
        <v>44</v>
      </c>
      <c r="C27" s="3" t="s">
        <v>25</v>
      </c>
      <c r="D27" s="41"/>
      <c r="E27" s="3">
        <v>100</v>
      </c>
      <c r="F27" s="3">
        <v>40</v>
      </c>
      <c r="G27" s="4">
        <f t="shared" si="7"/>
        <v>60</v>
      </c>
      <c r="H27" s="3">
        <v>10</v>
      </c>
      <c r="I27" s="2" t="str">
        <f t="shared" si="8"/>
        <v>Stock Normal</v>
      </c>
      <c r="J27" s="25">
        <v>1.5</v>
      </c>
      <c r="K27" s="25">
        <v>2.25</v>
      </c>
      <c r="L27" s="25">
        <f t="shared" si="2"/>
        <v>90</v>
      </c>
      <c r="M27" s="25">
        <f t="shared" si="3"/>
        <v>30</v>
      </c>
    </row>
    <row r="28" spans="1:13" ht="18" x14ac:dyDescent="0.35">
      <c r="A28" s="1">
        <v>44841</v>
      </c>
      <c r="B28" s="2" t="s">
        <v>45</v>
      </c>
      <c r="C28" s="3" t="s">
        <v>25</v>
      </c>
      <c r="D28" s="41"/>
      <c r="E28" s="3">
        <v>100</v>
      </c>
      <c r="F28" s="3">
        <v>40</v>
      </c>
      <c r="G28" s="4">
        <f t="shared" si="7"/>
        <v>60</v>
      </c>
      <c r="H28" s="3">
        <v>10</v>
      </c>
      <c r="I28" s="2" t="str">
        <f t="shared" si="8"/>
        <v>Stock Normal</v>
      </c>
      <c r="J28" s="25">
        <v>2</v>
      </c>
      <c r="K28" s="25">
        <v>4.5</v>
      </c>
      <c r="L28" s="25">
        <f t="shared" si="2"/>
        <v>180</v>
      </c>
      <c r="M28" s="25">
        <f t="shared" si="3"/>
        <v>100</v>
      </c>
    </row>
    <row r="29" spans="1:13" ht="18" x14ac:dyDescent="0.35">
      <c r="A29" s="1">
        <v>44878</v>
      </c>
      <c r="B29" s="2" t="s">
        <v>46</v>
      </c>
      <c r="C29" s="3" t="s">
        <v>41</v>
      </c>
      <c r="D29" s="42"/>
      <c r="E29" s="3">
        <v>15</v>
      </c>
      <c r="F29" s="3">
        <v>2</v>
      </c>
      <c r="G29" s="4">
        <f>E29-F29</f>
        <v>13</v>
      </c>
      <c r="H29" s="3">
        <v>15</v>
      </c>
      <c r="I29" s="5" t="str">
        <f t="shared" si="8"/>
        <v>Realizar Compra</v>
      </c>
      <c r="J29" s="25">
        <v>4.25</v>
      </c>
      <c r="K29" s="25">
        <v>7</v>
      </c>
      <c r="L29" s="25">
        <f t="shared" ref="L29" si="9">K29*F29</f>
        <v>14</v>
      </c>
      <c r="M29" s="25">
        <f t="shared" ref="M29" si="10">L29-J29*F29</f>
        <v>5.5</v>
      </c>
    </row>
    <row r="30" spans="1:13" ht="18.75" thickBot="1" x14ac:dyDescent="0.4">
      <c r="A30" s="16"/>
      <c r="B30" s="49" t="s">
        <v>47</v>
      </c>
      <c r="C30" s="50"/>
      <c r="D30" s="51"/>
      <c r="E30" s="17">
        <f>SUM(E23:E29)</f>
        <v>545</v>
      </c>
      <c r="F30" s="17">
        <f>SUM(F12:F29)</f>
        <v>448</v>
      </c>
      <c r="G30" s="17">
        <f>SUM(G12:G29)</f>
        <v>977</v>
      </c>
      <c r="H30" s="17"/>
      <c r="I30" s="18"/>
      <c r="J30" s="26">
        <f>SUM(J12:J29)</f>
        <v>77.050000000000011</v>
      </c>
      <c r="K30" s="27">
        <f>SUM(K12:K29)</f>
        <v>135.25</v>
      </c>
      <c r="L30" s="27">
        <f>SUM(L16:L29)</f>
        <v>1467.5</v>
      </c>
      <c r="M30" s="27">
        <f t="shared" ref="M30" si="11">SUM(M16:M29)</f>
        <v>655</v>
      </c>
    </row>
    <row r="31" spans="1:13" ht="18" x14ac:dyDescent="0.35">
      <c r="A31" s="1">
        <v>44878</v>
      </c>
      <c r="B31" s="2" t="s">
        <v>48</v>
      </c>
      <c r="C31" s="3" t="s">
        <v>28</v>
      </c>
      <c r="D31" s="40" t="s">
        <v>4</v>
      </c>
      <c r="E31" s="3">
        <v>15</v>
      </c>
      <c r="F31" s="3">
        <v>13</v>
      </c>
      <c r="G31" s="4">
        <f>E31-F31</f>
        <v>2</v>
      </c>
      <c r="H31" s="3">
        <v>50</v>
      </c>
      <c r="I31" s="5" t="str">
        <f t="shared" ref="I31:I34" si="12">IF(G31&lt;=H31,"Realizar Compra",IF(G31&gt;H31,"Stock Normal"))</f>
        <v>Realizar Compra</v>
      </c>
      <c r="J31" s="25">
        <v>1.5</v>
      </c>
      <c r="K31" s="25">
        <v>3</v>
      </c>
      <c r="L31" s="25">
        <f t="shared" si="2"/>
        <v>39</v>
      </c>
      <c r="M31" s="25">
        <f t="shared" si="3"/>
        <v>19.5</v>
      </c>
    </row>
    <row r="32" spans="1:13" ht="18" x14ac:dyDescent="0.35">
      <c r="A32" s="1">
        <v>44878</v>
      </c>
      <c r="B32" s="2" t="s">
        <v>49</v>
      </c>
      <c r="C32" s="3" t="s">
        <v>28</v>
      </c>
      <c r="D32" s="41"/>
      <c r="E32" s="3">
        <v>35</v>
      </c>
      <c r="F32" s="3">
        <v>3</v>
      </c>
      <c r="G32" s="4">
        <f t="shared" ref="G32" si="13">E32-F32</f>
        <v>32</v>
      </c>
      <c r="H32" s="3">
        <v>30</v>
      </c>
      <c r="I32" s="39" t="str">
        <f t="shared" si="12"/>
        <v>Stock Normal</v>
      </c>
      <c r="J32" s="25">
        <v>0.5</v>
      </c>
      <c r="K32" s="25">
        <v>1</v>
      </c>
      <c r="L32" s="25">
        <f t="shared" si="2"/>
        <v>3</v>
      </c>
      <c r="M32" s="25">
        <f t="shared" si="3"/>
        <v>1.5</v>
      </c>
    </row>
    <row r="33" spans="1:13" ht="18" x14ac:dyDescent="0.35">
      <c r="A33" s="1">
        <v>44835</v>
      </c>
      <c r="B33" s="2" t="s">
        <v>50</v>
      </c>
      <c r="C33" s="3" t="s">
        <v>28</v>
      </c>
      <c r="D33" s="41"/>
      <c r="E33" s="3">
        <v>15</v>
      </c>
      <c r="F33" s="3">
        <v>14</v>
      </c>
      <c r="G33" s="4">
        <f>E33-F33</f>
        <v>1</v>
      </c>
      <c r="H33" s="3">
        <v>50</v>
      </c>
      <c r="I33" s="5" t="str">
        <f t="shared" si="12"/>
        <v>Realizar Compra</v>
      </c>
      <c r="J33" s="25">
        <v>0.25</v>
      </c>
      <c r="K33" s="25">
        <v>0.75</v>
      </c>
      <c r="L33" s="25">
        <f t="shared" si="2"/>
        <v>10.5</v>
      </c>
      <c r="M33" s="25">
        <f t="shared" si="3"/>
        <v>7</v>
      </c>
    </row>
    <row r="34" spans="1:13" ht="18" x14ac:dyDescent="0.35">
      <c r="A34" s="1">
        <v>44835</v>
      </c>
      <c r="B34" s="2" t="s">
        <v>51</v>
      </c>
      <c r="C34" s="3" t="s">
        <v>52</v>
      </c>
      <c r="D34" s="42"/>
      <c r="E34" s="3">
        <v>15</v>
      </c>
      <c r="F34" s="3">
        <v>11</v>
      </c>
      <c r="G34" s="4">
        <f>E34-F34</f>
        <v>4</v>
      </c>
      <c r="H34" s="3">
        <v>20</v>
      </c>
      <c r="I34" s="5" t="str">
        <f t="shared" si="12"/>
        <v>Realizar Compra</v>
      </c>
      <c r="J34" s="25">
        <v>1.25</v>
      </c>
      <c r="K34" s="25">
        <v>2.25</v>
      </c>
      <c r="L34" s="25">
        <f t="shared" si="2"/>
        <v>24.75</v>
      </c>
      <c r="M34" s="25">
        <f t="shared" si="3"/>
        <v>11</v>
      </c>
    </row>
    <row r="35" spans="1:13" ht="18.75" thickBot="1" x14ac:dyDescent="0.4">
      <c r="A35" s="16"/>
      <c r="B35" s="49" t="s">
        <v>53</v>
      </c>
      <c r="C35" s="50"/>
      <c r="D35" s="51"/>
      <c r="E35" s="17">
        <f>SUM(E31:E34)</f>
        <v>80</v>
      </c>
      <c r="F35" s="17">
        <f>SUM(F31:F34)</f>
        <v>41</v>
      </c>
      <c r="G35" s="17">
        <f>SUM(G10:G34)</f>
        <v>2037</v>
      </c>
      <c r="H35" s="17"/>
      <c r="I35" s="18"/>
      <c r="J35" s="26">
        <f>SUM(J31:J34)</f>
        <v>3.5</v>
      </c>
      <c r="K35" s="27">
        <f>SUM(K31:K34)</f>
        <v>7</v>
      </c>
      <c r="L35" s="27">
        <f>SUM(L20:L34)</f>
        <v>2979.25</v>
      </c>
      <c r="M35" s="27">
        <f t="shared" ref="M35" si="14">SUM(M20:M34)</f>
        <v>1331.4</v>
      </c>
    </row>
    <row r="36" spans="1:13" ht="18" x14ac:dyDescent="0.35">
      <c r="A36" s="1">
        <v>44878</v>
      </c>
      <c r="B36" s="2" t="s">
        <v>54</v>
      </c>
      <c r="C36" s="3" t="s">
        <v>28</v>
      </c>
      <c r="D36" s="40" t="s">
        <v>3</v>
      </c>
      <c r="E36" s="3">
        <v>20</v>
      </c>
      <c r="F36" s="3">
        <v>3</v>
      </c>
      <c r="G36" s="4">
        <f>E36-F36</f>
        <v>17</v>
      </c>
      <c r="H36" s="3">
        <v>15</v>
      </c>
      <c r="I36" s="2" t="str">
        <f t="shared" ref="I36:I37" si="15">IF(G36&lt;=H36,"Realizar Compra",IF(G36&gt;H36,"Stock Normal"))</f>
        <v>Stock Normal</v>
      </c>
      <c r="J36" s="25">
        <v>2.5</v>
      </c>
      <c r="K36" s="25">
        <v>5</v>
      </c>
      <c r="L36" s="25">
        <f t="shared" si="2"/>
        <v>15</v>
      </c>
      <c r="M36" s="25">
        <f t="shared" si="3"/>
        <v>7.5</v>
      </c>
    </row>
    <row r="37" spans="1:13" ht="18" x14ac:dyDescent="0.35">
      <c r="A37" s="1">
        <v>44843</v>
      </c>
      <c r="B37" s="2" t="s">
        <v>55</v>
      </c>
      <c r="C37" s="3" t="s">
        <v>28</v>
      </c>
      <c r="D37" s="42"/>
      <c r="E37" s="3">
        <v>50</v>
      </c>
      <c r="F37" s="3">
        <v>30</v>
      </c>
      <c r="G37" s="4">
        <f t="shared" ref="G37" si="16">E37-F37</f>
        <v>20</v>
      </c>
      <c r="H37" s="3">
        <v>15</v>
      </c>
      <c r="I37" s="2" t="str">
        <f t="shared" si="15"/>
        <v>Stock Normal</v>
      </c>
      <c r="J37" s="25">
        <v>2.25</v>
      </c>
      <c r="K37" s="25">
        <v>4</v>
      </c>
      <c r="L37" s="25">
        <f t="shared" si="2"/>
        <v>120</v>
      </c>
      <c r="M37" s="25">
        <f t="shared" si="3"/>
        <v>52.5</v>
      </c>
    </row>
    <row r="38" spans="1:13" ht="18" x14ac:dyDescent="0.35">
      <c r="A38" s="19"/>
      <c r="B38" s="44" t="s">
        <v>56</v>
      </c>
      <c r="C38" s="45"/>
      <c r="D38" s="46"/>
      <c r="E38" s="20">
        <f>SUM(E36:E37)</f>
        <v>70</v>
      </c>
      <c r="F38" s="20">
        <f>SUM(F35:F37)</f>
        <v>74</v>
      </c>
      <c r="G38" s="20">
        <f>SUM(G13:G37)</f>
        <v>4065</v>
      </c>
      <c r="H38" s="20"/>
      <c r="I38" s="21"/>
      <c r="J38" s="28">
        <f>SUM(J35:J37)</f>
        <v>8.25</v>
      </c>
      <c r="K38" s="29">
        <f>SUM(K35:K37)</f>
        <v>16</v>
      </c>
      <c r="L38" s="29">
        <f>SUM(L23:L37)</f>
        <v>5369</v>
      </c>
      <c r="M38" s="29">
        <f t="shared" ref="M38" si="17">SUM(M23:M37)</f>
        <v>2443.9</v>
      </c>
    </row>
    <row r="39" spans="1:13" ht="18" x14ac:dyDescent="0.35">
      <c r="A39" s="6"/>
      <c r="B39" s="7"/>
      <c r="C39" s="7"/>
      <c r="D39" s="7"/>
      <c r="E39" s="8"/>
      <c r="F39" s="8"/>
      <c r="G39" s="8"/>
      <c r="H39" s="8"/>
      <c r="I39" s="9"/>
      <c r="J39" s="30"/>
      <c r="K39" s="31"/>
      <c r="L39" s="31"/>
      <c r="M39" s="31"/>
    </row>
    <row r="40" spans="1:13" ht="18.75" thickBot="1" x14ac:dyDescent="0.4">
      <c r="A40" s="10"/>
      <c r="B40" s="47" t="s">
        <v>57</v>
      </c>
      <c r="C40" s="48"/>
      <c r="D40" s="48"/>
      <c r="E40" s="22">
        <f>SUM(E22,E35,E38)</f>
        <v>741</v>
      </c>
      <c r="F40" s="22">
        <f>SUM(F22,F35,F38)</f>
        <v>258</v>
      </c>
      <c r="G40" s="22">
        <f>SUM(G22,G35,G38)</f>
        <v>6555</v>
      </c>
      <c r="H40" s="23"/>
      <c r="I40" s="23"/>
      <c r="J40" s="32">
        <f>SUM(J22,J35,J38)</f>
        <v>48.900000000000006</v>
      </c>
      <c r="K40" s="33">
        <f>SUM(K22,K35,K38)</f>
        <v>87.5</v>
      </c>
      <c r="L40" s="34">
        <f>SUM(L24:L38)</f>
        <v>10732</v>
      </c>
      <c r="M40" s="34">
        <f>SUM(M24:M38)</f>
        <v>4884.8</v>
      </c>
    </row>
    <row r="44" spans="1:13" ht="18" x14ac:dyDescent="0.35">
      <c r="A44" s="35"/>
      <c r="B44" s="10"/>
      <c r="C44" s="36"/>
      <c r="E44" s="36"/>
      <c r="F44" s="36"/>
      <c r="G44" s="37"/>
      <c r="H44" s="36"/>
      <c r="I44" s="10"/>
      <c r="J44" s="38"/>
      <c r="K44" s="38"/>
      <c r="L44" s="38"/>
      <c r="M44" s="38"/>
    </row>
  </sheetData>
  <mergeCells count="14">
    <mergeCell ref="B38:D38"/>
    <mergeCell ref="B40:D40"/>
    <mergeCell ref="B22:D22"/>
    <mergeCell ref="D23:D29"/>
    <mergeCell ref="B30:D30"/>
    <mergeCell ref="D31:D34"/>
    <mergeCell ref="B35:D35"/>
    <mergeCell ref="D36:D37"/>
    <mergeCell ref="D8:D21"/>
    <mergeCell ref="O1:Q1"/>
    <mergeCell ref="O3:P3"/>
    <mergeCell ref="O4:P4"/>
    <mergeCell ref="O5:P5"/>
    <mergeCell ref="O6:P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Serenatto Café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2023-04-21T02:17:53Z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