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705" yWindow="-15" windowWidth="9510" windowHeight="12165" activeTab="2"/>
  </bookViews>
  <sheets>
    <sheet name="Sheet1" sheetId="1" r:id="rId1"/>
    <sheet name="tests" sheetId="3" r:id="rId2"/>
    <sheet name="Sheet2" sheetId="4" r:id="rId3"/>
  </sheets>
  <calcPr calcId="145621"/>
</workbook>
</file>

<file path=xl/calcChain.xml><?xml version="1.0" encoding="utf-8"?>
<calcChain xmlns="http://schemas.openxmlformats.org/spreadsheetml/2006/main">
  <c r="AE5" i="3" l="1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4" i="3"/>
  <c r="V5" i="3"/>
  <c r="AA5" i="3" s="1"/>
  <c r="AC5" i="3" s="1"/>
  <c r="V6" i="3"/>
  <c r="AA6" i="3" s="1"/>
  <c r="AC6" i="3" s="1"/>
  <c r="V7" i="3"/>
  <c r="AA7" i="3" s="1"/>
  <c r="AC7" i="3" s="1"/>
  <c r="V8" i="3"/>
  <c r="AA8" i="3" s="1"/>
  <c r="AC8" i="3" s="1"/>
  <c r="V9" i="3"/>
  <c r="AA9" i="3" s="1"/>
  <c r="AC9" i="3" s="1"/>
  <c r="V10" i="3"/>
  <c r="AA10" i="3" s="1"/>
  <c r="AC10" i="3" s="1"/>
  <c r="V11" i="3"/>
  <c r="AA11" i="3" s="1"/>
  <c r="AC11" i="3" s="1"/>
  <c r="V12" i="3"/>
  <c r="AA12" i="3" s="1"/>
  <c r="AC12" i="3" s="1"/>
  <c r="V13" i="3"/>
  <c r="AA13" i="3" s="1"/>
  <c r="AC13" i="3" s="1"/>
  <c r="V14" i="3"/>
  <c r="AA14" i="3" s="1"/>
  <c r="AC14" i="3" s="1"/>
  <c r="V15" i="3"/>
  <c r="AA15" i="3" s="1"/>
  <c r="AC15" i="3" s="1"/>
  <c r="V16" i="3"/>
  <c r="AA16" i="3" s="1"/>
  <c r="AC16" i="3" s="1"/>
  <c r="V17" i="3"/>
  <c r="AA17" i="3" s="1"/>
  <c r="AC17" i="3" s="1"/>
  <c r="V18" i="3"/>
  <c r="AA18" i="3" s="1"/>
  <c r="AC18" i="3" s="1"/>
  <c r="V19" i="3"/>
  <c r="AA19" i="3" s="1"/>
  <c r="AC19" i="3" s="1"/>
  <c r="V20" i="3"/>
  <c r="AA20" i="3" s="1"/>
  <c r="AC20" i="3" s="1"/>
  <c r="V4" i="3"/>
  <c r="AA4" i="3" s="1"/>
  <c r="AC4" i="3" s="1"/>
</calcChain>
</file>

<file path=xl/sharedStrings.xml><?xml version="1.0" encoding="utf-8"?>
<sst xmlns="http://schemas.openxmlformats.org/spreadsheetml/2006/main" count="158" uniqueCount="97">
  <si>
    <t>Std</t>
  </si>
  <si>
    <t>Run</t>
  </si>
  <si>
    <t>Block</t>
  </si>
  <si>
    <t>A:x loc</t>
  </si>
  <si>
    <t>B:vel</t>
  </si>
  <si>
    <t>C:C</t>
  </si>
  <si>
    <t>Block 1</t>
  </si>
  <si>
    <t xml:space="preserve">Probe in </t>
  </si>
  <si>
    <t>Probe out</t>
  </si>
  <si>
    <t>azmiuthal velocity</t>
  </si>
  <si>
    <t>deltap</t>
  </si>
  <si>
    <t>core radius</t>
  </si>
  <si>
    <t>radial velocity</t>
  </si>
  <si>
    <t>axial velocity</t>
  </si>
  <si>
    <t>turbulent intensity</t>
  </si>
  <si>
    <t>Probe</t>
  </si>
  <si>
    <t>in</t>
  </si>
  <si>
    <t>out</t>
  </si>
  <si>
    <t>Date</t>
  </si>
  <si>
    <t>Time</t>
  </si>
  <si>
    <t>Vtunnel</t>
  </si>
  <si>
    <t>Q</t>
  </si>
  <si>
    <t>Patm</t>
  </si>
  <si>
    <t>Ttunnel</t>
  </si>
  <si>
    <t>Pprobe</t>
  </si>
  <si>
    <t>Pprob sigma</t>
  </si>
  <si>
    <t>2:50pm</t>
  </si>
  <si>
    <t>sigma</t>
  </si>
  <si>
    <t>2:55pm</t>
  </si>
  <si>
    <t>3:20pm</t>
  </si>
  <si>
    <t>wb</t>
  </si>
  <si>
    <t>db</t>
  </si>
  <si>
    <t>3:25pm</t>
  </si>
  <si>
    <t>indexes</t>
  </si>
  <si>
    <t>1000-1199</t>
  </si>
  <si>
    <t>1200-1393</t>
  </si>
  <si>
    <t>2000-2199</t>
  </si>
  <si>
    <t>2200-2399</t>
  </si>
  <si>
    <t>3000-3199</t>
  </si>
  <si>
    <t>4:20pm</t>
  </si>
  <si>
    <t>4000-4199</t>
  </si>
  <si>
    <t>5000-5199</t>
  </si>
  <si>
    <t>4:40pm</t>
  </si>
  <si>
    <t>5:48pm</t>
  </si>
  <si>
    <t>dt</t>
  </si>
  <si>
    <t>6000-6199</t>
  </si>
  <si>
    <t>5:59pm</t>
  </si>
  <si>
    <t>7000-7199</t>
  </si>
  <si>
    <t>1:00pm</t>
  </si>
  <si>
    <t>8000-8199</t>
  </si>
  <si>
    <t>9000-9199</t>
  </si>
  <si>
    <t>2:00pm</t>
  </si>
  <si>
    <t>2:28pm</t>
  </si>
  <si>
    <t>10000-10199</t>
  </si>
  <si>
    <t>11000-11199</t>
  </si>
  <si>
    <t>12000-12199</t>
  </si>
  <si>
    <t>13000-13199</t>
  </si>
  <si>
    <t>14000-14199</t>
  </si>
  <si>
    <t>15000-15199</t>
  </si>
  <si>
    <t>3:06pm</t>
  </si>
  <si>
    <t>3:42pm</t>
  </si>
  <si>
    <t>4:30pm</t>
  </si>
  <si>
    <t>4:50pm</t>
  </si>
  <si>
    <t>5:20pm</t>
  </si>
  <si>
    <t>5:50pm</t>
  </si>
  <si>
    <t>X loc</t>
  </si>
  <si>
    <t>Pother</t>
  </si>
  <si>
    <t>Pother sigma</t>
  </si>
  <si>
    <t>n samples</t>
  </si>
  <si>
    <t>Pother was taken 7.5 inches below the probe at the vortex center, used as a reference to demonstrate that the uncertainty within the vortex is ALWAYS higher.</t>
  </si>
  <si>
    <t>(n) number of 256 sample bursts, taken over the durration of DAQ, (about 60 seconds)</t>
  </si>
  <si>
    <t>Vtunnel and the tunnel indicated standard deviation</t>
  </si>
  <si>
    <t>V</t>
  </si>
  <si>
    <t>(in)</t>
  </si>
  <si>
    <t>(m/s)</t>
  </si>
  <si>
    <t>(us)</t>
  </si>
  <si>
    <t>(Pa)</t>
  </si>
  <si>
    <t>(C )</t>
  </si>
  <si>
    <t>Rh</t>
  </si>
  <si>
    <r>
      <t>η</t>
    </r>
    <r>
      <rPr>
        <b/>
        <vertAlign val="subscript"/>
        <sz val="11"/>
        <color theme="1"/>
        <rFont val="Calibri"/>
        <family val="2"/>
        <scheme val="minor"/>
      </rPr>
      <t>P</t>
    </r>
  </si>
  <si>
    <t>%</t>
  </si>
  <si>
    <t>T</t>
  </si>
  <si>
    <t>K</t>
  </si>
  <si>
    <t>P</t>
  </si>
  <si>
    <t>atm</t>
  </si>
  <si>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sec</t>
    </r>
  </si>
  <si>
    <t>ν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</si>
  <si>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/sec</t>
    </r>
  </si>
  <si>
    <t>ρ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</si>
  <si>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</si>
  <si>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Vθ,max</t>
  </si>
  <si>
    <t>m/sec</t>
  </si>
  <si>
    <t>rcore</t>
  </si>
  <si>
    <t>mm</t>
  </si>
  <si>
    <t>ΔP</t>
  </si>
  <si>
    <t>Pa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</si>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</sst>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Border="1"/>
    <xf numFmtId="0" fontId="0" fillId="0" borderId="0" xfId="0" applyBorder="1"/>
    <xf numFmtId="2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0" fontId="0" fillId="0" borderId="0" xfId="0" applyNumberFormat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1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6" xfId="0" applyNumberFormat="1" applyBorder="1"/>
    <xf numFmtId="0" fontId="0" fillId="0" borderId="6" xfId="0" applyBorder="1"/>
    <xf numFmtId="2" fontId="0" fillId="0" borderId="6" xfId="0" applyNumberFormat="1" applyBorder="1"/>
    <xf numFmtId="164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7" xfId="0" applyNumberFormat="1" applyBorder="1"/>
    <xf numFmtId="0" fontId="0" fillId="0" borderId="7" xfId="0" applyBorder="1"/>
    <xf numFmtId="2" fontId="0" fillId="0" borderId="7" xfId="0" applyNumberFormat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/>
    </xf>
    <xf numFmtId="20" fontId="0" fillId="0" borderId="7" xfId="0" applyNumberFormat="1" applyBorder="1"/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" fontId="0" fillId="0" borderId="13" xfId="0" applyNumberFormat="1" applyBorder="1"/>
    <xf numFmtId="20" fontId="0" fillId="0" borderId="13" xfId="0" applyNumberFormat="1" applyBorder="1"/>
    <xf numFmtId="2" fontId="0" fillId="0" borderId="13" xfId="0" applyNumberFormat="1" applyBorder="1"/>
    <xf numFmtId="0" fontId="0" fillId="2" borderId="13" xfId="0" applyFill="1" applyBorder="1" applyAlignment="1">
      <alignment horizontal="center"/>
    </xf>
    <xf numFmtId="0" fontId="0" fillId="2" borderId="13" xfId="0" applyFill="1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0" fontId="0" fillId="3" borderId="2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5" borderId="0" xfId="0" applyNumberFormat="1" applyFill="1"/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8" borderId="2" xfId="0" applyFont="1" applyFill="1" applyBorder="1" applyAlignment="1">
      <alignment horizontal="center"/>
    </xf>
    <xf numFmtId="2" fontId="6" fillId="8" borderId="2" xfId="0" applyNumberFormat="1" applyFont="1" applyFill="1" applyBorder="1" applyAlignment="1">
      <alignment horizontal="center"/>
    </xf>
    <xf numFmtId="2" fontId="6" fillId="8" borderId="2" xfId="0" applyNumberFormat="1" applyFont="1" applyFill="1" applyBorder="1"/>
    <xf numFmtId="0" fontId="6" fillId="8" borderId="2" xfId="0" applyFont="1" applyFill="1" applyBorder="1"/>
    <xf numFmtId="0" fontId="6" fillId="8" borderId="6" xfId="0" applyFont="1" applyFill="1" applyBorder="1" applyAlignment="1">
      <alignment horizontal="center"/>
    </xf>
    <xf numFmtId="2" fontId="6" fillId="8" borderId="6" xfId="0" applyNumberFormat="1" applyFont="1" applyFill="1" applyBorder="1" applyAlignment="1">
      <alignment horizontal="center"/>
    </xf>
    <xf numFmtId="2" fontId="6" fillId="8" borderId="6" xfId="0" applyNumberFormat="1" applyFont="1" applyFill="1" applyBorder="1"/>
    <xf numFmtId="0" fontId="6" fillId="8" borderId="0" xfId="0" applyFont="1" applyFill="1" applyBorder="1"/>
    <xf numFmtId="0" fontId="6" fillId="8" borderId="0" xfId="0" applyFont="1" applyFill="1" applyBorder="1" applyAlignment="1">
      <alignment horizontal="center"/>
    </xf>
    <xf numFmtId="2" fontId="6" fillId="8" borderId="0" xfId="0" applyNumberFormat="1" applyFont="1" applyFill="1" applyBorder="1" applyAlignment="1">
      <alignment horizontal="center"/>
    </xf>
    <xf numFmtId="2" fontId="6" fillId="8" borderId="0" xfId="0" applyNumberFormat="1" applyFont="1" applyFill="1" applyBorder="1"/>
    <xf numFmtId="0" fontId="6" fillId="8" borderId="7" xfId="0" applyFont="1" applyFill="1" applyBorder="1" applyAlignment="1">
      <alignment horizontal="center"/>
    </xf>
    <xf numFmtId="2" fontId="6" fillId="8" borderId="7" xfId="0" applyNumberFormat="1" applyFont="1" applyFill="1" applyBorder="1" applyAlignment="1">
      <alignment horizontal="center"/>
    </xf>
    <xf numFmtId="2" fontId="6" fillId="8" borderId="7" xfId="0" applyNumberFormat="1" applyFont="1" applyFill="1" applyBorder="1"/>
    <xf numFmtId="0" fontId="6" fillId="6" borderId="0" xfId="0" applyFont="1" applyFill="1" applyBorder="1" applyAlignment="1">
      <alignment horizontal="center"/>
    </xf>
    <xf numFmtId="2" fontId="6" fillId="6" borderId="0" xfId="0" applyNumberFormat="1" applyFont="1" applyFill="1" applyBorder="1" applyAlignment="1">
      <alignment horizontal="center"/>
    </xf>
    <xf numFmtId="2" fontId="6" fillId="6" borderId="0" xfId="0" applyNumberFormat="1" applyFont="1" applyFill="1" applyBorder="1"/>
    <xf numFmtId="0" fontId="6" fillId="6" borderId="0" xfId="0" applyFont="1" applyFill="1" applyBorder="1"/>
    <xf numFmtId="0" fontId="6" fillId="6" borderId="7" xfId="0" applyFont="1" applyFill="1" applyBorder="1" applyAlignment="1">
      <alignment horizontal="center"/>
    </xf>
    <xf numFmtId="2" fontId="6" fillId="6" borderId="7" xfId="0" applyNumberFormat="1" applyFont="1" applyFill="1" applyBorder="1" applyAlignment="1">
      <alignment horizontal="center"/>
    </xf>
    <xf numFmtId="2" fontId="6" fillId="6" borderId="7" xfId="0" applyNumberFormat="1" applyFont="1" applyFill="1" applyBorder="1"/>
    <xf numFmtId="0" fontId="6" fillId="7" borderId="7" xfId="0" applyFont="1" applyFill="1" applyBorder="1" applyAlignment="1">
      <alignment horizontal="center"/>
    </xf>
    <xf numFmtId="2" fontId="6" fillId="7" borderId="7" xfId="0" applyNumberFormat="1" applyFont="1" applyFill="1" applyBorder="1" applyAlignment="1">
      <alignment horizontal="center"/>
    </xf>
    <xf numFmtId="2" fontId="6" fillId="7" borderId="7" xfId="0" applyNumberFormat="1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/>
    </xf>
    <xf numFmtId="2" fontId="6" fillId="7" borderId="0" xfId="0" applyNumberFormat="1" applyFont="1" applyFill="1" applyBorder="1" applyAlignment="1">
      <alignment horizontal="center"/>
    </xf>
    <xf numFmtId="2" fontId="6" fillId="7" borderId="0" xfId="0" applyNumberFormat="1" applyFont="1" applyFill="1" applyBorder="1"/>
    <xf numFmtId="0" fontId="6" fillId="4" borderId="0" xfId="0" applyFont="1" applyFill="1" applyBorder="1" applyAlignment="1">
      <alignment horizontal="center"/>
    </xf>
    <xf numFmtId="2" fontId="6" fillId="4" borderId="0" xfId="0" applyNumberFormat="1" applyFont="1" applyFill="1" applyBorder="1" applyAlignment="1">
      <alignment horizontal="center"/>
    </xf>
    <xf numFmtId="2" fontId="6" fillId="4" borderId="0" xfId="0" applyNumberFormat="1" applyFont="1" applyFill="1" applyBorder="1"/>
    <xf numFmtId="0" fontId="6" fillId="4" borderId="0" xfId="0" applyFont="1" applyFill="1" applyBorder="1"/>
    <xf numFmtId="0" fontId="6" fillId="4" borderId="7" xfId="0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7" xfId="0" applyNumberFormat="1" applyFont="1" applyFill="1" applyBorder="1"/>
    <xf numFmtId="0" fontId="6" fillId="4" borderId="15" xfId="0" applyFont="1" applyFill="1" applyBorder="1" applyAlignment="1">
      <alignment horizontal="center"/>
    </xf>
    <xf numFmtId="2" fontId="6" fillId="4" borderId="15" xfId="0" applyNumberFormat="1" applyFont="1" applyFill="1" applyBorder="1" applyAlignment="1">
      <alignment horizontal="center"/>
    </xf>
    <xf numFmtId="2" fontId="6" fillId="4" borderId="15" xfId="0" applyNumberFormat="1" applyFont="1" applyFill="1" applyBorder="1"/>
    <xf numFmtId="0" fontId="6" fillId="7" borderId="0" xfId="0" applyNumberFormat="1" applyFont="1" applyFill="1" applyBorder="1" applyAlignment="1">
      <alignment horizontal="center"/>
    </xf>
    <xf numFmtId="165" fontId="6" fillId="7" borderId="0" xfId="0" applyNumberFormat="1" applyFont="1" applyFill="1" applyBorder="1" applyAlignment="1">
      <alignment horizontal="center"/>
    </xf>
    <xf numFmtId="165" fontId="6" fillId="6" borderId="0" xfId="0" applyNumberFormat="1" applyFon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4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485775</xdr:colOff>
          <xdr:row>21</xdr:row>
          <xdr:rowOff>180976</xdr:rowOff>
        </xdr:from>
        <xdr:to>
          <xdr:col>13</xdr:col>
          <xdr:colOff>208471</xdr:colOff>
          <xdr:row>27</xdr:row>
          <xdr:rowOff>57150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21</xdr:row>
          <xdr:rowOff>190499</xdr:rowOff>
        </xdr:from>
        <xdr:to>
          <xdr:col>16</xdr:col>
          <xdr:colOff>666750</xdr:colOff>
          <xdr:row>30</xdr:row>
          <xdr:rowOff>182216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2:H19" totalsRowShown="0" headerRowDxfId="9" dataDxfId="0" tableBorderDxfId="10">
  <autoFilter ref="A2:H19"/>
  <sortState ref="A3:H19">
    <sortCondition descending="1" ref="H2:H19"/>
  </sortState>
  <tableColumns count="8">
    <tableColumn id="1" name="Run" dataDxfId="8"/>
    <tableColumn id="2" name="X loc" dataDxfId="7"/>
    <tableColumn id="3" name="Vtunnel" dataDxfId="6"/>
    <tableColumn id="4" name="Pprobe" dataDxfId="5"/>
    <tableColumn id="5" name="Pprob sigma" dataDxfId="4"/>
    <tableColumn id="8" name="ηP" dataDxfId="3"/>
    <tableColumn id="6" name="ΔP" dataDxfId="2"/>
    <tableColumn id="7" name="ratio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7" sqref="D17"/>
    </sheetView>
  </sheetViews>
  <sheetFormatPr defaultRowHeight="15" x14ac:dyDescent="0.25"/>
  <cols>
    <col min="7" max="7" width="17.42578125" bestFit="1" customWidth="1"/>
    <col min="8" max="8" width="15.140625" bestFit="1" customWidth="1"/>
    <col min="9" max="9" width="10.7109375" bestFit="1" customWidth="1"/>
    <col min="10" max="10" width="13.5703125" bestFit="1" customWidth="1"/>
    <col min="11" max="11" width="12.5703125" bestFit="1" customWidth="1"/>
    <col min="12" max="12" width="1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>
        <v>4</v>
      </c>
      <c r="B2">
        <v>1</v>
      </c>
      <c r="C2" t="s">
        <v>6</v>
      </c>
      <c r="D2">
        <v>14.5</v>
      </c>
      <c r="E2">
        <v>22.5</v>
      </c>
      <c r="F2" t="s">
        <v>7</v>
      </c>
    </row>
    <row r="3" spans="1:12" x14ac:dyDescent="0.25">
      <c r="A3">
        <v>6</v>
      </c>
      <c r="B3">
        <v>2</v>
      </c>
      <c r="C3" t="s">
        <v>6</v>
      </c>
      <c r="D3">
        <v>14.5</v>
      </c>
      <c r="E3">
        <v>30</v>
      </c>
      <c r="F3" t="s">
        <v>7</v>
      </c>
    </row>
    <row r="4" spans="1:12" x14ac:dyDescent="0.25">
      <c r="A4">
        <v>13</v>
      </c>
      <c r="B4">
        <v>3</v>
      </c>
      <c r="C4" t="s">
        <v>6</v>
      </c>
      <c r="D4">
        <v>23.25</v>
      </c>
      <c r="E4">
        <v>22.5</v>
      </c>
      <c r="F4" t="s">
        <v>8</v>
      </c>
    </row>
    <row r="5" spans="1:12" x14ac:dyDescent="0.25">
      <c r="A5">
        <v>2</v>
      </c>
      <c r="B5">
        <v>4</v>
      </c>
      <c r="C5" t="s">
        <v>6</v>
      </c>
      <c r="D5">
        <v>23.25</v>
      </c>
      <c r="E5">
        <v>15</v>
      </c>
      <c r="F5" t="s">
        <v>7</v>
      </c>
    </row>
    <row r="6" spans="1:12" x14ac:dyDescent="0.25">
      <c r="A6">
        <v>8</v>
      </c>
      <c r="B6">
        <v>5</v>
      </c>
      <c r="C6" t="s">
        <v>6</v>
      </c>
      <c r="D6">
        <v>32</v>
      </c>
      <c r="E6">
        <v>30</v>
      </c>
      <c r="F6" t="s">
        <v>7</v>
      </c>
    </row>
    <row r="7" spans="1:12" x14ac:dyDescent="0.25">
      <c r="A7">
        <v>5</v>
      </c>
      <c r="B7">
        <v>6</v>
      </c>
      <c r="C7" t="s">
        <v>6</v>
      </c>
      <c r="D7">
        <v>32</v>
      </c>
      <c r="E7">
        <v>22.5</v>
      </c>
      <c r="F7" t="s">
        <v>7</v>
      </c>
    </row>
    <row r="8" spans="1:12" x14ac:dyDescent="0.25">
      <c r="A8">
        <v>15</v>
      </c>
      <c r="B8">
        <v>7</v>
      </c>
      <c r="C8" t="s">
        <v>6</v>
      </c>
      <c r="D8">
        <v>32</v>
      </c>
      <c r="E8">
        <v>30</v>
      </c>
      <c r="F8" t="s">
        <v>8</v>
      </c>
    </row>
    <row r="9" spans="1:12" x14ac:dyDescent="0.25">
      <c r="A9">
        <v>14</v>
      </c>
      <c r="B9">
        <v>8</v>
      </c>
      <c r="C9" t="s">
        <v>6</v>
      </c>
      <c r="D9">
        <v>14.5</v>
      </c>
      <c r="E9">
        <v>30</v>
      </c>
      <c r="F9" t="s">
        <v>8</v>
      </c>
    </row>
    <row r="10" spans="1:12" x14ac:dyDescent="0.25">
      <c r="A10">
        <v>1</v>
      </c>
      <c r="B10">
        <v>9</v>
      </c>
      <c r="C10" t="s">
        <v>6</v>
      </c>
      <c r="D10">
        <v>14.5</v>
      </c>
      <c r="E10">
        <v>15</v>
      </c>
      <c r="F10" t="s">
        <v>7</v>
      </c>
    </row>
    <row r="11" spans="1:12" x14ac:dyDescent="0.25">
      <c r="A11">
        <v>7</v>
      </c>
      <c r="B11">
        <v>10</v>
      </c>
      <c r="C11" t="s">
        <v>6</v>
      </c>
      <c r="D11">
        <v>23.25</v>
      </c>
      <c r="E11">
        <v>30</v>
      </c>
      <c r="F11" t="s">
        <v>7</v>
      </c>
    </row>
    <row r="12" spans="1:12" x14ac:dyDescent="0.25">
      <c r="A12">
        <v>10</v>
      </c>
      <c r="B12">
        <v>11</v>
      </c>
      <c r="C12" t="s">
        <v>6</v>
      </c>
      <c r="D12">
        <v>32</v>
      </c>
      <c r="E12">
        <v>15</v>
      </c>
      <c r="F12" t="s">
        <v>8</v>
      </c>
    </row>
    <row r="13" spans="1:12" x14ac:dyDescent="0.25">
      <c r="A13">
        <v>11</v>
      </c>
      <c r="B13">
        <v>12</v>
      </c>
      <c r="C13" t="s">
        <v>6</v>
      </c>
      <c r="D13">
        <v>23.25</v>
      </c>
      <c r="E13">
        <v>22.5</v>
      </c>
      <c r="F13" t="s">
        <v>8</v>
      </c>
    </row>
    <row r="14" spans="1:12" x14ac:dyDescent="0.25">
      <c r="A14">
        <v>3</v>
      </c>
      <c r="B14">
        <v>13</v>
      </c>
      <c r="C14" t="s">
        <v>6</v>
      </c>
      <c r="D14">
        <v>23.25</v>
      </c>
      <c r="E14">
        <v>15</v>
      </c>
      <c r="F14" t="s">
        <v>7</v>
      </c>
    </row>
    <row r="15" spans="1:12" x14ac:dyDescent="0.25">
      <c r="A15">
        <v>12</v>
      </c>
      <c r="B15">
        <v>14</v>
      </c>
      <c r="C15" t="s">
        <v>6</v>
      </c>
      <c r="D15">
        <v>23.25</v>
      </c>
      <c r="E15">
        <v>22.5</v>
      </c>
      <c r="F15" t="s">
        <v>8</v>
      </c>
    </row>
    <row r="16" spans="1:12" x14ac:dyDescent="0.25">
      <c r="A16">
        <v>9</v>
      </c>
      <c r="B16">
        <v>15</v>
      </c>
      <c r="C16" t="s">
        <v>6</v>
      </c>
      <c r="D16">
        <v>14.5</v>
      </c>
      <c r="E16">
        <v>15</v>
      </c>
      <c r="F1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"/>
  <sheetViews>
    <sheetView topLeftCell="M1" zoomScaleNormal="100" workbookViewId="0">
      <selection activeCell="Y2" sqref="Y2"/>
    </sheetView>
  </sheetViews>
  <sheetFormatPr defaultRowHeight="15" x14ac:dyDescent="0.25"/>
  <cols>
    <col min="1" max="1" width="4.7109375" style="1" customWidth="1"/>
    <col min="2" max="3" width="8" style="1" customWidth="1"/>
    <col min="4" max="4" width="7.28515625" style="1" hidden="1" customWidth="1"/>
    <col min="5" max="5" width="5" style="1" hidden="1" customWidth="1"/>
    <col min="6" max="6" width="12.5703125" style="1" hidden="1" customWidth="1"/>
    <col min="7" max="7" width="5.85546875" hidden="1" customWidth="1"/>
    <col min="8" max="8" width="8.42578125" hidden="1" customWidth="1"/>
    <col min="9" max="9" width="8.5703125" customWidth="1"/>
    <col min="10" max="10" width="7" customWidth="1"/>
    <col min="11" max="11" width="5.5703125" customWidth="1"/>
    <col min="13" max="13" width="9.140625" customWidth="1"/>
    <col min="14" max="14" width="9.85546875" style="1" customWidth="1"/>
    <col min="15" max="15" width="12" style="1" customWidth="1"/>
    <col min="16" max="16" width="7.42578125" style="1" customWidth="1"/>
    <col min="17" max="17" width="12" style="1" customWidth="1"/>
    <col min="18" max="18" width="9.140625" customWidth="1"/>
    <col min="19" max="19" width="9.85546875" customWidth="1"/>
    <col min="20" max="21" width="6.42578125" style="1" customWidth="1"/>
    <col min="22" max="22" width="7.85546875" style="1" customWidth="1"/>
    <col min="23" max="23" width="5.7109375" style="1" customWidth="1"/>
    <col min="24" max="24" width="6.85546875" style="1" customWidth="1"/>
    <col min="25" max="25" width="9.140625" customWidth="1"/>
    <col min="26" max="26" width="10.5703125" customWidth="1"/>
    <col min="27" max="27" width="6.28515625" style="67" bestFit="1" customWidth="1"/>
    <col min="29" max="29" width="11" bestFit="1" customWidth="1"/>
    <col min="30" max="30" width="9.85546875" style="1" customWidth="1"/>
  </cols>
  <sheetData>
    <row r="1" spans="1:31" ht="62.25" customHeight="1" thickBot="1" x14ac:dyDescent="0.3">
      <c r="I1" s="59" t="s">
        <v>71</v>
      </c>
      <c r="J1" s="59"/>
      <c r="N1" s="59" t="s">
        <v>69</v>
      </c>
      <c r="O1" s="59"/>
      <c r="P1" s="59"/>
      <c r="Q1" s="59"/>
      <c r="S1" s="59" t="s">
        <v>70</v>
      </c>
      <c r="T1" s="59"/>
      <c r="U1" s="59"/>
      <c r="V1" s="58"/>
      <c r="W1" s="58"/>
      <c r="AD1"/>
    </row>
    <row r="2" spans="1:31" ht="18" x14ac:dyDescent="0.35">
      <c r="A2" s="2" t="s">
        <v>1</v>
      </c>
      <c r="B2" s="3" t="s">
        <v>65</v>
      </c>
      <c r="C2" s="3" t="s">
        <v>72</v>
      </c>
      <c r="D2" s="3" t="s">
        <v>15</v>
      </c>
      <c r="E2" s="3" t="s">
        <v>44</v>
      </c>
      <c r="F2" s="3" t="s">
        <v>33</v>
      </c>
      <c r="G2" s="4" t="s">
        <v>18</v>
      </c>
      <c r="H2" s="4" t="s">
        <v>19</v>
      </c>
      <c r="I2" s="4" t="s">
        <v>20</v>
      </c>
      <c r="J2" s="4" t="s">
        <v>27</v>
      </c>
      <c r="K2" s="4" t="s">
        <v>21</v>
      </c>
      <c r="L2" s="4" t="s">
        <v>22</v>
      </c>
      <c r="M2" s="4" t="s">
        <v>23</v>
      </c>
      <c r="N2" s="3" t="s">
        <v>24</v>
      </c>
      <c r="O2" s="3" t="s">
        <v>25</v>
      </c>
      <c r="P2" s="3" t="s">
        <v>66</v>
      </c>
      <c r="Q2" s="3" t="s">
        <v>67</v>
      </c>
      <c r="R2" s="60" t="s">
        <v>92</v>
      </c>
      <c r="S2" s="3" t="s">
        <v>68</v>
      </c>
      <c r="T2" s="3" t="s">
        <v>30</v>
      </c>
      <c r="U2" s="5" t="s">
        <v>31</v>
      </c>
      <c r="V2" s="27" t="s">
        <v>81</v>
      </c>
      <c r="W2" s="27" t="s">
        <v>83</v>
      </c>
      <c r="X2" s="1" t="s">
        <v>78</v>
      </c>
      <c r="Y2" s="60" t="s">
        <v>79</v>
      </c>
      <c r="Z2" s="60" t="s">
        <v>86</v>
      </c>
      <c r="AA2" s="76" t="s">
        <v>88</v>
      </c>
      <c r="AB2" s="60" t="s">
        <v>90</v>
      </c>
      <c r="AC2" s="60" t="s">
        <v>94</v>
      </c>
      <c r="AD2" s="3" t="s">
        <v>24</v>
      </c>
    </row>
    <row r="3" spans="1:31" ht="18" thickBot="1" x14ac:dyDescent="0.3">
      <c r="A3" s="25"/>
      <c r="B3" s="26" t="s">
        <v>73</v>
      </c>
      <c r="C3" s="26" t="s">
        <v>74</v>
      </c>
      <c r="D3" s="26"/>
      <c r="E3" s="26" t="s">
        <v>75</v>
      </c>
      <c r="F3" s="26"/>
      <c r="G3" s="26"/>
      <c r="H3" s="26"/>
      <c r="I3" s="26" t="s">
        <v>74</v>
      </c>
      <c r="J3" s="26" t="s">
        <v>74</v>
      </c>
      <c r="K3" s="26" t="s">
        <v>76</v>
      </c>
      <c r="L3" s="26" t="s">
        <v>76</v>
      </c>
      <c r="M3" s="16" t="s">
        <v>77</v>
      </c>
      <c r="N3" s="26" t="s">
        <v>76</v>
      </c>
      <c r="O3" s="26" t="s">
        <v>76</v>
      </c>
      <c r="P3" s="26" t="s">
        <v>76</v>
      </c>
      <c r="Q3" s="26" t="s">
        <v>76</v>
      </c>
      <c r="R3" s="61" t="s">
        <v>93</v>
      </c>
      <c r="S3" s="27"/>
      <c r="T3" s="16" t="s">
        <v>77</v>
      </c>
      <c r="U3" s="28" t="s">
        <v>77</v>
      </c>
      <c r="V3" s="16" t="s">
        <v>82</v>
      </c>
      <c r="W3" s="16" t="s">
        <v>84</v>
      </c>
      <c r="X3" s="1" t="s">
        <v>80</v>
      </c>
      <c r="Y3" s="61" t="s">
        <v>85</v>
      </c>
      <c r="Z3" s="61" t="s">
        <v>87</v>
      </c>
      <c r="AA3" s="77" t="s">
        <v>89</v>
      </c>
      <c r="AB3" s="61" t="s">
        <v>91</v>
      </c>
      <c r="AC3" s="61" t="s">
        <v>95</v>
      </c>
      <c r="AD3" s="26" t="s">
        <v>76</v>
      </c>
    </row>
    <row r="4" spans="1:31" x14ac:dyDescent="0.25">
      <c r="A4" s="6">
        <v>1</v>
      </c>
      <c r="B4" s="7">
        <v>14.5</v>
      </c>
      <c r="C4" s="7">
        <v>22.5</v>
      </c>
      <c r="D4" s="8" t="s">
        <v>16</v>
      </c>
      <c r="E4" s="8">
        <v>40</v>
      </c>
      <c r="F4" s="8" t="s">
        <v>34</v>
      </c>
      <c r="G4" s="9">
        <v>41369</v>
      </c>
      <c r="H4" s="10" t="s">
        <v>26</v>
      </c>
      <c r="I4" s="11">
        <v>22.53</v>
      </c>
      <c r="J4" s="8">
        <v>0.02</v>
      </c>
      <c r="K4" s="8">
        <v>305</v>
      </c>
      <c r="L4" s="8">
        <v>101096</v>
      </c>
      <c r="M4" s="7">
        <v>20</v>
      </c>
      <c r="N4" s="8">
        <v>-115.895</v>
      </c>
      <c r="O4" s="8">
        <v>2.4590999999999998</v>
      </c>
      <c r="P4" s="8">
        <v>-27.572119628230087</v>
      </c>
      <c r="Q4" s="8">
        <v>0.56137113855179999</v>
      </c>
      <c r="S4" s="10">
        <v>15</v>
      </c>
      <c r="T4" s="12">
        <v>14.5</v>
      </c>
      <c r="U4" s="13">
        <v>22</v>
      </c>
      <c r="V4" s="63">
        <f>U4+273.16</f>
        <v>295.16000000000003</v>
      </c>
      <c r="W4" s="62">
        <f>L4/101325</f>
        <v>0.99773994571922031</v>
      </c>
      <c r="X4" s="64">
        <v>43.2</v>
      </c>
      <c r="Y4" s="65">
        <v>0.56100000000000005</v>
      </c>
      <c r="Z4" s="66">
        <v>1.5294999999999998E-5</v>
      </c>
      <c r="AA4" s="67">
        <f>L4/(287*V4)</f>
        <v>1.1934234688986967</v>
      </c>
      <c r="AB4" s="67">
        <f>SQRT(2000000*Z4/Y4)</f>
        <v>7.384282580827441</v>
      </c>
      <c r="AC4" s="69">
        <f>4000000*AA4*Z4/Y4</f>
        <v>130.14910486135872</v>
      </c>
      <c r="AD4" s="70">
        <v>-115.895</v>
      </c>
      <c r="AE4" s="78">
        <f>AD4/AC4</f>
        <v>-0.89047865618021038</v>
      </c>
    </row>
    <row r="5" spans="1:31" x14ac:dyDescent="0.25">
      <c r="A5" s="44"/>
      <c r="B5" s="29">
        <v>14.5</v>
      </c>
      <c r="C5" s="29">
        <v>22.5</v>
      </c>
      <c r="D5" s="30" t="s">
        <v>16</v>
      </c>
      <c r="E5" s="30">
        <v>40</v>
      </c>
      <c r="F5" s="30" t="s">
        <v>35</v>
      </c>
      <c r="G5" s="31">
        <v>41369</v>
      </c>
      <c r="H5" s="32" t="s">
        <v>29</v>
      </c>
      <c r="I5" s="33">
        <v>22.49</v>
      </c>
      <c r="J5" s="30">
        <v>0.03</v>
      </c>
      <c r="K5" s="30">
        <v>303</v>
      </c>
      <c r="L5" s="30">
        <v>101104</v>
      </c>
      <c r="M5" s="29">
        <v>20.7</v>
      </c>
      <c r="N5" s="30">
        <v>-118.99</v>
      </c>
      <c r="O5" s="30">
        <v>1.984</v>
      </c>
      <c r="P5" s="30">
        <v>-28.397072413151953</v>
      </c>
      <c r="Q5" s="30">
        <v>0.63900610563719995</v>
      </c>
      <c r="S5" s="32">
        <v>15</v>
      </c>
      <c r="T5" s="34">
        <v>14.5</v>
      </c>
      <c r="U5" s="45">
        <v>22</v>
      </c>
      <c r="V5" s="63">
        <f t="shared" ref="V5:V20" si="0">U5+273.16</f>
        <v>295.16000000000003</v>
      </c>
      <c r="W5" s="62">
        <f t="shared" ref="W5:W20" si="1">L5/101325</f>
        <v>0.99781889958055758</v>
      </c>
      <c r="X5" s="64">
        <v>43.2</v>
      </c>
      <c r="Y5" s="65">
        <v>0.56100000000000005</v>
      </c>
      <c r="Z5" s="66">
        <v>1.5294999999999998E-5</v>
      </c>
      <c r="AA5" s="67">
        <f t="shared" ref="AA5:AA20" si="2">L5/(287*V5)</f>
        <v>1.1935179077266542</v>
      </c>
      <c r="AB5" s="67">
        <f t="shared" ref="AB5:AB20" si="3">SQRT(2000000*Z5/Y5)</f>
        <v>7.384282580827441</v>
      </c>
      <c r="AC5" s="69">
        <f t="shared" ref="AC5:AC20" si="4">4000000*AA5*Z5/Y5</f>
        <v>130.15940391215099</v>
      </c>
      <c r="AD5" s="71">
        <v>-118.99</v>
      </c>
      <c r="AE5" s="78">
        <f t="shared" ref="AE5:AE20" si="5">AD5/AC5</f>
        <v>-0.91418673122005378</v>
      </c>
    </row>
    <row r="6" spans="1:31" x14ac:dyDescent="0.25">
      <c r="A6" s="14">
        <v>2</v>
      </c>
      <c r="B6" s="15">
        <v>14.5</v>
      </c>
      <c r="C6" s="15">
        <v>30</v>
      </c>
      <c r="D6" s="16" t="s">
        <v>16</v>
      </c>
      <c r="E6" s="16">
        <v>40</v>
      </c>
      <c r="F6" s="16" t="s">
        <v>36</v>
      </c>
      <c r="G6" s="17">
        <v>41369</v>
      </c>
      <c r="H6" s="18" t="s">
        <v>28</v>
      </c>
      <c r="I6" s="19">
        <v>30.24</v>
      </c>
      <c r="J6" s="16">
        <v>0.03</v>
      </c>
      <c r="K6" s="16">
        <v>547</v>
      </c>
      <c r="L6" s="16">
        <v>101116</v>
      </c>
      <c r="M6" s="15">
        <v>20.8</v>
      </c>
      <c r="N6" s="16">
        <v>-224.77500000000001</v>
      </c>
      <c r="O6" s="16">
        <v>6.7920999999999996</v>
      </c>
      <c r="P6" s="16">
        <v>-54.833453146786802</v>
      </c>
      <c r="Q6" s="16">
        <v>1.2284389063593</v>
      </c>
      <c r="S6" s="18">
        <v>15</v>
      </c>
      <c r="T6" s="20">
        <v>14.5</v>
      </c>
      <c r="U6" s="21">
        <v>22</v>
      </c>
      <c r="V6" s="63">
        <f t="shared" si="0"/>
        <v>295.16000000000003</v>
      </c>
      <c r="W6" s="62">
        <f t="shared" si="1"/>
        <v>0.99793733037256349</v>
      </c>
      <c r="X6" s="64">
        <v>43.2</v>
      </c>
      <c r="Y6" s="65">
        <v>0.56100000000000005</v>
      </c>
      <c r="Z6" s="66">
        <v>1.5294999999999998E-5</v>
      </c>
      <c r="AA6" s="67">
        <f t="shared" si="2"/>
        <v>1.1936595659685905</v>
      </c>
      <c r="AB6" s="67">
        <f t="shared" si="3"/>
        <v>7.384282580827441</v>
      </c>
      <c r="AC6" s="72">
        <f t="shared" si="4"/>
        <v>130.17485248833933</v>
      </c>
      <c r="AD6" s="73">
        <v>-224.77500000000001</v>
      </c>
      <c r="AE6" s="78">
        <f t="shared" si="5"/>
        <v>-1.7267159954733551</v>
      </c>
    </row>
    <row r="7" spans="1:31" x14ac:dyDescent="0.25">
      <c r="A7" s="14"/>
      <c r="B7" s="15">
        <v>14.5</v>
      </c>
      <c r="C7" s="15">
        <v>30</v>
      </c>
      <c r="D7" s="16" t="s">
        <v>16</v>
      </c>
      <c r="E7" s="16">
        <v>40</v>
      </c>
      <c r="F7" s="16" t="s">
        <v>37</v>
      </c>
      <c r="G7" s="17">
        <v>41369</v>
      </c>
      <c r="H7" s="22" t="s">
        <v>32</v>
      </c>
      <c r="I7" s="19">
        <v>30.15</v>
      </c>
      <c r="J7" s="16">
        <v>0.03</v>
      </c>
      <c r="K7" s="16">
        <v>547</v>
      </c>
      <c r="L7" s="16">
        <v>101092</v>
      </c>
      <c r="M7" s="15">
        <v>21.29</v>
      </c>
      <c r="N7" s="16">
        <v>-232.92500000000001</v>
      </c>
      <c r="O7" s="16">
        <v>4.9508999999999999</v>
      </c>
      <c r="P7" s="16">
        <v>-54.896146189859444</v>
      </c>
      <c r="Q7" s="16">
        <v>1.1942409102009</v>
      </c>
      <c r="S7" s="18">
        <v>15</v>
      </c>
      <c r="T7" s="20">
        <v>14.5</v>
      </c>
      <c r="U7" s="21">
        <v>22</v>
      </c>
      <c r="V7" s="63">
        <f t="shared" si="0"/>
        <v>295.16000000000003</v>
      </c>
      <c r="W7" s="62">
        <f t="shared" si="1"/>
        <v>0.99770046878855168</v>
      </c>
      <c r="X7" s="64">
        <v>43.2</v>
      </c>
      <c r="Y7" s="65">
        <v>0.56100000000000005</v>
      </c>
      <c r="Z7" s="66">
        <v>1.5294999999999998E-5</v>
      </c>
      <c r="AA7" s="67">
        <f t="shared" si="2"/>
        <v>1.193376249484718</v>
      </c>
      <c r="AB7" s="67">
        <f t="shared" si="3"/>
        <v>7.384282580827441</v>
      </c>
      <c r="AC7" s="72">
        <f t="shared" si="4"/>
        <v>130.14395533596263</v>
      </c>
      <c r="AD7" s="73">
        <v>-232.92500000000001</v>
      </c>
      <c r="AE7" s="78">
        <f t="shared" si="5"/>
        <v>-1.7897488930523993</v>
      </c>
    </row>
    <row r="8" spans="1:31" x14ac:dyDescent="0.25">
      <c r="A8" s="46">
        <v>3</v>
      </c>
      <c r="B8" s="35">
        <v>23.25</v>
      </c>
      <c r="C8" s="35">
        <v>22.5</v>
      </c>
      <c r="D8" s="36" t="s">
        <v>17</v>
      </c>
      <c r="E8" s="36">
        <v>40</v>
      </c>
      <c r="F8" s="36" t="s">
        <v>38</v>
      </c>
      <c r="G8" s="37">
        <v>41369</v>
      </c>
      <c r="H8" s="38" t="s">
        <v>39</v>
      </c>
      <c r="I8" s="39">
        <v>22.52</v>
      </c>
      <c r="J8" s="36">
        <v>0.02</v>
      </c>
      <c r="K8" s="36">
        <v>302</v>
      </c>
      <c r="L8" s="36">
        <v>101074</v>
      </c>
      <c r="M8" s="35">
        <v>20.6</v>
      </c>
      <c r="N8" s="40"/>
      <c r="O8" s="40"/>
      <c r="P8" s="40"/>
      <c r="Q8" s="40"/>
      <c r="S8" s="41"/>
      <c r="T8" s="42">
        <v>14.5</v>
      </c>
      <c r="U8" s="47">
        <v>22</v>
      </c>
      <c r="V8" s="63">
        <f t="shared" si="0"/>
        <v>295.16000000000003</v>
      </c>
      <c r="W8" s="62">
        <f t="shared" si="1"/>
        <v>0.99752282260054281</v>
      </c>
      <c r="X8" s="64">
        <v>43.2</v>
      </c>
      <c r="Y8" s="65">
        <v>0.56100000000000005</v>
      </c>
      <c r="Z8" s="66">
        <v>1.5294999999999998E-5</v>
      </c>
      <c r="AA8" s="67">
        <f t="shared" si="2"/>
        <v>1.1931637621218136</v>
      </c>
      <c r="AB8" s="67">
        <f t="shared" si="3"/>
        <v>7.384282580827441</v>
      </c>
      <c r="AC8" s="68">
        <f t="shared" si="4"/>
        <v>130.12078247168012</v>
      </c>
      <c r="AD8" s="40"/>
      <c r="AE8" s="78">
        <f t="shared" si="5"/>
        <v>0</v>
      </c>
    </row>
    <row r="9" spans="1:31" x14ac:dyDescent="0.25">
      <c r="A9" s="14">
        <v>4</v>
      </c>
      <c r="B9" s="15">
        <v>23.25</v>
      </c>
      <c r="C9" s="15">
        <v>15</v>
      </c>
      <c r="D9" s="16" t="s">
        <v>16</v>
      </c>
      <c r="E9" s="16">
        <v>40</v>
      </c>
      <c r="F9" s="16" t="s">
        <v>40</v>
      </c>
      <c r="G9" s="17">
        <v>41369</v>
      </c>
      <c r="H9" s="22" t="s">
        <v>42</v>
      </c>
      <c r="I9" s="19">
        <v>15.2</v>
      </c>
      <c r="J9" s="16">
        <v>0.01</v>
      </c>
      <c r="K9" s="16">
        <v>138</v>
      </c>
      <c r="L9" s="16">
        <v>101065</v>
      </c>
      <c r="M9" s="15">
        <v>21.3</v>
      </c>
      <c r="N9" s="16">
        <v>-55.575699999999998</v>
      </c>
      <c r="O9" s="16">
        <v>1.0469999999999999</v>
      </c>
      <c r="P9" s="16">
        <v>-12.248605273257898</v>
      </c>
      <c r="Q9" s="16">
        <v>0.50297254430549998</v>
      </c>
      <c r="S9" s="18">
        <v>15</v>
      </c>
      <c r="T9" s="20">
        <v>14</v>
      </c>
      <c r="U9" s="21">
        <v>22</v>
      </c>
      <c r="V9" s="63">
        <f t="shared" si="0"/>
        <v>295.16000000000003</v>
      </c>
      <c r="W9" s="62">
        <f t="shared" si="1"/>
        <v>0.99743399950653833</v>
      </c>
      <c r="X9" s="64">
        <v>39.9</v>
      </c>
      <c r="Y9" s="65">
        <v>0.60699999999999998</v>
      </c>
      <c r="Z9" s="66">
        <v>1.5294999999999998E-5</v>
      </c>
      <c r="AA9" s="67">
        <f t="shared" si="2"/>
        <v>1.1930575184403616</v>
      </c>
      <c r="AB9" s="67">
        <f t="shared" si="3"/>
        <v>7.0989708514627408</v>
      </c>
      <c r="AC9" s="68">
        <f t="shared" si="4"/>
        <v>120.24919106784402</v>
      </c>
      <c r="AD9" s="16">
        <v>-55.575699999999998</v>
      </c>
      <c r="AE9" s="78">
        <f t="shared" si="5"/>
        <v>-0.46217109243291665</v>
      </c>
    </row>
    <row r="10" spans="1:31" x14ac:dyDescent="0.25">
      <c r="A10" s="46">
        <v>5</v>
      </c>
      <c r="B10" s="35">
        <v>32</v>
      </c>
      <c r="C10" s="35">
        <v>30</v>
      </c>
      <c r="D10" s="36" t="s">
        <v>16</v>
      </c>
      <c r="E10" s="36">
        <v>25</v>
      </c>
      <c r="F10" s="36" t="s">
        <v>41</v>
      </c>
      <c r="G10" s="37">
        <v>41369</v>
      </c>
      <c r="H10" s="38" t="s">
        <v>43</v>
      </c>
      <c r="I10" s="39">
        <v>30.49</v>
      </c>
      <c r="J10" s="36">
        <v>0.04</v>
      </c>
      <c r="K10" s="36">
        <v>550</v>
      </c>
      <c r="L10" s="36">
        <v>101108</v>
      </c>
      <c r="M10" s="35">
        <v>22.8</v>
      </c>
      <c r="N10" s="36">
        <v>-270.92399999999998</v>
      </c>
      <c r="O10" s="36">
        <v>8.86</v>
      </c>
      <c r="P10" s="36">
        <v>-51.054929158801365</v>
      </c>
      <c r="Q10" s="36">
        <v>1.0622063080974</v>
      </c>
      <c r="S10" s="38">
        <v>15</v>
      </c>
      <c r="T10" s="42">
        <v>14.5</v>
      </c>
      <c r="U10" s="47">
        <v>22.5</v>
      </c>
      <c r="V10" s="63">
        <f t="shared" si="0"/>
        <v>295.66000000000003</v>
      </c>
      <c r="W10" s="62">
        <f t="shared" si="1"/>
        <v>0.99785837651122622</v>
      </c>
      <c r="X10" s="64">
        <v>43.2</v>
      </c>
      <c r="Y10" s="65">
        <v>0.54300000000000004</v>
      </c>
      <c r="Z10" s="66">
        <v>1.5341000000000001E-5</v>
      </c>
      <c r="AA10" s="67">
        <f t="shared" si="2"/>
        <v>1.1915466513117405</v>
      </c>
      <c r="AB10" s="67">
        <f t="shared" si="3"/>
        <v>7.5169544399021992</v>
      </c>
      <c r="AC10" s="72">
        <f t="shared" si="4"/>
        <v>134.65574348267708</v>
      </c>
      <c r="AD10" s="74">
        <v>-270.92399999999998</v>
      </c>
      <c r="AE10" s="78">
        <f t="shared" si="5"/>
        <v>-2.0119750780244532</v>
      </c>
    </row>
    <row r="11" spans="1:31" x14ac:dyDescent="0.25">
      <c r="A11" s="14">
        <v>6</v>
      </c>
      <c r="B11" s="15">
        <v>32</v>
      </c>
      <c r="C11" s="15">
        <v>22.5</v>
      </c>
      <c r="D11" s="16" t="s">
        <v>16</v>
      </c>
      <c r="E11" s="16">
        <v>30</v>
      </c>
      <c r="F11" s="16" t="s">
        <v>45</v>
      </c>
      <c r="G11" s="17">
        <v>41369</v>
      </c>
      <c r="H11" s="22" t="s">
        <v>46</v>
      </c>
      <c r="I11" s="19">
        <v>22.41</v>
      </c>
      <c r="J11" s="16">
        <v>0.03</v>
      </c>
      <c r="K11" s="16">
        <v>298</v>
      </c>
      <c r="L11" s="16">
        <v>101114</v>
      </c>
      <c r="M11" s="15">
        <v>23.3</v>
      </c>
      <c r="N11" s="16">
        <v>-130.77199999999999</v>
      </c>
      <c r="O11" s="16">
        <v>2.9512999999999998</v>
      </c>
      <c r="P11" s="16">
        <v>-25.873138160961478</v>
      </c>
      <c r="Q11" s="16">
        <v>0.84350460685859996</v>
      </c>
      <c r="S11" s="18">
        <v>15</v>
      </c>
      <c r="T11" s="20">
        <v>15</v>
      </c>
      <c r="U11" s="21">
        <v>23</v>
      </c>
      <c r="V11" s="63">
        <f t="shared" si="0"/>
        <v>296.16000000000003</v>
      </c>
      <c r="W11" s="62">
        <f t="shared" si="1"/>
        <v>0.99791759190722917</v>
      </c>
      <c r="X11" s="64">
        <v>41.3</v>
      </c>
      <c r="Y11" s="65">
        <v>0.56799999999999995</v>
      </c>
      <c r="Z11" s="66">
        <v>1.5387E-5</v>
      </c>
      <c r="AA11" s="67">
        <f t="shared" si="2"/>
        <v>1.1896055809365687</v>
      </c>
      <c r="AB11" s="67">
        <f t="shared" si="3"/>
        <v>7.3606777856926149</v>
      </c>
      <c r="AC11" s="69">
        <f t="shared" si="4"/>
        <v>128.90465544979565</v>
      </c>
      <c r="AD11" s="75">
        <v>-130.77199999999999</v>
      </c>
      <c r="AE11" s="78">
        <f t="shared" si="5"/>
        <v>-1.0144862460063098</v>
      </c>
    </row>
    <row r="12" spans="1:31" x14ac:dyDescent="0.25">
      <c r="A12" s="46">
        <v>7</v>
      </c>
      <c r="B12" s="35">
        <v>32</v>
      </c>
      <c r="C12" s="35">
        <v>30</v>
      </c>
      <c r="D12" s="36" t="s">
        <v>17</v>
      </c>
      <c r="E12" s="36">
        <v>40</v>
      </c>
      <c r="F12" s="36" t="s">
        <v>47</v>
      </c>
      <c r="G12" s="37">
        <v>41370</v>
      </c>
      <c r="H12" s="38" t="s">
        <v>48</v>
      </c>
      <c r="I12" s="39">
        <v>30.07</v>
      </c>
      <c r="J12" s="36">
        <v>0.04</v>
      </c>
      <c r="K12" s="36">
        <v>550</v>
      </c>
      <c r="L12" s="36">
        <v>102607</v>
      </c>
      <c r="M12" s="35">
        <v>20.25</v>
      </c>
      <c r="N12" s="40"/>
      <c r="O12" s="40"/>
      <c r="P12" s="40"/>
      <c r="Q12" s="40"/>
      <c r="S12" s="41"/>
      <c r="T12" s="42">
        <v>12.5</v>
      </c>
      <c r="U12" s="47">
        <v>22</v>
      </c>
      <c r="V12" s="63">
        <f t="shared" si="0"/>
        <v>295.16000000000003</v>
      </c>
      <c r="W12" s="62">
        <f t="shared" si="1"/>
        <v>1.0126523562792993</v>
      </c>
      <c r="X12" s="64">
        <v>30.1</v>
      </c>
      <c r="Y12" s="65">
        <v>0.80300000000000005</v>
      </c>
      <c r="Z12" s="66">
        <v>1.5294999999999998E-5</v>
      </c>
      <c r="AA12" s="67">
        <f t="shared" si="2"/>
        <v>1.2112606025291661</v>
      </c>
      <c r="AB12" s="67">
        <f t="shared" si="3"/>
        <v>6.1720859586485384</v>
      </c>
      <c r="AC12" s="68">
        <f t="shared" si="4"/>
        <v>92.285085507763839</v>
      </c>
      <c r="AD12" s="40"/>
      <c r="AE12" s="78">
        <f t="shared" si="5"/>
        <v>0</v>
      </c>
    </row>
    <row r="13" spans="1:31" x14ac:dyDescent="0.25">
      <c r="A13" s="14">
        <v>8</v>
      </c>
      <c r="B13" s="15">
        <v>14.5</v>
      </c>
      <c r="C13" s="15">
        <v>30</v>
      </c>
      <c r="D13" s="16" t="s">
        <v>17</v>
      </c>
      <c r="E13" s="16">
        <v>30</v>
      </c>
      <c r="F13" s="16" t="s">
        <v>49</v>
      </c>
      <c r="G13" s="17">
        <v>41370</v>
      </c>
      <c r="H13" s="22" t="s">
        <v>51</v>
      </c>
      <c r="I13" s="19">
        <v>29.96</v>
      </c>
      <c r="J13" s="16">
        <v>0.04</v>
      </c>
      <c r="K13" s="16">
        <v>544</v>
      </c>
      <c r="L13" s="16">
        <v>102591</v>
      </c>
      <c r="M13" s="15">
        <v>21.6</v>
      </c>
      <c r="N13" s="23"/>
      <c r="O13" s="23"/>
      <c r="P13" s="23"/>
      <c r="Q13" s="23"/>
      <c r="S13" s="24"/>
      <c r="T13" s="20">
        <v>12.5</v>
      </c>
      <c r="U13" s="21">
        <v>22</v>
      </c>
      <c r="V13" s="63">
        <f t="shared" si="0"/>
        <v>295.16000000000003</v>
      </c>
      <c r="W13" s="62">
        <f t="shared" si="1"/>
        <v>1.0124944485566247</v>
      </c>
      <c r="X13" s="64">
        <v>30.1</v>
      </c>
      <c r="Y13" s="65">
        <v>0.80300000000000005</v>
      </c>
      <c r="Z13" s="66">
        <v>1.5294999999999998E-5</v>
      </c>
      <c r="AA13" s="67">
        <f t="shared" si="2"/>
        <v>1.2110717248732512</v>
      </c>
      <c r="AB13" s="67">
        <f t="shared" si="3"/>
        <v>6.1720859586485384</v>
      </c>
      <c r="AC13" s="68">
        <f t="shared" si="4"/>
        <v>92.270695053232259</v>
      </c>
      <c r="AD13" s="23"/>
      <c r="AE13" s="78">
        <f t="shared" si="5"/>
        <v>0</v>
      </c>
    </row>
    <row r="14" spans="1:31" x14ac:dyDescent="0.25">
      <c r="A14" s="46">
        <v>9</v>
      </c>
      <c r="B14" s="35">
        <v>14.5</v>
      </c>
      <c r="C14" s="35">
        <v>15</v>
      </c>
      <c r="D14" s="36" t="s">
        <v>16</v>
      </c>
      <c r="E14" s="36">
        <v>30</v>
      </c>
      <c r="F14" s="36" t="s">
        <v>50</v>
      </c>
      <c r="G14" s="37">
        <v>41370</v>
      </c>
      <c r="H14" s="38" t="s">
        <v>52</v>
      </c>
      <c r="I14" s="39">
        <v>15.2</v>
      </c>
      <c r="J14" s="36">
        <v>0.02</v>
      </c>
      <c r="K14" s="36">
        <v>140</v>
      </c>
      <c r="L14" s="36">
        <v>102543</v>
      </c>
      <c r="M14" s="35">
        <v>21.2</v>
      </c>
      <c r="N14" s="36">
        <v>-56.735300000000002</v>
      </c>
      <c r="O14" s="36">
        <v>1.3365</v>
      </c>
      <c r="P14" s="36">
        <v>-11.88308956518182</v>
      </c>
      <c r="Q14" s="36">
        <v>0.68189149598099996</v>
      </c>
      <c r="S14" s="38">
        <v>15</v>
      </c>
      <c r="T14" s="42">
        <v>12.5</v>
      </c>
      <c r="U14" s="47">
        <v>22</v>
      </c>
      <c r="V14" s="63">
        <f t="shared" si="0"/>
        <v>295.16000000000003</v>
      </c>
      <c r="W14" s="62">
        <f t="shared" si="1"/>
        <v>1.0120207253886011</v>
      </c>
      <c r="X14" s="64">
        <v>30.1</v>
      </c>
      <c r="Y14" s="65">
        <v>0.80300000000000005</v>
      </c>
      <c r="Z14" s="66">
        <v>1.5294999999999998E-5</v>
      </c>
      <c r="AA14" s="67">
        <f t="shared" si="2"/>
        <v>1.2105050919055063</v>
      </c>
      <c r="AB14" s="67">
        <f t="shared" si="3"/>
        <v>6.1720859586485384</v>
      </c>
      <c r="AC14" s="72">
        <f t="shared" si="4"/>
        <v>92.227523689637451</v>
      </c>
      <c r="AD14" s="74">
        <v>-56.735300000000002</v>
      </c>
      <c r="AE14" s="78">
        <f t="shared" si="5"/>
        <v>-0.61516668484914228</v>
      </c>
    </row>
    <row r="15" spans="1:31" x14ac:dyDescent="0.25">
      <c r="A15" s="14">
        <v>10</v>
      </c>
      <c r="B15" s="15">
        <v>23.25</v>
      </c>
      <c r="C15" s="15">
        <v>30</v>
      </c>
      <c r="D15" s="16" t="s">
        <v>16</v>
      </c>
      <c r="E15" s="16">
        <v>30</v>
      </c>
      <c r="F15" s="16" t="s">
        <v>53</v>
      </c>
      <c r="G15" s="17">
        <v>41370</v>
      </c>
      <c r="H15" s="22" t="s">
        <v>59</v>
      </c>
      <c r="I15" s="19">
        <v>30.16</v>
      </c>
      <c r="J15" s="16">
        <v>0.04</v>
      </c>
      <c r="K15" s="16">
        <v>550</v>
      </c>
      <c r="L15" s="16">
        <v>102569</v>
      </c>
      <c r="M15" s="15">
        <v>22.7</v>
      </c>
      <c r="N15" s="16">
        <v>-253.84</v>
      </c>
      <c r="O15" s="16">
        <v>5.9425999999999997</v>
      </c>
      <c r="P15" s="16">
        <v>-57.044094552546312</v>
      </c>
      <c r="Q15" s="16">
        <v>0.9702991934216999</v>
      </c>
      <c r="S15" s="18">
        <v>15</v>
      </c>
      <c r="T15" s="20">
        <v>12.5</v>
      </c>
      <c r="U15" s="21">
        <v>22</v>
      </c>
      <c r="V15" s="63">
        <f t="shared" si="0"/>
        <v>295.16000000000003</v>
      </c>
      <c r="W15" s="62">
        <f t="shared" si="1"/>
        <v>1.0122773254379471</v>
      </c>
      <c r="X15" s="64">
        <v>30.1</v>
      </c>
      <c r="Y15" s="65">
        <v>0.80300000000000005</v>
      </c>
      <c r="Z15" s="66">
        <v>1.5294999999999998E-5</v>
      </c>
      <c r="AA15" s="67">
        <f t="shared" si="2"/>
        <v>1.210812018096368</v>
      </c>
      <c r="AB15" s="67">
        <f t="shared" si="3"/>
        <v>6.1720859586485384</v>
      </c>
      <c r="AC15" s="72">
        <f t="shared" si="4"/>
        <v>92.250908178251279</v>
      </c>
      <c r="AD15" s="73">
        <v>-253.84</v>
      </c>
      <c r="AE15" s="78">
        <f t="shared" si="5"/>
        <v>-2.7516260274589293</v>
      </c>
    </row>
    <row r="16" spans="1:31" x14ac:dyDescent="0.25">
      <c r="A16" s="46">
        <v>11</v>
      </c>
      <c r="B16" s="35">
        <v>32</v>
      </c>
      <c r="C16" s="35">
        <v>15</v>
      </c>
      <c r="D16" s="36" t="s">
        <v>17</v>
      </c>
      <c r="E16" s="36">
        <v>40</v>
      </c>
      <c r="F16" s="36" t="s">
        <v>54</v>
      </c>
      <c r="G16" s="37">
        <v>41370</v>
      </c>
      <c r="H16" s="38" t="s">
        <v>60</v>
      </c>
      <c r="I16" s="39">
        <v>14.92</v>
      </c>
      <c r="J16" s="36">
        <v>0.02</v>
      </c>
      <c r="K16" s="36">
        <v>135</v>
      </c>
      <c r="L16" s="36">
        <v>102554</v>
      </c>
      <c r="M16" s="35">
        <v>21.3</v>
      </c>
      <c r="N16" s="40"/>
      <c r="O16" s="40"/>
      <c r="P16" s="40"/>
      <c r="Q16" s="40"/>
      <c r="S16" s="41"/>
      <c r="T16" s="42">
        <v>12.5</v>
      </c>
      <c r="U16" s="47">
        <v>22</v>
      </c>
      <c r="V16" s="63">
        <f t="shared" si="0"/>
        <v>295.16000000000003</v>
      </c>
      <c r="W16" s="62">
        <f t="shared" si="1"/>
        <v>1.0121292869479397</v>
      </c>
      <c r="X16" s="64">
        <v>30.1</v>
      </c>
      <c r="Y16" s="65">
        <v>0.80300000000000005</v>
      </c>
      <c r="Z16" s="66">
        <v>1.5294999999999998E-5</v>
      </c>
      <c r="AA16" s="67">
        <f t="shared" si="2"/>
        <v>1.2106349452939478</v>
      </c>
      <c r="AB16" s="67">
        <f t="shared" si="3"/>
        <v>6.1720859586485384</v>
      </c>
      <c r="AC16" s="68">
        <f t="shared" si="4"/>
        <v>92.237417127127912</v>
      </c>
      <c r="AD16" s="40"/>
      <c r="AE16" s="78">
        <f t="shared" si="5"/>
        <v>0</v>
      </c>
    </row>
    <row r="17" spans="1:31" x14ac:dyDescent="0.25">
      <c r="A17" s="14">
        <v>12</v>
      </c>
      <c r="B17" s="15">
        <v>23.25</v>
      </c>
      <c r="C17" s="15">
        <v>22.5</v>
      </c>
      <c r="D17" s="16" t="s">
        <v>17</v>
      </c>
      <c r="E17" s="16">
        <v>40</v>
      </c>
      <c r="F17" s="16" t="s">
        <v>55</v>
      </c>
      <c r="G17" s="17">
        <v>41370</v>
      </c>
      <c r="H17" s="22" t="s">
        <v>61</v>
      </c>
      <c r="I17" s="19">
        <v>22.57</v>
      </c>
      <c r="J17" s="16">
        <v>0.03</v>
      </c>
      <c r="K17" s="16">
        <v>308</v>
      </c>
      <c r="L17" s="16">
        <v>102542</v>
      </c>
      <c r="M17" s="15">
        <v>21</v>
      </c>
      <c r="N17" s="23"/>
      <c r="O17" s="23"/>
      <c r="P17" s="23"/>
      <c r="Q17" s="23"/>
      <c r="S17" s="24"/>
      <c r="T17" s="20">
        <v>12.5</v>
      </c>
      <c r="U17" s="21">
        <v>22</v>
      </c>
      <c r="V17" s="63">
        <f t="shared" si="0"/>
        <v>295.16000000000003</v>
      </c>
      <c r="W17" s="62">
        <f t="shared" si="1"/>
        <v>1.0120108561559338</v>
      </c>
      <c r="X17" s="64">
        <v>30.1</v>
      </c>
      <c r="Y17" s="65">
        <v>0.80300000000000005</v>
      </c>
      <c r="Z17" s="66">
        <v>1.5294999999999998E-5</v>
      </c>
      <c r="AA17" s="67">
        <f t="shared" si="2"/>
        <v>1.2104932870520115</v>
      </c>
      <c r="AB17" s="67">
        <f t="shared" si="3"/>
        <v>6.1720859586485384</v>
      </c>
      <c r="AC17" s="68">
        <f t="shared" si="4"/>
        <v>92.226624286229224</v>
      </c>
      <c r="AD17" s="23"/>
      <c r="AE17" s="78">
        <f t="shared" si="5"/>
        <v>0</v>
      </c>
    </row>
    <row r="18" spans="1:31" x14ac:dyDescent="0.25">
      <c r="A18" s="46">
        <v>13</v>
      </c>
      <c r="B18" s="35">
        <v>23.25</v>
      </c>
      <c r="C18" s="35">
        <v>15</v>
      </c>
      <c r="D18" s="36" t="s">
        <v>16</v>
      </c>
      <c r="E18" s="36">
        <v>40</v>
      </c>
      <c r="F18" s="36" t="s">
        <v>56</v>
      </c>
      <c r="G18" s="37">
        <v>41370</v>
      </c>
      <c r="H18" s="43" t="s">
        <v>62</v>
      </c>
      <c r="I18" s="39">
        <v>15.19</v>
      </c>
      <c r="J18" s="36">
        <v>0.02</v>
      </c>
      <c r="K18" s="36">
        <v>139</v>
      </c>
      <c r="L18" s="36">
        <v>102547</v>
      </c>
      <c r="M18" s="35">
        <v>21.3</v>
      </c>
      <c r="N18" s="36">
        <v>-54.445799999999998</v>
      </c>
      <c r="O18" s="36">
        <v>1.1321000000000001</v>
      </c>
      <c r="P18" s="36">
        <v>-12.448464587788457</v>
      </c>
      <c r="Q18" s="36">
        <v>0.43581760830089999</v>
      </c>
      <c r="S18" s="38">
        <v>15</v>
      </c>
      <c r="T18" s="42">
        <v>12.5</v>
      </c>
      <c r="U18" s="47">
        <v>22</v>
      </c>
      <c r="V18" s="63">
        <f t="shared" si="0"/>
        <v>295.16000000000003</v>
      </c>
      <c r="W18" s="62">
        <f t="shared" si="1"/>
        <v>1.0120602023192697</v>
      </c>
      <c r="X18" s="64">
        <v>30.1</v>
      </c>
      <c r="Y18" s="65">
        <v>0.80300000000000005</v>
      </c>
      <c r="Z18" s="66">
        <v>1.5294999999999998E-5</v>
      </c>
      <c r="AA18" s="67">
        <f t="shared" si="2"/>
        <v>1.2105523113194849</v>
      </c>
      <c r="AB18" s="67">
        <f t="shared" si="3"/>
        <v>6.1720859586485384</v>
      </c>
      <c r="AC18" s="72">
        <f t="shared" si="4"/>
        <v>92.231121303270328</v>
      </c>
      <c r="AD18" s="74">
        <v>-54.445799999999998</v>
      </c>
      <c r="AE18" s="78">
        <f t="shared" si="5"/>
        <v>-0.59031918110345538</v>
      </c>
    </row>
    <row r="19" spans="1:31" x14ac:dyDescent="0.25">
      <c r="A19" s="14">
        <v>14</v>
      </c>
      <c r="B19" s="15">
        <v>23.25</v>
      </c>
      <c r="C19" s="15">
        <v>22.5</v>
      </c>
      <c r="D19" s="16" t="s">
        <v>17</v>
      </c>
      <c r="E19" s="16">
        <v>40</v>
      </c>
      <c r="F19" s="16" t="s">
        <v>57</v>
      </c>
      <c r="G19" s="17">
        <v>41370</v>
      </c>
      <c r="H19" s="22" t="s">
        <v>63</v>
      </c>
      <c r="I19" s="19">
        <v>22.54</v>
      </c>
      <c r="J19" s="16">
        <v>0.03</v>
      </c>
      <c r="K19" s="16">
        <v>306</v>
      </c>
      <c r="L19" s="16">
        <v>102538</v>
      </c>
      <c r="M19" s="15">
        <v>21.6</v>
      </c>
      <c r="N19" s="23"/>
      <c r="O19" s="23"/>
      <c r="P19" s="23"/>
      <c r="Q19" s="23"/>
      <c r="S19" s="24"/>
      <c r="T19" s="20">
        <v>12.5</v>
      </c>
      <c r="U19" s="21">
        <v>22</v>
      </c>
      <c r="V19" s="63">
        <f t="shared" si="0"/>
        <v>295.16000000000003</v>
      </c>
      <c r="W19" s="62">
        <f t="shared" si="1"/>
        <v>1.0119713792252651</v>
      </c>
      <c r="X19" s="64">
        <v>30.1</v>
      </c>
      <c r="Y19" s="65">
        <v>0.80300000000000005</v>
      </c>
      <c r="Z19" s="66">
        <v>1.5294999999999998E-5</v>
      </c>
      <c r="AA19" s="67">
        <f t="shared" si="2"/>
        <v>1.2104460676380329</v>
      </c>
      <c r="AB19" s="67">
        <f t="shared" si="3"/>
        <v>6.1720859586485384</v>
      </c>
      <c r="AC19" s="68">
        <f t="shared" si="4"/>
        <v>92.223026672596305</v>
      </c>
      <c r="AD19" s="23"/>
      <c r="AE19" s="78">
        <f t="shared" si="5"/>
        <v>0</v>
      </c>
    </row>
    <row r="20" spans="1:31" ht="15.75" thickBot="1" x14ac:dyDescent="0.3">
      <c r="A20" s="48">
        <v>15</v>
      </c>
      <c r="B20" s="49">
        <v>14.5</v>
      </c>
      <c r="C20" s="49">
        <v>15</v>
      </c>
      <c r="D20" s="50" t="s">
        <v>17</v>
      </c>
      <c r="E20" s="50">
        <v>40</v>
      </c>
      <c r="F20" s="50" t="s">
        <v>58</v>
      </c>
      <c r="G20" s="51">
        <v>41370</v>
      </c>
      <c r="H20" s="52" t="s">
        <v>64</v>
      </c>
      <c r="I20" s="53">
        <v>15.24</v>
      </c>
      <c r="J20" s="50">
        <v>0.02</v>
      </c>
      <c r="K20" s="50">
        <v>141</v>
      </c>
      <c r="L20" s="50">
        <v>102545</v>
      </c>
      <c r="M20" s="49">
        <v>21.2</v>
      </c>
      <c r="N20" s="54"/>
      <c r="O20" s="54"/>
      <c r="P20" s="54"/>
      <c r="Q20" s="54"/>
      <c r="S20" s="55"/>
      <c r="T20" s="56">
        <v>12.5</v>
      </c>
      <c r="U20" s="57">
        <v>22</v>
      </c>
      <c r="V20" s="63">
        <f t="shared" si="0"/>
        <v>295.16000000000003</v>
      </c>
      <c r="W20" s="62">
        <f t="shared" si="1"/>
        <v>1.0120404638539353</v>
      </c>
      <c r="X20" s="64">
        <v>30.1</v>
      </c>
      <c r="Y20" s="65">
        <v>0.80300000000000005</v>
      </c>
      <c r="Z20" s="66">
        <v>1.5294999999999998E-5</v>
      </c>
      <c r="AA20" s="67">
        <f t="shared" si="2"/>
        <v>1.2105287016124955</v>
      </c>
      <c r="AB20" s="67">
        <f t="shared" si="3"/>
        <v>6.1720859586485384</v>
      </c>
      <c r="AC20" s="68">
        <f t="shared" si="4"/>
        <v>92.229322496453889</v>
      </c>
      <c r="AD20" s="54"/>
      <c r="AE20" s="78">
        <f t="shared" si="5"/>
        <v>0</v>
      </c>
    </row>
  </sheetData>
  <mergeCells count="3">
    <mergeCell ref="N1:Q1"/>
    <mergeCell ref="S1:U1"/>
    <mergeCell ref="I1:J1"/>
  </mergeCells>
  <pageMargins left="0.7" right="0.7" top="0.75" bottom="0.75" header="0.3" footer="0.3"/>
  <pageSetup scale="76" orientation="landscape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3</xdr:col>
                <xdr:colOff>0</xdr:colOff>
                <xdr:row>21</xdr:row>
                <xdr:rowOff>180975</xdr:rowOff>
              </from>
              <to>
                <xdr:col>13</xdr:col>
                <xdr:colOff>209550</xdr:colOff>
                <xdr:row>27</xdr:row>
                <xdr:rowOff>57150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>
              <from>
                <xdr:col>14</xdr:col>
                <xdr:colOff>0</xdr:colOff>
                <xdr:row>21</xdr:row>
                <xdr:rowOff>190500</xdr:rowOff>
              </from>
              <to>
                <xdr:col>16</xdr:col>
                <xdr:colOff>666750</xdr:colOff>
                <xdr:row>30</xdr:row>
                <xdr:rowOff>180975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tabSelected="1" workbookViewId="0">
      <selection activeCell="F10" sqref="F10"/>
    </sheetView>
  </sheetViews>
  <sheetFormatPr defaultRowHeight="15" x14ac:dyDescent="0.25"/>
  <cols>
    <col min="3" max="3" width="10.28515625" customWidth="1"/>
    <col min="4" max="4" width="9.5703125" customWidth="1"/>
    <col min="5" max="6" width="14" style="1" customWidth="1"/>
    <col min="7" max="8" width="8" style="1" customWidth="1"/>
  </cols>
  <sheetData>
    <row r="2" spans="1:8" ht="18.75" thickBot="1" x14ac:dyDescent="0.4">
      <c r="A2" s="79" t="s">
        <v>1</v>
      </c>
      <c r="B2" s="79" t="s">
        <v>65</v>
      </c>
      <c r="C2" s="80" t="s">
        <v>20</v>
      </c>
      <c r="D2" s="79" t="s">
        <v>24</v>
      </c>
      <c r="E2" s="79" t="s">
        <v>25</v>
      </c>
      <c r="F2" s="60" t="s">
        <v>79</v>
      </c>
      <c r="G2" s="79" t="s">
        <v>94</v>
      </c>
      <c r="H2" s="79" t="s">
        <v>96</v>
      </c>
    </row>
    <row r="3" spans="1:8" x14ac:dyDescent="0.25">
      <c r="A3" s="81">
        <v>3</v>
      </c>
      <c r="B3" s="82">
        <v>23.25</v>
      </c>
      <c r="C3" s="83">
        <v>22.52</v>
      </c>
      <c r="D3" s="81"/>
      <c r="E3" s="81"/>
      <c r="F3" s="122">
        <v>0.56100000000000005</v>
      </c>
      <c r="G3" s="84">
        <v>130.12078247168012</v>
      </c>
      <c r="H3" s="84">
        <v>0</v>
      </c>
    </row>
    <row r="4" spans="1:8" x14ac:dyDescent="0.25">
      <c r="A4" s="85">
        <v>7</v>
      </c>
      <c r="B4" s="86">
        <v>32</v>
      </c>
      <c r="C4" s="87">
        <v>30.07</v>
      </c>
      <c r="D4" s="85"/>
      <c r="E4" s="85"/>
      <c r="F4" s="122">
        <v>0.80300000000000005</v>
      </c>
      <c r="G4" s="88">
        <v>92.285085507763839</v>
      </c>
      <c r="H4" s="88">
        <v>0</v>
      </c>
    </row>
    <row r="5" spans="1:8" x14ac:dyDescent="0.25">
      <c r="A5" s="89">
        <v>8</v>
      </c>
      <c r="B5" s="90">
        <v>14.5</v>
      </c>
      <c r="C5" s="91">
        <v>29.96</v>
      </c>
      <c r="D5" s="89"/>
      <c r="E5" s="89"/>
      <c r="F5" s="122">
        <v>0.80300000000000005</v>
      </c>
      <c r="G5" s="88">
        <v>92.270695053232259</v>
      </c>
      <c r="H5" s="88">
        <v>0</v>
      </c>
    </row>
    <row r="6" spans="1:8" x14ac:dyDescent="0.25">
      <c r="A6" s="89">
        <v>11</v>
      </c>
      <c r="B6" s="90">
        <v>32</v>
      </c>
      <c r="C6" s="91">
        <v>14.92</v>
      </c>
      <c r="D6" s="89"/>
      <c r="E6" s="89"/>
      <c r="F6" s="122">
        <v>0.80300000000000005</v>
      </c>
      <c r="G6" s="88">
        <v>92.237417127127912</v>
      </c>
      <c r="H6" s="88">
        <v>0</v>
      </c>
    </row>
    <row r="7" spans="1:8" x14ac:dyDescent="0.25">
      <c r="A7" s="92">
        <v>12</v>
      </c>
      <c r="B7" s="93">
        <v>23.25</v>
      </c>
      <c r="C7" s="94">
        <v>22.57</v>
      </c>
      <c r="D7" s="92"/>
      <c r="E7" s="92"/>
      <c r="F7" s="122">
        <v>0.80300000000000005</v>
      </c>
      <c r="G7" s="88">
        <v>92.226624286229224</v>
      </c>
      <c r="H7" s="88">
        <v>0</v>
      </c>
    </row>
    <row r="8" spans="1:8" x14ac:dyDescent="0.25">
      <c r="A8" s="89">
        <v>14</v>
      </c>
      <c r="B8" s="90">
        <v>23.25</v>
      </c>
      <c r="C8" s="91">
        <v>22.54</v>
      </c>
      <c r="D8" s="89"/>
      <c r="E8" s="89"/>
      <c r="F8" s="122">
        <v>0.80300000000000005</v>
      </c>
      <c r="G8" s="88">
        <v>92.223026672596305</v>
      </c>
      <c r="H8" s="88">
        <v>0</v>
      </c>
    </row>
    <row r="9" spans="1:8" x14ac:dyDescent="0.25">
      <c r="A9" s="92">
        <v>15</v>
      </c>
      <c r="B9" s="93">
        <v>14.5</v>
      </c>
      <c r="C9" s="94">
        <v>15.24</v>
      </c>
      <c r="D9" s="92"/>
      <c r="E9" s="92"/>
      <c r="F9" s="122">
        <v>0.80300000000000005</v>
      </c>
      <c r="G9" s="88">
        <v>92.229322496453889</v>
      </c>
      <c r="H9" s="88">
        <v>0</v>
      </c>
    </row>
    <row r="10" spans="1:8" x14ac:dyDescent="0.25">
      <c r="A10" s="95">
        <v>4</v>
      </c>
      <c r="B10" s="96">
        <v>23.25</v>
      </c>
      <c r="C10" s="97">
        <v>15.2</v>
      </c>
      <c r="D10" s="95">
        <v>-55.575699999999998</v>
      </c>
      <c r="E10" s="95">
        <v>1.0469999999999999</v>
      </c>
      <c r="F10" s="121">
        <v>0.60699999999999998</v>
      </c>
      <c r="G10" s="98">
        <v>120.24919106784402</v>
      </c>
      <c r="H10" s="98">
        <v>-0.46217109243291665</v>
      </c>
    </row>
    <row r="11" spans="1:8" x14ac:dyDescent="0.25">
      <c r="A11" s="99">
        <v>13</v>
      </c>
      <c r="B11" s="100">
        <v>23.25</v>
      </c>
      <c r="C11" s="101">
        <v>15.19</v>
      </c>
      <c r="D11" s="99">
        <v>-54.445799999999998</v>
      </c>
      <c r="E11" s="99">
        <v>1.1321000000000001</v>
      </c>
      <c r="F11" s="121">
        <v>0.80300000000000005</v>
      </c>
      <c r="G11" s="98">
        <v>92.231121303270328</v>
      </c>
      <c r="H11" s="98">
        <v>-0.59031918110345538</v>
      </c>
    </row>
    <row r="12" spans="1:8" x14ac:dyDescent="0.25">
      <c r="A12" s="95">
        <v>9</v>
      </c>
      <c r="B12" s="96">
        <v>14.5</v>
      </c>
      <c r="C12" s="97">
        <v>15.2</v>
      </c>
      <c r="D12" s="95">
        <v>-56.735300000000002</v>
      </c>
      <c r="E12" s="95">
        <v>1.3365</v>
      </c>
      <c r="F12" s="121">
        <v>0.80300000000000005</v>
      </c>
      <c r="G12" s="98">
        <v>92.227523689637451</v>
      </c>
      <c r="H12" s="98">
        <v>-0.61516668484914228</v>
      </c>
    </row>
    <row r="13" spans="1:8" x14ac:dyDescent="0.25">
      <c r="A13" s="102">
        <v>1</v>
      </c>
      <c r="B13" s="103">
        <v>14.5</v>
      </c>
      <c r="C13" s="104">
        <v>22.53</v>
      </c>
      <c r="D13" s="102">
        <v>-115.895</v>
      </c>
      <c r="E13" s="102">
        <v>2.4590999999999998</v>
      </c>
      <c r="F13" s="120">
        <v>0.56100000000000005</v>
      </c>
      <c r="G13" s="105">
        <v>130.14910486135872</v>
      </c>
      <c r="H13" s="105">
        <v>-0.89047865618021038</v>
      </c>
    </row>
    <row r="14" spans="1:8" x14ac:dyDescent="0.25">
      <c r="A14" s="119">
        <v>1.5</v>
      </c>
      <c r="B14" s="107">
        <v>14.5</v>
      </c>
      <c r="C14" s="108">
        <v>22.49</v>
      </c>
      <c r="D14" s="106">
        <v>-118.99</v>
      </c>
      <c r="E14" s="106">
        <v>1.984</v>
      </c>
      <c r="F14" s="120">
        <v>0.56100000000000005</v>
      </c>
      <c r="G14" s="105">
        <v>130.15940391215099</v>
      </c>
      <c r="H14" s="105">
        <v>-0.91418673122005378</v>
      </c>
    </row>
    <row r="15" spans="1:8" x14ac:dyDescent="0.25">
      <c r="A15" s="102">
        <v>6</v>
      </c>
      <c r="B15" s="103">
        <v>32</v>
      </c>
      <c r="C15" s="104">
        <v>22.41</v>
      </c>
      <c r="D15" s="102">
        <v>-130.77199999999999</v>
      </c>
      <c r="E15" s="102">
        <v>2.9512999999999998</v>
      </c>
      <c r="F15" s="120">
        <v>0.56799999999999995</v>
      </c>
      <c r="G15" s="105">
        <v>128.90465544979565</v>
      </c>
      <c r="H15" s="105">
        <v>-1.0144862460063098</v>
      </c>
    </row>
    <row r="16" spans="1:8" x14ac:dyDescent="0.25">
      <c r="A16" s="109">
        <v>2</v>
      </c>
      <c r="B16" s="110">
        <v>14.5</v>
      </c>
      <c r="C16" s="111">
        <v>30.24</v>
      </c>
      <c r="D16" s="109">
        <v>-224.77500000000001</v>
      </c>
      <c r="E16" s="109">
        <v>6.7920999999999996</v>
      </c>
      <c r="F16" s="123">
        <v>0.56100000000000005</v>
      </c>
      <c r="G16" s="112">
        <v>130.17485248833933</v>
      </c>
      <c r="H16" s="112">
        <v>-1.7267159954733551</v>
      </c>
    </row>
    <row r="17" spans="1:8" x14ac:dyDescent="0.25">
      <c r="A17" s="113">
        <v>2.5</v>
      </c>
      <c r="B17" s="114">
        <v>14.5</v>
      </c>
      <c r="C17" s="115">
        <v>30.15</v>
      </c>
      <c r="D17" s="113">
        <v>-232.92500000000001</v>
      </c>
      <c r="E17" s="113">
        <v>4.9508999999999999</v>
      </c>
      <c r="F17" s="123">
        <v>0.56100000000000005</v>
      </c>
      <c r="G17" s="112">
        <v>130.14395533596263</v>
      </c>
      <c r="H17" s="112">
        <v>-1.7897488930523993</v>
      </c>
    </row>
    <row r="18" spans="1:8" x14ac:dyDescent="0.25">
      <c r="A18" s="109">
        <v>5</v>
      </c>
      <c r="B18" s="110">
        <v>32</v>
      </c>
      <c r="C18" s="111">
        <v>30.49</v>
      </c>
      <c r="D18" s="109">
        <v>-270.92399999999998</v>
      </c>
      <c r="E18" s="109">
        <v>8.86</v>
      </c>
      <c r="F18" s="123">
        <v>0.54300000000000004</v>
      </c>
      <c r="G18" s="112">
        <v>134.65574348267708</v>
      </c>
      <c r="H18" s="112">
        <v>-2.0119750780244532</v>
      </c>
    </row>
    <row r="19" spans="1:8" x14ac:dyDescent="0.25">
      <c r="A19" s="116">
        <v>10</v>
      </c>
      <c r="B19" s="117">
        <v>23.25</v>
      </c>
      <c r="C19" s="118">
        <v>30.16</v>
      </c>
      <c r="D19" s="116">
        <v>-253.84</v>
      </c>
      <c r="E19" s="116">
        <v>5.9425999999999997</v>
      </c>
      <c r="F19" s="123">
        <v>0.80300000000000005</v>
      </c>
      <c r="G19" s="112">
        <v>92.250908178251279</v>
      </c>
      <c r="H19" s="112">
        <v>-2.7516260274589293</v>
      </c>
    </row>
    <row r="21" spans="1:8" x14ac:dyDescent="0.25">
      <c r="A21" s="1"/>
      <c r="B21" s="1"/>
      <c r="C21" s="1"/>
      <c r="E21"/>
      <c r="F21"/>
      <c r="G21"/>
    </row>
  </sheetData>
  <sortState ref="A25:F34">
    <sortCondition ref="C4:C13"/>
    <sortCondition ref="B4:B13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tests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babahasan</cp:lastModifiedBy>
  <cp:lastPrinted>2013-04-08T21:34:32Z</cp:lastPrinted>
  <dcterms:created xsi:type="dcterms:W3CDTF">2013-04-03T14:55:18Z</dcterms:created>
  <dcterms:modified xsi:type="dcterms:W3CDTF">2013-04-08T22:03:23Z</dcterms:modified>
</cp:coreProperties>
</file>