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29"/>
  <workbookPr/>
  <mc:AlternateContent xmlns:mc="http://schemas.openxmlformats.org/markup-compatibility/2006">
    <mc:Choice Requires="x15">
      <x15ac:absPath xmlns:x15ac="http://schemas.microsoft.com/office/spreadsheetml/2010/11/ac" url="C:\Users\Do Ngoc Ly\Desktop\Rookie 6\Testdesignassignment1\"/>
    </mc:Choice>
  </mc:AlternateContent>
  <xr:revisionPtr revIDLastSave="0" documentId="13_ncr:1_{EE8C6748-7964-49D9-8C61-E8F1BD094C8A}" xr6:coauthVersionLast="47" xr6:coauthVersionMax="47" xr10:uidLastSave="{00000000-0000-0000-0000-000000000000}"/>
  <bookViews>
    <workbookView xWindow="-108" yWindow="-108" windowWidth="23256" windowHeight="12576" tabRatio="840" firstSheet="1" activeTab="4" xr2:uid="{00000000-000D-0000-FFFF-FFFF00000000}"/>
  </bookViews>
  <sheets>
    <sheet name="Record of Change" sheetId="4" r:id="rId1"/>
    <sheet name="Instruction" sheetId="5" r:id="rId2"/>
    <sheet name="Cover" sheetId="6" r:id="rId3"/>
    <sheet name="Common checklist" sheetId="7" r:id="rId4"/>
    <sheet name="Display Price" sheetId="8" r:id="rId5"/>
    <sheet name="Display photos" sheetId="9" r:id="rId6"/>
    <sheet name="Test report" sheetId="10" r:id="rId7"/>
  </sheets>
  <externalReferences>
    <externalReference r:id="rId8"/>
  </externalReferences>
  <definedNames>
    <definedName name="abc">#REF!</definedName>
    <definedName name="Check_inputed_mail_address">#REF!</definedName>
    <definedName name="CS_IT_1.1_001">#REF!</definedName>
    <definedName name="CS_IT_1.1_002">#REF!</definedName>
    <definedName name="CS_IT_1.1_003">#REF!</definedName>
    <definedName name="CS_IT_1.1_004">#REF!</definedName>
    <definedName name="Evaluation">#REF!</definedName>
    <definedName name="JaEnNickname">#REF!</definedName>
    <definedName name="Mail_Magazine">#REF!</definedName>
    <definedName name="project_code">#REF!</definedName>
    <definedName name="ProjectName">'[1]Version 1'!#REF!</definedName>
    <definedName name="Result_CS_IT_1.1_001">#REF!</definedName>
    <definedName name="Result_CS_IT_1.1_002">#REF!</definedName>
    <definedName name="Result_CS_IT_1.1_003">#REF!</definedName>
    <definedName name="Result_CS_IT_1.1_004">#REF!</definedName>
    <definedName name="safa">#REF!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A49" i="8" l="1"/>
  <c r="A50" i="8" s="1"/>
  <c r="A51" i="8" s="1"/>
  <c r="A30" i="8"/>
  <c r="A31" i="8" s="1"/>
  <c r="A32" i="8" s="1"/>
  <c r="A33" i="8" s="1"/>
  <c r="A21" i="8"/>
  <c r="A22" i="8" s="1"/>
  <c r="F30" i="10"/>
  <c r="F29" i="10"/>
  <c r="F28" i="10"/>
  <c r="F27" i="10"/>
  <c r="E30" i="10"/>
  <c r="E29" i="10"/>
  <c r="E28" i="10"/>
  <c r="E27" i="10"/>
  <c r="D30" i="10"/>
  <c r="D29" i="10"/>
  <c r="D28" i="10"/>
  <c r="D27" i="10"/>
  <c r="A52" i="8" l="1"/>
  <c r="A53" i="8" s="1"/>
  <c r="A55" i="8" s="1"/>
  <c r="A56" i="8" s="1"/>
  <c r="A57" i="8" s="1"/>
  <c r="A58" i="8" s="1"/>
  <c r="A59" i="8" s="1"/>
  <c r="A61" i="8" s="1"/>
  <c r="A62" i="8" s="1"/>
  <c r="A63" i="8" s="1"/>
  <c r="A64" i="8" s="1"/>
  <c r="A65" i="8" s="1"/>
  <c r="A67" i="8" s="1"/>
  <c r="A68" i="8" s="1"/>
  <c r="A69" i="8" s="1"/>
  <c r="A70" i="8" s="1"/>
  <c r="A34" i="8"/>
  <c r="A36" i="8" s="1"/>
  <c r="A38" i="8" s="1"/>
  <c r="A40" i="8" s="1"/>
  <c r="A42" i="8" s="1"/>
  <c r="A43" i="8" s="1"/>
  <c r="A44" i="8" s="1"/>
  <c r="A45" i="8" s="1"/>
  <c r="C30" i="10"/>
  <c r="C29" i="10"/>
  <c r="C28" i="10"/>
  <c r="C27" i="10"/>
  <c r="C31" i="10" l="1"/>
  <c r="F52" i="10" s="1"/>
  <c r="C19" i="10"/>
  <c r="C18" i="10"/>
  <c r="G19" i="10"/>
  <c r="E19" i="10"/>
  <c r="F19" i="10"/>
  <c r="D19" i="10"/>
  <c r="F31" i="10"/>
  <c r="D15" i="8"/>
  <c r="G18" i="10" s="1"/>
  <c r="G20" i="10" s="1"/>
  <c r="C15" i="8"/>
  <c r="B15" i="8"/>
  <c r="C20" i="10" l="1"/>
  <c r="D14" i="9"/>
  <c r="C14" i="9"/>
  <c r="B14" i="9"/>
  <c r="D13" i="9"/>
  <c r="C13" i="9"/>
  <c r="B13" i="9"/>
  <c r="D9" i="9"/>
  <c r="C9" i="9"/>
  <c r="B9" i="9"/>
  <c r="A23" i="8"/>
  <c r="A24" i="8" s="1"/>
  <c r="A26" i="8" s="1"/>
  <c r="A28" i="8" s="1"/>
  <c r="D14" i="8"/>
  <c r="E18" i="10" s="1"/>
  <c r="E20" i="10" s="1"/>
  <c r="C14" i="8"/>
  <c r="B14" i="8"/>
  <c r="D13" i="8"/>
  <c r="C13" i="8"/>
  <c r="B13" i="8"/>
  <c r="D18" i="10"/>
  <c r="D20" i="10" s="1"/>
  <c r="D9" i="8"/>
  <c r="C9" i="8"/>
  <c r="B9" i="8"/>
  <c r="F18" i="10" l="1"/>
  <c r="F20" i="10" s="1"/>
  <c r="D21" i="10" s="1"/>
  <c r="G52" i="10"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Nhan Nguyen Hoang</author>
  </authors>
  <commentList>
    <comment ref="D5" authorId="0" shapeId="0" xr:uid="{00000000-0006-0000-0300-000001000000}">
      <text>
        <r>
          <rPr>
            <b/>
            <sz val="9"/>
            <color indexed="81"/>
            <rFont val="Tahoma"/>
            <family val="2"/>
          </rPr>
          <t>Nhan Nguyen Hoang:</t>
        </r>
        <r>
          <rPr>
            <sz val="9"/>
            <color indexed="81"/>
            <rFont val="Tahoma"/>
            <family val="2"/>
          </rPr>
          <t xml:space="preserve">
Yes/No/NA
NA: there is no page to check.</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F17" authorId="0" shapeId="0" xr:uid="{00000000-0006-0000-0400-000001000000}">
      <text>
        <r>
          <rPr>
            <b/>
            <sz val="8"/>
            <color indexed="8"/>
            <rFont val="Times New Roman"/>
            <family val="1"/>
          </rPr>
          <t xml:space="preserve">Pass
Fail
Untested
N/A
</t>
        </r>
      </text>
    </comment>
    <comment ref="G17" authorId="0" shapeId="0" xr:uid="{00000000-0006-0000-0400-000002000000}">
      <text>
        <r>
          <rPr>
            <b/>
            <sz val="8"/>
            <color indexed="8"/>
            <rFont val="Times New Roman"/>
            <family val="1"/>
          </rPr>
          <t xml:space="preserve">Pass
Fail
Untested
N/A
</t>
        </r>
      </text>
    </comment>
    <comment ref="H17" authorId="0" shapeId="0" xr:uid="{00000000-0006-0000-0400-000003000000}">
      <text>
        <r>
          <rPr>
            <b/>
            <sz val="8"/>
            <color indexed="8"/>
            <rFont val="Times New Roman"/>
            <family val="1"/>
          </rPr>
          <t xml:space="preserve">Pass
Fail
Untested
N/A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F17" authorId="0" shapeId="0" xr:uid="{00000000-0006-0000-0500-000001000000}">
      <text>
        <r>
          <rPr>
            <b/>
            <sz val="8"/>
            <color indexed="8"/>
            <rFont val="Times New Roman"/>
            <family val="1"/>
          </rPr>
          <t xml:space="preserve">Pass
Fail
Untested
N/A
</t>
        </r>
      </text>
    </comment>
    <comment ref="G17" authorId="0" shapeId="0" xr:uid="{00000000-0006-0000-0500-000002000000}">
      <text>
        <r>
          <rPr>
            <b/>
            <sz val="8"/>
            <color indexed="8"/>
            <rFont val="Times New Roman"/>
            <family val="1"/>
          </rPr>
          <t xml:space="preserve">Pass
Fail
Untested
N/A
</t>
        </r>
      </text>
    </comment>
    <comment ref="H17" authorId="0" shapeId="0" xr:uid="{00000000-0006-0000-0500-000003000000}">
      <text>
        <r>
          <rPr>
            <b/>
            <sz val="8"/>
            <color indexed="8"/>
            <rFont val="Times New Roman"/>
            <family val="1"/>
          </rPr>
          <t xml:space="preserve">Pass
Fail
Untested
N/A
</t>
        </r>
      </text>
    </comment>
  </commentList>
</comments>
</file>

<file path=xl/sharedStrings.xml><?xml version="1.0" encoding="utf-8"?>
<sst xmlns="http://schemas.openxmlformats.org/spreadsheetml/2006/main" count="383" uniqueCount="276">
  <si>
    <r>
      <t xml:space="preserve">Security Classification: </t>
    </r>
    <r>
      <rPr>
        <b/>
        <sz val="11"/>
        <rFont val="Times New Roman"/>
        <family val="2"/>
        <scheme val="major"/>
      </rPr>
      <t>Confidential</t>
    </r>
  </si>
  <si>
    <t>Document History</t>
  </si>
  <si>
    <t>Document Location</t>
  </si>
  <si>
    <t>File Name</t>
  </si>
  <si>
    <t>Location</t>
  </si>
  <si>
    <t>NTVN_SD_SCRUM_008_03_TestcaseAndTestReportTemplate.xltx</t>
  </si>
  <si>
    <t>Process Asset Library</t>
  </si>
  <si>
    <t>Document Version History</t>
  </si>
  <si>
    <t>Version</t>
  </si>
  <si>
    <t>Effective Date</t>
  </si>
  <si>
    <t>Author</t>
  </si>
  <si>
    <t>Details</t>
  </si>
  <si>
    <t>Reviewer</t>
  </si>
  <si>
    <t>Approvers</t>
  </si>
  <si>
    <t>1.2.2</t>
  </si>
  <si>
    <t>Hai Pham</t>
  </si>
  <si>
    <t>Update record of change, file name, reference and link following new naming convention</t>
  </si>
  <si>
    <t>Nhan Nguyen</t>
  </si>
  <si>
    <t>Ly Vo</t>
  </si>
  <si>
    <t>Add Defect category analysis into test report template</t>
  </si>
  <si>
    <t>Mar 01 2018</t>
  </si>
  <si>
    <t>Remove Defect category analysis report and consolidate test result and report into 1 file
Change file name from "NTVN_SD_SCRUM_008_03_TestCaseTemplate.xltx" to "NTVN_SD_SCRUM_008_03_TestcaseAndTestReportTemplate.xltx"</t>
  </si>
  <si>
    <t>For previous versions, please refer PIP_Master List</t>
  </si>
  <si>
    <r>
      <t xml:space="preserve">Security Classification: </t>
    </r>
    <r>
      <rPr>
        <b/>
        <sz val="11"/>
        <color rgb="FF002E36"/>
        <rFont val="Arial"/>
        <family val="2"/>
      </rPr>
      <t>Confidential</t>
    </r>
  </si>
  <si>
    <t>Instruction</t>
  </si>
  <si>
    <t>&lt;&lt;Client Logo&gt;&gt;</t>
  </si>
  <si>
    <t>&lt;&lt;Client Name&gt;&gt;</t>
  </si>
  <si>
    <t>&lt;&lt;Project Name&gt;&gt;</t>
  </si>
  <si>
    <t>1. Purpose</t>
  </si>
  <si>
    <t>Test Case is a set of test inputs, execution conditions, and expected results developed for particular objective, such as to exercise a particular program path or to verify compliance with a specific requirement.</t>
  </si>
  <si>
    <t>The purpose of the Test Case is to identify and communicate the conditions, which will be implemented and are necessary to verify successful and acceptable implementation of the project.</t>
  </si>
  <si>
    <t xml:space="preserve">QC will perform tests and give the result in the test case. </t>
  </si>
  <si>
    <t>2. How to Use</t>
  </si>
  <si>
    <t>Test Case List</t>
  </si>
  <si>
    <t>List all test cases sheet in the file. Each function has a sheet. Generally, each sheet is test case of a UC</t>
  </si>
  <si>
    <t>Other sheets</t>
  </si>
  <si>
    <t>There is no specific template for using the test case in the scrum process. It depends on the project, the QC will define how to write test case.</t>
  </si>
  <si>
    <t>However, how to write test case must be defined in the test strategy/test plan.</t>
  </si>
  <si>
    <t>There are two samples: "user story 1" and "user story 2"</t>
  </si>
  <si>
    <t>3. Test Result</t>
  </si>
  <si>
    <t>Passed</t>
  </si>
  <si>
    <t>The actual result is met the expected result</t>
  </si>
  <si>
    <t>Failed</t>
  </si>
  <si>
    <r>
      <t>The actual result is</t>
    </r>
    <r>
      <rPr>
        <b/>
        <sz val="10"/>
        <color indexed="10"/>
        <rFont val="Arial"/>
        <family val="2"/>
      </rPr>
      <t xml:space="preserve"> NOT</t>
    </r>
    <r>
      <rPr>
        <sz val="10"/>
        <rFont val="Arial"/>
        <family val="2"/>
      </rPr>
      <t xml:space="preserve"> met the expected result</t>
    </r>
  </si>
  <si>
    <t>Not Run</t>
  </si>
  <si>
    <t>By some reasons, the cases can't be run: The system has bug and the case can't be run.</t>
  </si>
  <si>
    <t>4. Bug is not met any case in the test cases</t>
  </si>
  <si>
    <t>During testing, the QC is able to find a bug which is not met any case in the test case. In this situation, QC need to add the case into the related function as an ad-hoc case.</t>
  </si>
  <si>
    <t>The step: is the step to reproduce bug.</t>
  </si>
  <si>
    <t>The expected result: mention the actual and expected result of the bug</t>
  </si>
  <si>
    <t>Test case #18: Ad-hoc testing</t>
  </si>
  <si>
    <t>Detail the task as the bug description</t>
  </si>
  <si>
    <t xml:space="preserve">Actual result:
 -
 -
Expectation:
 -
 - </t>
  </si>
  <si>
    <t>5. Test Report</t>
  </si>
  <si>
    <t>The test report is using for all sprints of the project.</t>
  </si>
  <si>
    <t>Cover</t>
  </si>
  <si>
    <t>TEST CASE LIST</t>
  </si>
  <si>
    <t>No.</t>
  </si>
  <si>
    <t>Sprint #</t>
  </si>
  <si>
    <t>Function Name</t>
  </si>
  <si>
    <t>Sheet Name</t>
  </si>
  <si>
    <t>Description</t>
  </si>
  <si>
    <t>Pre-Condition</t>
  </si>
  <si>
    <t>Common checklist</t>
  </si>
  <si>
    <t>Sprint 1</t>
  </si>
  <si>
    <t>User Story 1</t>
  </si>
  <si>
    <t>User Story 2</t>
  </si>
  <si>
    <t>Sprint 2</t>
  </si>
  <si>
    <t>Sprint 3</t>
  </si>
  <si>
    <t>Common Checklist</t>
  </si>
  <si>
    <t>Checking item</t>
  </si>
  <si>
    <t>Expectation</t>
  </si>
  <si>
    <t>Result</t>
  </si>
  <si>
    <t xml:space="preserve">Check the maxlengh of all text fields. 
</t>
  </si>
  <si>
    <t xml:space="preserve"> - The system does not allow user to enter more than the expected maxlength.
 - If user can enter data more than the expected maxlength, the system will not be truncated the data without warning message.</t>
  </si>
  <si>
    <t xml:space="preserve"> - Enter the greatest number for numeric fields: 9999999999999999999999999999999999</t>
  </si>
  <si>
    <t xml:space="preserve"> - There is no run-time error if user enters the largest number.
 - If the system accepts the largest number, the view page is still shown what user entered.</t>
  </si>
  <si>
    <t xml:space="preserve"> - Enter character in the numeric field.</t>
  </si>
  <si>
    <t xml:space="preserve"> - User can't enter or COPY AND PASTE the character in the numeric fields.
 - If user can enter the character in the nummeric fields, the system must be shown error message.</t>
  </si>
  <si>
    <t xml:space="preserve"> - Enter JS code to verify the HTML encode and SQL injection.
Eg:
&lt;script&gt;alert(‘a’);&lt;/script&gt;
&lt;input&gt; </t>
  </si>
  <si>
    <t xml:space="preserve"> - If there is no special requirement, the system will allow user to enter any character in the input fields. It is also make sure what is entered will be shown in the edit/view page.</t>
  </si>
  <si>
    <t xml:space="preserve"> - Enter special characters in search fields:
Eg:
%%, apostrophe('), underscore(_)</t>
  </si>
  <si>
    <t xml:space="preserve"> - when user enter the %% in the search keywork, the search result just shows the data which contains the %%</t>
  </si>
  <si>
    <t xml:space="preserve"> - All data in dropdown list should be ordered by alphabetical (aA-&gt;zZ)</t>
  </si>
  <si>
    <t xml:space="preserve"> - Search a criteria  which has more than 2 pages in search result. Change the search criteria (don't click on the search button again) and then click on the next page.</t>
  </si>
  <si>
    <t xml:space="preserve"> - The system shows the search result of the first criteria. It means that the new search criteria is not impacted when clicking on the 2nd page.</t>
  </si>
  <si>
    <t>The warning message/field name must be consitance in all pages.
For example: 
 - Just use one of the following word in the system: "Username" or "user name"
 - It is not accepted to see the following messages in two pages in the same system:
    + &lt;field name is required.
    + The following field is required:
              &lt;field name&gt;
 - It is not accepted if the error message is shown in the top in the first page but it shows next to the field in another page.</t>
  </si>
  <si>
    <t>The warning message/field name must be consitance in all pages.</t>
  </si>
  <si>
    <t>Concurrence user:
 - User A updates data of a record which has been deleted by User B. The system should show warning message
 - User A and user B are updating the same record.</t>
  </si>
  <si>
    <t xml:space="preserve"> - There is no run-time error in any case.
 - Need to define First-win or Last-win in the project. By default, the Last-win.</t>
  </si>
  <si>
    <t>* Note:</t>
  </si>
  <si>
    <t>[ x ] has verified</t>
  </si>
  <si>
    <t>Pass</t>
  </si>
  <si>
    <t>Fail - DE</t>
  </si>
  <si>
    <t xml:space="preserve">Pre-condition </t>
  </si>
  <si>
    <t>Tested by</t>
  </si>
  <si>
    <t>Test Date</t>
  </si>
  <si>
    <t>Test Result</t>
  </si>
  <si>
    <t>Total</t>
  </si>
  <si>
    <t>NA</t>
  </si>
  <si>
    <t>Passed in previous build</t>
  </si>
  <si>
    <t>ID</t>
  </si>
  <si>
    <t>Test Case Description</t>
  </si>
  <si>
    <t>Step</t>
  </si>
  <si>
    <t>Expected Output</t>
  </si>
  <si>
    <t>Test Data</t>
  </si>
  <si>
    <t>Internal Build 03112011</t>
  </si>
  <si>
    <t>Internal build 14112011</t>
  </si>
  <si>
    <t>External build 16112011</t>
  </si>
  <si>
    <t>Note</t>
  </si>
  <si>
    <t>US1-1</t>
  </si>
  <si>
    <t>US3-1</t>
  </si>
  <si>
    <r>
      <t xml:space="preserve">Security Classification: </t>
    </r>
    <r>
      <rPr>
        <b/>
        <sz val="11"/>
        <rFont val="Arial"/>
        <family val="2"/>
      </rPr>
      <t>Confidential</t>
    </r>
  </si>
  <si>
    <t>End Sprint Test report</t>
  </si>
  <si>
    <t>&lt;&lt;&lt;&lt;Client Logo&gt;&gt;&gt;&gt;</t>
  </si>
  <si>
    <t>&lt;&lt;&lt;&lt;Client Name&gt;&gt;&gt;&gt;</t>
  </si>
  <si>
    <t>&lt;&lt;&lt;&lt;Project Name&gt;&gt;&gt;&gt;</t>
  </si>
  <si>
    <t>1. Scope of sprint</t>
  </si>
  <si>
    <t>&lt;&lt;List all the User story which be tested in this sprint, Epic ID and Epic Name field can be removed / modified  if needed&gt;&gt;</t>
  </si>
  <si>
    <t>US ID</t>
  </si>
  <si>
    <t>US Summary</t>
  </si>
  <si>
    <t>Epic ID</t>
  </si>
  <si>
    <t>Epic Name</t>
  </si>
  <si>
    <t>Environment</t>
  </si>
  <si>
    <t>Dev Status</t>
  </si>
  <si>
    <t>QC status</t>
  </si>
  <si>
    <t>Notes</t>
  </si>
  <si>
    <t>&lt;&lt;US ID&gt;&gt;</t>
  </si>
  <si>
    <t>&lt;&lt;US Summary&gt;&gt;</t>
  </si>
  <si>
    <t>&lt;&lt;Epic ID&gt;&gt;</t>
  </si>
  <si>
    <t>&lt;&lt;Epic Name&gt;&gt;</t>
  </si>
  <si>
    <t>&lt;&lt;Environment&gt;&gt;</t>
  </si>
  <si>
    <t>&lt;&lt;Dev status&gt;&gt;</t>
  </si>
  <si>
    <t>&lt;&lt;QC status&gt;&gt;</t>
  </si>
  <si>
    <t>US summary</t>
  </si>
  <si>
    <t>PRT-1</t>
  </si>
  <si>
    <t>Epic name 1</t>
  </si>
  <si>
    <t>PROD</t>
  </si>
  <si>
    <t>Done</t>
  </si>
  <si>
    <t>US summary 2</t>
  </si>
  <si>
    <t>PRT-4</t>
  </si>
  <si>
    <t>Epic name 2</t>
  </si>
  <si>
    <t>N/A</t>
  </si>
  <si>
    <t>Out of scope of testing</t>
  </si>
  <si>
    <t>User Story 3</t>
  </si>
  <si>
    <t>US summary 3</t>
  </si>
  <si>
    <t>Testing</t>
  </si>
  <si>
    <t>2. Test case status in summary</t>
  </si>
  <si>
    <t>&lt;&lt;List all the test case which be tested for each User story in this sprint&gt;&gt;</t>
  </si>
  <si>
    <t xml:space="preserve">US ID </t>
  </si>
  <si>
    <t>Passed in previous builds</t>
  </si>
  <si>
    <t>&lt;&lt;number of passed&gt;&gt;</t>
  </si>
  <si>
    <t>&lt;&lt;number of fail cases&gt;&gt;</t>
  </si>
  <si>
    <t>&lt;&lt;number of n/a&gt;&gt;</t>
  </si>
  <si>
    <t>&lt;&lt;number of not run&gt;&gt;</t>
  </si>
  <si>
    <t>&lt;&lt;number of passed in previous build&gt;&gt;</t>
  </si>
  <si>
    <t>Test coverage</t>
  </si>
  <si>
    <t xml:space="preserve">3. Bug status </t>
  </si>
  <si>
    <t>&lt;&lt;The summary information for bugs found in this sprint&gt;&gt;</t>
  </si>
  <si>
    <t>3.1 Bug summary</t>
  </si>
  <si>
    <t> Total</t>
  </si>
  <si>
    <t>New</t>
  </si>
  <si>
    <t>Resolved</t>
  </si>
  <si>
    <t>Reopened</t>
  </si>
  <si>
    <t>Verified / Closed</t>
  </si>
  <si>
    <t>Critical</t>
  </si>
  <si>
    <t>Major</t>
  </si>
  <si>
    <t>Normal</t>
  </si>
  <si>
    <t>Minor</t>
  </si>
  <si>
    <t>3.2 Open Bug</t>
  </si>
  <si>
    <t>Bug ID</t>
  </si>
  <si>
    <t>Bug Summary</t>
  </si>
  <si>
    <t>Priority</t>
  </si>
  <si>
    <t>&lt;&lt;Bug ID&gt;&gt;</t>
  </si>
  <si>
    <t>&lt;&lt;Bug summary&gt;&gt;</t>
  </si>
  <si>
    <t>&lt;&lt;Priority&gt;&gt;</t>
  </si>
  <si>
    <t>Bug summary 1</t>
  </si>
  <si>
    <t>Bug summary</t>
  </si>
  <si>
    <t>4. Risk &amp; Issue</t>
  </si>
  <si>
    <t>&lt;&lt;Describe the risk, issue, recommendation from QC point of view for this project&gt;&gt;</t>
  </si>
  <si>
    <t>Mitigation Strategy</t>
  </si>
  <si>
    <t>Contingency (Risk is realized)</t>
  </si>
  <si>
    <t>Created Date</t>
  </si>
  <si>
    <t>&lt;&lt;Risk which happened in this project&gt;&gt;</t>
  </si>
  <si>
    <t>&lt;&lt;propose an action to solve this risk&gt;&gt;</t>
  </si>
  <si>
    <t>&lt;&lt;The action needs when the risk is become to issue&gt;&gt;</t>
  </si>
  <si>
    <t>5. QC evaluation</t>
  </si>
  <si>
    <t>&lt;&lt;Describe the QC evaluation for each sprint based on the DoD of project&gt;&gt;</t>
  </si>
  <si>
    <t>DoD Criteria</t>
  </si>
  <si>
    <t>Number of  Defects</t>
  </si>
  <si>
    <t>QC End Sprint report status</t>
  </si>
  <si>
    <t>&lt;&lt;number of open critical bugs&gt;</t>
  </si>
  <si>
    <t xml:space="preserve">&lt;&lt;number of open major bugs&gt;&gt; </t>
  </si>
  <si>
    <t>&lt;&lt;number of open normal bugs&gt;&gt;</t>
  </si>
  <si>
    <t>&lt;&lt;number of open minor bugs&gt;&gt;</t>
  </si>
  <si>
    <t>100% </t>
  </si>
  <si>
    <t>PASS</t>
  </si>
  <si>
    <t>&lt;&lt;Sprint number&gt;&gt;</t>
  </si>
  <si>
    <t>Ly Do</t>
  </si>
  <si>
    <t>View Product function – Display Price</t>
  </si>
  <si>
    <t>View Product function – Display Photos</t>
  </si>
  <si>
    <t>2. Display big photo frame</t>
  </si>
  <si>
    <t>Verify the display big photo frame when the photo list has no photo</t>
  </si>
  <si>
    <t>Verify the display big photo frame when the photo list has 1 photo</t>
  </si>
  <si>
    <t xml:space="preserve">Verify the display big photo frame when the photo list has 2-5 photos </t>
  </si>
  <si>
    <t>2. Display &lt;&gt; button</t>
  </si>
  <si>
    <t>Mindmap</t>
  </si>
  <si>
    <t>https://drive.mindmup.com/map/1DmXJOytsRuntu55MX8f-selJMkXbmwyK</t>
  </si>
  <si>
    <t xml:space="preserve">Verify the display &lt;&gt; button disable when the list photo has 0 photo </t>
  </si>
  <si>
    <t>Viết test case mix list photo, big photo + &lt;&gt; button zô 1 case when cùng 1 data</t>
  </si>
  <si>
    <t>Còn design không thì viết clear hết ra</t>
  </si>
  <si>
    <t xml:space="preserve">Verify the display &lt;&gt; button disable when the list photo has 1 photo </t>
  </si>
  <si>
    <t>Verify the display &lt; button disable and &gt; button enable when the list photo has  2-5 photo and when you first enter the website</t>
  </si>
  <si>
    <t>Verify the display &lt;&gt; button enable when the list photo has  2-5 photo and when you click the second or the third, the forth photo</t>
  </si>
  <si>
    <t>Verify the display &lt; button enable and &gt; button disable when the list photo has  2-5 photo and when you click the last photo in the photo list</t>
  </si>
  <si>
    <t>Verify the displaying no photo, nothing in list when photo list has no photo</t>
  </si>
  <si>
    <t>Verify the displaying 1 photo and auto focus it when photo list has only 1 photo</t>
  </si>
  <si>
    <t>Verify the displaying photo list    when it has 2-5 photos</t>
  </si>
  <si>
    <t>1. Display Price</t>
  </si>
  <si>
    <t>Verify that using a comma as the decimal separator to separate groups of thousands when the original price is 1,000</t>
  </si>
  <si>
    <t>Verify that do not use commas as decimal separators, just display the original price as "999" when the original price is 999</t>
  </si>
  <si>
    <t>Verify that do not use commas as decimal separators, just display the original price as "0" when the original price is 0</t>
  </si>
  <si>
    <t>Verify that using comma as the decimal separator to separate groups of millions and thousands when the original price is 1,000,000</t>
  </si>
  <si>
    <t>Verify that using a comma as the decimal separator to separate group of thousands when the original price is 999,999</t>
  </si>
  <si>
    <t>Verify that using comma as the decimal separator to separate groups of millions and thousands when the original price is 999,999,999</t>
  </si>
  <si>
    <t>Verify that using comma as the decimal separator to separate groups of billions, millions, and thousands when the original price is 1,000,000,000</t>
  </si>
  <si>
    <t>2. Original Price display "0".</t>
  </si>
  <si>
    <t>2. Discounted price is "500,000".</t>
  </si>
  <si>
    <t>1. User click on the product which has original price is 1,000,000 and discount rate is 50%
2. Check the display of discounted price</t>
  </si>
  <si>
    <t>a.  Discount rate = 0%</t>
  </si>
  <si>
    <t>b. Discount rate between 0% and 100%</t>
  </si>
  <si>
    <t>c. Discount rate = 100%</t>
  </si>
  <si>
    <t>Verify that do not use commas as decimal separators, just display the discounted price as "999" when the discounted price is 999</t>
  </si>
  <si>
    <t xml:space="preserve">Verify that the discounted price display by formula: discounted price = original price </t>
  </si>
  <si>
    <t>Verify that the discounted price display by formula: discounted price = original price * (1-discount rate)</t>
  </si>
  <si>
    <t>Verify that do not use commas as decimal separators, just display the discounted price as "0" when the discounted price is 0</t>
  </si>
  <si>
    <t>Verify that using a comma as the decimal separator to separate groups of thousands when the discounted price is 1,000</t>
  </si>
  <si>
    <t>Verify that using a comma as the decimal separator to separate group of thousands when the discounted price is 999,999</t>
  </si>
  <si>
    <t>Verify that using comma as the decimal separator to separate groups of millions and thousands when the discounted price is 1,000,000</t>
  </si>
  <si>
    <t>Verify that using comma as the decimal separator to separate groups of millions and thousands when the discounted price is 999,999,999</t>
  </si>
  <si>
    <t>Verify that using comma as the decimal separator to separate groups of billions, millions, and thousands when the discounted is 1,000,000,000</t>
  </si>
  <si>
    <t>Verify that the discount price automatically rounds up to 1đ when the discounted price has the first decimal place = 5</t>
  </si>
  <si>
    <t>Verify that the discount price automatically rounds up to 1đ when the discounted price has the first decimal place &gt; 5</t>
  </si>
  <si>
    <t>Verify the displaying discounted price = 0 for all the original price value</t>
  </si>
  <si>
    <t>Verify that the discount price automatically rounds down to the integer part value when the discount price has first decimal place &lt; 5</t>
  </si>
  <si>
    <t>Verify that the discount price automatically rounds down to the integer part value when the discount price has first decimal place = 0</t>
  </si>
  <si>
    <t>2. Display photos</t>
  </si>
  <si>
    <t>1.1.  Display original price</t>
  </si>
  <si>
    <t>1.2. Display discounted price</t>
  </si>
  <si>
    <t>1.3. Check the rounding of the discounted price</t>
  </si>
  <si>
    <t>2.1. Display photo list</t>
  </si>
  <si>
    <t>Verify the display no photo, nothing in list when photo list has no photo</t>
  </si>
  <si>
    <t>Verify the photo list display 4 photos sorted in order when the photo list has 4 photos</t>
  </si>
  <si>
    <t>Verify the display 1 photo in list and auto focus it when photo list has only 1 photo</t>
  </si>
  <si>
    <t>Verify the photo list display 5 photos sorted in order when the photo list has 5 photos</t>
  </si>
  <si>
    <t>Verify auto display that photo in big photo frame when the photo list has 1 photo</t>
  </si>
  <si>
    <t>Verify the display the selected photo in big photo frame when the photo list has 4 photos</t>
  </si>
  <si>
    <t>Verify the display no photo, nothing in big photo frame when the photo list has no photo</t>
  </si>
  <si>
    <t>Verify the display the selected photo in big photo frame when the photo list has 5 photos</t>
  </si>
  <si>
    <t>Verify the display the selected photo in big photo frame when the photo list has 6 photos</t>
  </si>
  <si>
    <t>Verify the display &lt;&gt; button enable when the list photo has  5 photos and the second photo is in focus</t>
  </si>
  <si>
    <t>Verify the display &lt; button enable and &gt; button disable when the list photo has 5 photos and the last photo is in focus</t>
  </si>
  <si>
    <t>Verify the display &lt; button disable and &gt; button enable when the list photo has 4 photos and the first photo is in focus</t>
  </si>
  <si>
    <t>Verify the photo list display top 5 photos in the list when the photo list has 6 photos</t>
  </si>
  <si>
    <t>Verify the photo list display last 5 photos in the list when the photo list has 6 photos and you click &gt; button while focus on the 5th photo in the list</t>
  </si>
  <si>
    <t>2.2. Display big photo frame</t>
  </si>
  <si>
    <t>2.3. Display &lt;&gt; button</t>
  </si>
  <si>
    <t>2.4. Check initial status</t>
  </si>
  <si>
    <t xml:space="preserve">Verify the display auto focus the photo when the list photo has 1 photo </t>
  </si>
  <si>
    <t xml:space="preserve">Verify the display auto focus the first photo in list when the list photo has 2 photo </t>
  </si>
  <si>
    <t xml:space="preserve">Verify the display focus the next photo in list when click &gt; button while focus in the first photo and list has 2 photo </t>
  </si>
  <si>
    <t>Verify the display focus the selected photo when click any photos in the list with list has 5 photos</t>
  </si>
  <si>
    <t>1. Click on the product which has original price is 999,999   and discount rate is 50%
2. Check the display of discounted price</t>
  </si>
  <si>
    <t>1. Click on the product which has original price is 500,000 and discount rate is 0%
2. Check the display of discounted price</t>
  </si>
  <si>
    <t>1. Click on the product which has price is 0.
2. Check the display of Original price</t>
  </si>
  <si>
    <t>On View Product list page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</si>
</sst>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mmm\ dd\ yyyy"/>
    <numFmt numFmtId="165" formatCode="[$-409]d\-mmm\-yy;@"/>
    <numFmt numFmtId="166" formatCode="[$-409]mmmm\ d\,\ yyyy;@"/>
  </numFmts>
  <fonts count="67">
    <font>
      <sz val="11"/>
      <color theme="1"/>
      <name val="Arial"/>
      <family val="2"/>
      <scheme val="minor"/>
    </font>
    <font>
      <sz val="10"/>
      <name val="Arial"/>
      <family val="2"/>
    </font>
    <font>
      <b/>
      <sz val="10"/>
      <color rgb="FFFFFFFF"/>
      <name val="Arial"/>
      <family val="2"/>
    </font>
    <font>
      <b/>
      <sz val="10"/>
      <color theme="0"/>
      <name val="Arial"/>
      <family val="2"/>
    </font>
    <font>
      <u/>
      <sz val="11"/>
      <color indexed="12"/>
      <name val="ＭＳ Ｐゴシック"/>
      <family val="2"/>
      <charset val="128"/>
    </font>
    <font>
      <sz val="11"/>
      <color rgb="FF002E36"/>
      <name val="Arial"/>
      <family val="2"/>
    </font>
    <font>
      <b/>
      <sz val="18"/>
      <color indexed="56"/>
      <name val="Arial"/>
      <family val="2"/>
    </font>
    <font>
      <b/>
      <sz val="10"/>
      <color indexed="10"/>
      <name val="Arial"/>
      <family val="2"/>
    </font>
    <font>
      <sz val="11"/>
      <name val="ＭＳ Ｐゴシック"/>
      <family val="2"/>
      <charset val="128"/>
    </font>
    <font>
      <b/>
      <i/>
      <sz val="10"/>
      <name val="Arial"/>
      <family val="2"/>
    </font>
    <font>
      <b/>
      <sz val="11"/>
      <color rgb="FF002E36"/>
      <name val="Arial"/>
      <family val="2"/>
    </font>
    <font>
      <b/>
      <sz val="18"/>
      <color rgb="FFCC2337"/>
      <name val="Arial"/>
      <family val="2"/>
    </font>
    <font>
      <sz val="11"/>
      <color rgb="FF002E36"/>
      <name val="Times New Roman"/>
      <family val="2"/>
      <scheme val="major"/>
    </font>
    <font>
      <sz val="10"/>
      <name val="Times New Roman"/>
      <family val="2"/>
      <scheme val="major"/>
    </font>
    <font>
      <b/>
      <sz val="10"/>
      <color indexed="60"/>
      <name val="Times New Roman"/>
      <family val="2"/>
      <scheme val="major"/>
    </font>
    <font>
      <i/>
      <sz val="10"/>
      <color indexed="17"/>
      <name val="Times New Roman"/>
      <family val="2"/>
      <scheme val="major"/>
    </font>
    <font>
      <u/>
      <sz val="10"/>
      <color indexed="12"/>
      <name val="Times New Roman"/>
      <family val="2"/>
      <scheme val="major"/>
    </font>
    <font>
      <b/>
      <sz val="20"/>
      <color indexed="10"/>
      <name val="Times New Roman"/>
      <family val="2"/>
      <scheme val="major"/>
    </font>
    <font>
      <sz val="11"/>
      <name val="Times New Roman"/>
      <family val="2"/>
      <scheme val="major"/>
    </font>
    <font>
      <b/>
      <sz val="11"/>
      <name val="Times New Roman"/>
      <family val="2"/>
      <scheme val="major"/>
    </font>
    <font>
      <sz val="11"/>
      <color theme="1"/>
      <name val="Times New Roman"/>
      <family val="2"/>
      <scheme val="major"/>
    </font>
    <font>
      <b/>
      <sz val="10"/>
      <color theme="0"/>
      <name val="Times New Roman"/>
      <family val="2"/>
      <scheme val="major"/>
    </font>
    <font>
      <b/>
      <sz val="16"/>
      <color indexed="10"/>
      <name val="Arial"/>
      <family val="2"/>
    </font>
    <font>
      <sz val="16"/>
      <color indexed="18"/>
      <name val="Arial"/>
      <family val="2"/>
    </font>
    <font>
      <b/>
      <sz val="9"/>
      <color indexed="9"/>
      <name val="Arial"/>
      <family val="2"/>
    </font>
    <font>
      <sz val="9"/>
      <name val="Arial"/>
      <family val="2"/>
    </font>
    <font>
      <sz val="10"/>
      <color indexed="8"/>
      <name val="Arial"/>
      <family val="2"/>
    </font>
    <font>
      <b/>
      <sz val="10"/>
      <color indexed="18"/>
      <name val="Arial"/>
      <family val="2"/>
    </font>
    <font>
      <b/>
      <sz val="9"/>
      <color indexed="81"/>
      <name val="Tahoma"/>
      <family val="2"/>
    </font>
    <font>
      <sz val="9"/>
      <color indexed="81"/>
      <name val="Tahoma"/>
      <family val="2"/>
    </font>
    <font>
      <b/>
      <sz val="16"/>
      <color theme="7"/>
      <name val="Arial"/>
      <family val="2"/>
    </font>
    <font>
      <b/>
      <sz val="16"/>
      <color rgb="FF003366"/>
      <name val="Arial"/>
      <family val="2"/>
    </font>
    <font>
      <b/>
      <sz val="10"/>
      <color indexed="9"/>
      <name val="Arial"/>
      <family val="2"/>
    </font>
    <font>
      <sz val="10"/>
      <color indexed="17"/>
      <name val="Arial"/>
      <family val="2"/>
    </font>
    <font>
      <b/>
      <sz val="10"/>
      <color indexed="8"/>
      <name val="Arial"/>
      <family val="2"/>
    </font>
    <font>
      <b/>
      <sz val="8"/>
      <color indexed="8"/>
      <name val="Times New Roman"/>
      <family val="1"/>
    </font>
    <font>
      <sz val="11"/>
      <color theme="1"/>
      <name val="Arial"/>
      <family val="2"/>
    </font>
    <font>
      <sz val="10"/>
      <color theme="0"/>
      <name val="Arial"/>
      <family val="2"/>
    </font>
    <font>
      <sz val="11"/>
      <name val="Arial"/>
      <family val="2"/>
    </font>
    <font>
      <b/>
      <sz val="11"/>
      <color indexed="10"/>
      <name val="Arial"/>
      <family val="2"/>
    </font>
    <font>
      <u/>
      <sz val="10"/>
      <color rgb="FF7EA1D0"/>
      <name val="Arial"/>
      <family val="2"/>
      <scheme val="minor"/>
    </font>
    <font>
      <sz val="11"/>
      <color theme="1"/>
      <name val="Arial"/>
      <family val="2"/>
      <scheme val="minor"/>
    </font>
    <font>
      <b/>
      <sz val="11"/>
      <name val="Arial"/>
      <family val="2"/>
    </font>
    <font>
      <b/>
      <sz val="20"/>
      <color theme="5"/>
      <name val="Arial"/>
      <family val="2"/>
    </font>
    <font>
      <b/>
      <sz val="16"/>
      <color indexed="56"/>
      <name val="Arial"/>
      <family val="2"/>
    </font>
    <font>
      <b/>
      <sz val="14"/>
      <color rgb="FF6D829F"/>
      <name val="Arial"/>
      <family val="2"/>
    </font>
    <font>
      <i/>
      <sz val="10"/>
      <color theme="1"/>
      <name val="Arial"/>
      <family val="2"/>
    </font>
    <font>
      <sz val="10"/>
      <color theme="1"/>
      <name val="Arial"/>
      <family val="2"/>
    </font>
    <font>
      <sz val="10"/>
      <color rgb="FF002E36"/>
      <name val="Arial"/>
      <family val="2"/>
    </font>
    <font>
      <b/>
      <sz val="10"/>
      <color theme="1"/>
      <name val="Arial"/>
      <family val="2"/>
    </font>
    <font>
      <b/>
      <sz val="11"/>
      <color theme="1"/>
      <name val="Calibri"/>
      <family val="2"/>
    </font>
    <font>
      <sz val="10"/>
      <color rgb="FF002060"/>
      <name val="Arial"/>
      <family val="2"/>
    </font>
    <font>
      <b/>
      <sz val="10"/>
      <name val="Arial"/>
      <family val="2"/>
    </font>
    <font>
      <b/>
      <sz val="16"/>
      <name val="Arial"/>
      <family val="2"/>
    </font>
    <font>
      <b/>
      <u/>
      <sz val="16"/>
      <name val="Arial"/>
      <family val="2"/>
    </font>
    <font>
      <b/>
      <sz val="10"/>
      <color indexed="16"/>
      <name val="Arial"/>
      <family val="2"/>
    </font>
    <font>
      <sz val="11"/>
      <name val="明朝"/>
      <family val="3"/>
      <charset val="128"/>
    </font>
    <font>
      <u/>
      <sz val="11"/>
      <color rgb="FF7EA1D0"/>
      <name val="Arial"/>
      <family val="2"/>
      <scheme val="minor"/>
    </font>
    <font>
      <sz val="10"/>
      <color rgb="FFFF0000"/>
      <name val="Arial"/>
      <family val="2"/>
    </font>
    <font>
      <b/>
      <sz val="10"/>
      <color rgb="FF002E36"/>
      <name val="Arial"/>
      <family val="2"/>
    </font>
    <font>
      <i/>
      <sz val="10"/>
      <name val="Arial"/>
      <family val="2"/>
    </font>
    <font>
      <i/>
      <sz val="10"/>
      <color rgb="FF002E36"/>
      <name val="Arial"/>
      <family val="2"/>
    </font>
    <font>
      <i/>
      <sz val="11"/>
      <color theme="1"/>
      <name val="Arial"/>
      <family val="2"/>
    </font>
    <font>
      <b/>
      <i/>
      <sz val="10"/>
      <color theme="1"/>
      <name val="Arial"/>
      <family val="2"/>
    </font>
    <font>
      <b/>
      <sz val="20"/>
      <color theme="6"/>
      <name val="Arial"/>
      <family val="2"/>
    </font>
    <font>
      <b/>
      <sz val="20"/>
      <color theme="6"/>
      <name val="Times New Roman"/>
      <family val="2"/>
      <scheme val="major"/>
    </font>
    <font>
      <b/>
      <sz val="18"/>
      <color theme="6"/>
      <name val="Times New Roman"/>
      <family val="2"/>
      <scheme val="major"/>
    </font>
  </fonts>
  <fills count="24">
    <fill>
      <patternFill patternType="none"/>
    </fill>
    <fill>
      <patternFill patternType="gray125"/>
    </fill>
    <fill>
      <patternFill patternType="solid">
        <fgColor theme="5"/>
        <bgColor indexed="64"/>
      </patternFill>
    </fill>
    <fill>
      <patternFill patternType="solid">
        <fgColor theme="0"/>
        <bgColor indexed="64"/>
      </patternFill>
    </fill>
    <fill>
      <patternFill patternType="solid">
        <fgColor indexed="9"/>
        <bgColor indexed="64"/>
      </patternFill>
    </fill>
    <fill>
      <patternFill patternType="solid">
        <fgColor rgb="FFF2F2F2"/>
        <bgColor indexed="64"/>
      </patternFill>
    </fill>
    <fill>
      <patternFill patternType="solid">
        <fgColor indexed="9"/>
        <bgColor indexed="26"/>
      </patternFill>
    </fill>
    <fill>
      <patternFill patternType="solid">
        <fgColor rgb="FFCACFD9"/>
        <bgColor indexed="64"/>
      </patternFill>
    </fill>
    <fill>
      <patternFill patternType="solid">
        <fgColor rgb="FFD6D6D6"/>
        <bgColor indexed="64"/>
      </patternFill>
    </fill>
    <fill>
      <patternFill patternType="solid">
        <fgColor theme="0"/>
        <bgColor indexed="26"/>
      </patternFill>
    </fill>
    <fill>
      <patternFill patternType="solid">
        <fgColor rgb="FF8EB63E"/>
        <bgColor indexed="26"/>
      </patternFill>
    </fill>
    <fill>
      <patternFill patternType="solid">
        <fgColor rgb="FF8EB63E"/>
        <bgColor indexed="41"/>
      </patternFill>
    </fill>
    <fill>
      <patternFill patternType="solid">
        <fgColor theme="1" tint="0.79998168889431442"/>
        <bgColor indexed="64"/>
      </patternFill>
    </fill>
    <fill>
      <patternFill patternType="solid">
        <fgColor rgb="FF7EA1D0"/>
        <bgColor indexed="64"/>
      </patternFill>
    </fill>
    <fill>
      <patternFill patternType="solid">
        <fgColor indexed="16"/>
        <bgColor indexed="64"/>
      </patternFill>
    </fill>
    <fill>
      <patternFill patternType="solid">
        <fgColor indexed="41"/>
        <bgColor indexed="64"/>
      </patternFill>
    </fill>
    <fill>
      <patternFill patternType="solid">
        <fgColor indexed="47"/>
        <bgColor indexed="64"/>
      </patternFill>
    </fill>
    <fill>
      <patternFill patternType="solid">
        <fgColor indexed="22"/>
        <bgColor indexed="64"/>
      </patternFill>
    </fill>
    <fill>
      <patternFill patternType="solid">
        <fgColor indexed="45"/>
        <bgColor indexed="64"/>
      </patternFill>
    </fill>
    <fill>
      <patternFill patternType="solid">
        <fgColor theme="6"/>
        <bgColor indexed="26"/>
      </patternFill>
    </fill>
    <fill>
      <patternFill patternType="solid">
        <fgColor theme="6"/>
        <bgColor indexed="56"/>
      </patternFill>
    </fill>
    <fill>
      <patternFill patternType="solid">
        <fgColor theme="6"/>
        <bgColor indexed="64"/>
      </patternFill>
    </fill>
    <fill>
      <patternFill patternType="solid">
        <fgColor theme="6"/>
        <bgColor indexed="32"/>
      </patternFill>
    </fill>
    <fill>
      <patternFill patternType="solid">
        <fgColor theme="0" tint="-4.9989318521683403E-2"/>
        <bgColor indexed="64"/>
      </patternFill>
    </fill>
  </fills>
  <borders count="28">
    <border>
      <left/>
      <right/>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indexed="64"/>
      </left>
      <right style="thin">
        <color indexed="64"/>
      </right>
      <top style="thin">
        <color indexed="64"/>
      </top>
      <bottom style="thin">
        <color indexed="64"/>
      </bottom>
      <diagonal/>
    </border>
    <border>
      <left/>
      <right style="thin">
        <color theme="0" tint="-0.24994659260841701"/>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style="thin">
        <color rgb="FFBFBFBF"/>
      </left>
      <right style="thin">
        <color rgb="FFBFBFBF"/>
      </right>
      <top style="thin">
        <color rgb="FFBFBFBF"/>
      </top>
      <bottom style="thin">
        <color rgb="FFBFBFBF"/>
      </bottom>
      <diagonal/>
    </border>
    <border>
      <left style="thin">
        <color rgb="FFBFBFBF"/>
      </left>
      <right style="thin">
        <color rgb="FFBFBFBF"/>
      </right>
      <top/>
      <bottom style="thin">
        <color rgb="FFBFBFBF"/>
      </bottom>
      <diagonal/>
    </border>
    <border>
      <left style="thin">
        <color rgb="FFBFBFBF"/>
      </left>
      <right/>
      <top/>
      <bottom/>
      <diagonal/>
    </border>
    <border>
      <left/>
      <right style="thin">
        <color rgb="FFBFBFBF"/>
      </right>
      <top/>
      <bottom style="thin">
        <color rgb="FFBFBFBF"/>
      </bottom>
      <diagonal/>
    </border>
    <border>
      <left style="thin">
        <color rgb="FFBFBFBF"/>
      </left>
      <right/>
      <top/>
      <bottom style="thin">
        <color rgb="FFBFBFBF"/>
      </bottom>
      <diagonal/>
    </border>
    <border>
      <left/>
      <right style="thin">
        <color rgb="FFBFBFBF"/>
      </right>
      <top style="thin">
        <color rgb="FFBFBFBF"/>
      </top>
      <bottom style="thin">
        <color rgb="FFBFBFBF"/>
      </bottom>
      <diagonal/>
    </border>
    <border>
      <left style="thin">
        <color rgb="FFBFBFBF"/>
      </left>
      <right/>
      <top style="thin">
        <color rgb="FFBFBFBF"/>
      </top>
      <bottom/>
      <diagonal/>
    </border>
    <border>
      <left/>
      <right/>
      <top style="thin">
        <color rgb="FFBFBFBF"/>
      </top>
      <bottom/>
      <diagonal/>
    </border>
    <border>
      <left/>
      <right style="thin">
        <color rgb="FFBFBFBF"/>
      </right>
      <top style="thin">
        <color rgb="FFBFBFBF"/>
      </top>
      <bottom/>
      <diagonal/>
    </border>
    <border>
      <left style="thin">
        <color rgb="FFBFBFBF"/>
      </left>
      <right/>
      <top style="thin">
        <color rgb="FFBFBFBF"/>
      </top>
      <bottom style="thin">
        <color rgb="FFBFBFBF"/>
      </bottom>
      <diagonal/>
    </border>
    <border>
      <left/>
      <right/>
      <top style="thin">
        <color rgb="FFBFBFBF"/>
      </top>
      <bottom style="thin">
        <color rgb="FFBFBFBF"/>
      </bottom>
      <diagonal/>
    </border>
    <border>
      <left/>
      <right/>
      <top/>
      <bottom style="thin">
        <color rgb="FFBFBFBF"/>
      </bottom>
      <diagonal/>
    </border>
    <border>
      <left style="thin">
        <color rgb="FFBFBFBF"/>
      </left>
      <right style="thin">
        <color rgb="FFBFBFBF"/>
      </right>
      <top style="thin">
        <color rgb="FFBFBFBF"/>
      </top>
      <bottom/>
      <diagonal/>
    </border>
    <border>
      <left/>
      <right style="thin">
        <color rgb="FFBFBFBF"/>
      </right>
      <top/>
      <bottom/>
      <diagonal/>
    </border>
    <border>
      <left style="thin">
        <color rgb="FFBFBFBF"/>
      </left>
      <right style="thin">
        <color rgb="FFBFBFBF"/>
      </right>
      <top/>
      <bottom/>
      <diagonal/>
    </border>
    <border>
      <left style="thin">
        <color indexed="22"/>
      </left>
      <right style="thin">
        <color indexed="22"/>
      </right>
      <top style="thin">
        <color indexed="22"/>
      </top>
      <bottom style="thin">
        <color indexed="22"/>
      </bottom>
      <diagonal/>
    </border>
    <border>
      <left style="thin">
        <color rgb="FFD6D6D6"/>
      </left>
      <right/>
      <top/>
      <bottom style="thin">
        <color rgb="FFD6D6D6"/>
      </bottom>
      <diagonal/>
    </border>
    <border>
      <left/>
      <right/>
      <top/>
      <bottom style="thin">
        <color rgb="FFD6D6D6"/>
      </bottom>
      <diagonal/>
    </border>
    <border>
      <left style="thin">
        <color rgb="FFD6D6D6"/>
      </left>
      <right style="thin">
        <color rgb="FFD6D6D6"/>
      </right>
      <top style="thin">
        <color rgb="FFD6D6D6"/>
      </top>
      <bottom style="thin">
        <color rgb="FFD6D6D6"/>
      </bottom>
      <diagonal/>
    </border>
    <border>
      <left style="thin">
        <color rgb="FFD6D6D6"/>
      </left>
      <right style="thin">
        <color rgb="FFD6D6D6"/>
      </right>
      <top style="thin">
        <color rgb="FFD6D6D6"/>
      </top>
      <bottom/>
      <diagonal/>
    </border>
    <border>
      <left style="thin">
        <color rgb="FFD9D9D9"/>
      </left>
      <right style="thin">
        <color rgb="FFD9D9D9"/>
      </right>
      <top style="thin">
        <color rgb="FFD9D9D9"/>
      </top>
      <bottom style="thin">
        <color rgb="FFD9D9D9"/>
      </bottom>
      <diagonal/>
    </border>
    <border>
      <left style="thin">
        <color theme="0" tint="-0.24994659260841701"/>
      </left>
      <right style="thin">
        <color theme="0" tint="-0.24994659260841701"/>
      </right>
      <top style="thin">
        <color theme="0" tint="-0.24994659260841701"/>
      </top>
      <bottom/>
      <diagonal/>
    </border>
  </borders>
  <cellStyleXfs count="27">
    <xf numFmtId="0" fontId="0" fillId="0" borderId="0"/>
    <xf numFmtId="0" fontId="1" fillId="0" borderId="0"/>
    <xf numFmtId="0" fontId="1" fillId="4" borderId="2">
      <alignment vertical="center" wrapText="1"/>
    </xf>
    <xf numFmtId="0" fontId="1" fillId="0" borderId="0"/>
    <xf numFmtId="0" fontId="4" fillId="0" borderId="0" applyNumberFormat="0" applyFill="0" applyBorder="0" applyAlignment="0" applyProtection="0"/>
    <xf numFmtId="0" fontId="8" fillId="0" borderId="0"/>
    <xf numFmtId="0" fontId="1" fillId="0" borderId="0"/>
    <xf numFmtId="166" fontId="41" fillId="0" borderId="0"/>
    <xf numFmtId="166" fontId="1" fillId="0" borderId="0"/>
    <xf numFmtId="166" fontId="8" fillId="0" borderId="0"/>
    <xf numFmtId="166" fontId="1" fillId="14" borderId="0"/>
    <xf numFmtId="166" fontId="1" fillId="14" borderId="0"/>
    <xf numFmtId="166" fontId="1" fillId="0" borderId="0">
      <alignment horizontal="left" vertical="top" wrapText="1" indent="2"/>
    </xf>
    <xf numFmtId="166" fontId="25" fillId="0" borderId="21" applyFont="0"/>
    <xf numFmtId="2" fontId="53" fillId="0" borderId="0">
      <alignment horizontal="center" vertical="center" wrapText="1"/>
    </xf>
    <xf numFmtId="166" fontId="25" fillId="15" borderId="21">
      <alignment horizontal="left" vertical="center"/>
    </xf>
    <xf numFmtId="166" fontId="25" fillId="16" borderId="21" applyAlignment="0">
      <alignment horizontal="center" vertical="center"/>
    </xf>
    <xf numFmtId="166" fontId="52" fillId="0" borderId="0">
      <alignment horizontal="left"/>
    </xf>
    <xf numFmtId="166" fontId="1" fillId="0" borderId="0"/>
    <xf numFmtId="166" fontId="54" fillId="4" borderId="0">
      <alignment horizontal="center" vertical="center" wrapText="1"/>
    </xf>
    <xf numFmtId="166" fontId="52" fillId="0" borderId="0">
      <alignment vertical="center"/>
    </xf>
    <xf numFmtId="166" fontId="52" fillId="0" borderId="0">
      <alignment vertical="center"/>
    </xf>
    <xf numFmtId="9" fontId="8" fillId="0" borderId="0" applyFont="0" applyFill="0" applyBorder="0" applyAlignment="0" applyProtection="0"/>
    <xf numFmtId="166" fontId="55" fillId="17" borderId="2">
      <alignment horizontal="center" vertical="center" wrapText="1"/>
    </xf>
    <xf numFmtId="166" fontId="52" fillId="18" borderId="2">
      <alignment horizontal="center" vertical="center" wrapText="1"/>
    </xf>
    <xf numFmtId="166" fontId="56" fillId="0" borderId="0"/>
    <xf numFmtId="166" fontId="57" fillId="0" borderId="0" applyNumberFormat="0" applyFill="0" applyBorder="0" applyAlignment="0" applyProtection="0"/>
  </cellStyleXfs>
  <cellXfs count="239">
    <xf numFmtId="0" fontId="0" fillId="0" borderId="0" xfId="0"/>
    <xf numFmtId="0" fontId="1" fillId="0" borderId="0" xfId="0" applyFont="1"/>
    <xf numFmtId="0" fontId="1" fillId="0" borderId="0" xfId="1"/>
    <xf numFmtId="0" fontId="1" fillId="0" borderId="0" xfId="1" applyAlignment="1">
      <alignment horizontal="left"/>
    </xf>
    <xf numFmtId="0" fontId="11" fillId="0" borderId="0" xfId="1" applyFont="1"/>
    <xf numFmtId="0" fontId="9" fillId="6" borderId="1" xfId="5" applyFont="1" applyFill="1" applyBorder="1" applyAlignment="1">
      <alignment horizontal="left" vertical="top" wrapText="1"/>
    </xf>
    <xf numFmtId="0" fontId="1" fillId="0" borderId="1" xfId="0" applyFont="1" applyBorder="1" applyAlignment="1">
      <alignment horizontal="left" vertical="top" wrapText="1"/>
    </xf>
    <xf numFmtId="0" fontId="12" fillId="0" borderId="0" xfId="0" applyFont="1" applyAlignment="1">
      <alignment vertical="center"/>
    </xf>
    <xf numFmtId="0" fontId="13" fillId="0" borderId="0" xfId="0" applyFont="1"/>
    <xf numFmtId="0" fontId="13" fillId="0" borderId="0" xfId="0" applyFont="1" applyAlignment="1">
      <alignment horizontal="center" vertical="center"/>
    </xf>
    <xf numFmtId="0" fontId="14" fillId="6" borderId="0" xfId="0" applyFont="1" applyFill="1" applyAlignment="1">
      <alignment horizontal="left" indent="1"/>
    </xf>
    <xf numFmtId="0" fontId="15" fillId="0" borderId="0" xfId="0" applyFont="1" applyAlignment="1">
      <alignment horizontal="left" indent="1"/>
    </xf>
    <xf numFmtId="0" fontId="13" fillId="6" borderId="0" xfId="0" applyFont="1" applyFill="1"/>
    <xf numFmtId="0" fontId="13" fillId="0" borderId="0" xfId="0" applyFont="1" applyAlignment="1">
      <alignment horizontal="left" indent="1"/>
    </xf>
    <xf numFmtId="0" fontId="17" fillId="6" borderId="0" xfId="0" applyFont="1" applyFill="1" applyAlignment="1">
      <alignment horizontal="center"/>
    </xf>
    <xf numFmtId="0" fontId="13" fillId="0" borderId="0" xfId="1" applyFont="1" applyAlignment="1">
      <alignment horizontal="left"/>
    </xf>
    <xf numFmtId="0" fontId="13" fillId="0" borderId="0" xfId="1" applyFont="1"/>
    <xf numFmtId="0" fontId="20" fillId="0" borderId="0" xfId="0" applyFont="1"/>
    <xf numFmtId="0" fontId="13" fillId="3" borderId="0" xfId="1" applyFont="1" applyFill="1"/>
    <xf numFmtId="1" fontId="13" fillId="6" borderId="1" xfId="0" applyNumberFormat="1" applyFont="1" applyFill="1" applyBorder="1" applyAlignment="1">
      <alignment horizontal="left" vertical="top"/>
    </xf>
    <xf numFmtId="49" fontId="13" fillId="6" borderId="1" xfId="0" applyNumberFormat="1" applyFont="1" applyFill="1" applyBorder="1" applyAlignment="1">
      <alignment horizontal="left" vertical="top"/>
    </xf>
    <xf numFmtId="0" fontId="16" fillId="6" borderId="1" xfId="4" applyNumberFormat="1" applyFont="1" applyFill="1" applyBorder="1" applyAlignment="1" applyProtection="1">
      <alignment horizontal="left" vertical="top"/>
    </xf>
    <xf numFmtId="0" fontId="13" fillId="6" borderId="1" xfId="0" applyFont="1" applyFill="1" applyBorder="1" applyAlignment="1">
      <alignment horizontal="left" vertical="top"/>
    </xf>
    <xf numFmtId="0" fontId="5" fillId="0" borderId="0" xfId="0" applyFont="1" applyAlignment="1">
      <alignment horizontal="left" vertical="center"/>
    </xf>
    <xf numFmtId="0" fontId="1" fillId="0" borderId="0" xfId="6" applyAlignment="1">
      <alignment vertical="center" wrapText="1"/>
    </xf>
    <xf numFmtId="0" fontId="22" fillId="0" borderId="0" xfId="6" applyFont="1" applyAlignment="1">
      <alignment vertical="top"/>
    </xf>
    <xf numFmtId="0" fontId="23" fillId="0" borderId="0" xfId="6" applyFont="1" applyAlignment="1">
      <alignment vertical="top"/>
    </xf>
    <xf numFmtId="0" fontId="23" fillId="0" borderId="0" xfId="6" applyFont="1" applyAlignment="1">
      <alignment horizontal="left" vertical="top" wrapText="1"/>
    </xf>
    <xf numFmtId="0" fontId="1" fillId="0" borderId="0" xfId="6" applyAlignment="1">
      <alignment vertical="top" wrapText="1"/>
    </xf>
    <xf numFmtId="0" fontId="25" fillId="0" borderId="0" xfId="6" applyFont="1" applyAlignment="1">
      <alignment horizontal="left" vertical="center" wrapText="1"/>
    </xf>
    <xf numFmtId="0" fontId="27" fillId="0" borderId="0" xfId="6" applyFont="1" applyAlignment="1">
      <alignment vertical="center" wrapText="1"/>
    </xf>
    <xf numFmtId="0" fontId="27" fillId="0" borderId="0" xfId="6" applyFont="1" applyAlignment="1">
      <alignment horizontal="left" vertical="top" wrapText="1"/>
    </xf>
    <xf numFmtId="0" fontId="1" fillId="0" borderId="0" xfId="6" applyAlignment="1">
      <alignment horizontal="left" vertical="top" wrapText="1"/>
    </xf>
    <xf numFmtId="0" fontId="7" fillId="0" borderId="0" xfId="6" applyFont="1" applyAlignment="1">
      <alignment vertical="center" wrapText="1"/>
    </xf>
    <xf numFmtId="0" fontId="5" fillId="0" borderId="0" xfId="0" applyFont="1" applyAlignment="1">
      <alignment vertical="center"/>
    </xf>
    <xf numFmtId="0" fontId="1" fillId="0" borderId="6" xfId="6" applyBorder="1" applyAlignment="1">
      <alignment horizontal="left" vertical="top" wrapText="1"/>
    </xf>
    <xf numFmtId="0" fontId="26" fillId="0" borderId="6" xfId="6" applyFont="1" applyBorder="1" applyAlignment="1">
      <alignment horizontal="left" vertical="top" wrapText="1"/>
    </xf>
    <xf numFmtId="0" fontId="30" fillId="0" borderId="0" xfId="1" applyFont="1"/>
    <xf numFmtId="0" fontId="26" fillId="0" borderId="0" xfId="0" applyFont="1"/>
    <xf numFmtId="0" fontId="33" fillId="0" borderId="0" xfId="5" applyFont="1" applyAlignment="1">
      <alignment wrapText="1"/>
    </xf>
    <xf numFmtId="0" fontId="1" fillId="0" borderId="0" xfId="0" applyFont="1" applyAlignment="1">
      <alignment wrapText="1"/>
    </xf>
    <xf numFmtId="0" fontId="33" fillId="0" borderId="0" xfId="5" applyFont="1" applyAlignment="1">
      <alignment horizontal="left" wrapText="1"/>
    </xf>
    <xf numFmtId="0" fontId="34" fillId="0" borderId="0" xfId="0" applyFont="1"/>
    <xf numFmtId="0" fontId="25" fillId="0" borderId="0" xfId="0" applyFont="1"/>
    <xf numFmtId="0" fontId="26" fillId="6" borderId="0" xfId="0" applyFont="1" applyFill="1"/>
    <xf numFmtId="0" fontId="26" fillId="6" borderId="0" xfId="0" applyFont="1" applyFill="1" applyAlignment="1">
      <alignment vertical="top"/>
    </xf>
    <xf numFmtId="0" fontId="1" fillId="6" borderId="0" xfId="0" applyFont="1" applyFill="1"/>
    <xf numFmtId="0" fontId="6" fillId="0" borderId="0" xfId="0" applyFont="1" applyAlignment="1">
      <alignment horizontal="left" vertical="center"/>
    </xf>
    <xf numFmtId="0" fontId="36" fillId="0" borderId="0" xfId="0" applyFont="1"/>
    <xf numFmtId="0" fontId="26" fillId="6" borderId="6" xfId="0" applyFont="1" applyFill="1" applyBorder="1"/>
    <xf numFmtId="0" fontId="26" fillId="6" borderId="6" xfId="0" applyFont="1" applyFill="1" applyBorder="1" applyAlignment="1">
      <alignment horizontal="center" wrapText="1"/>
    </xf>
    <xf numFmtId="0" fontId="1" fillId="6" borderId="6" xfId="5" applyFont="1" applyFill="1" applyBorder="1" applyAlignment="1">
      <alignment horizontal="left" vertical="top" wrapText="1"/>
    </xf>
    <xf numFmtId="0" fontId="1" fillId="9" borderId="6" xfId="0" quotePrefix="1" applyFont="1" applyFill="1" applyBorder="1" applyAlignment="1">
      <alignment horizontal="left" vertical="top" wrapText="1"/>
    </xf>
    <xf numFmtId="0" fontId="1" fillId="6" borderId="6" xfId="0" quotePrefix="1" applyFont="1" applyFill="1" applyBorder="1" applyAlignment="1">
      <alignment horizontal="left" vertical="top" wrapText="1"/>
    </xf>
    <xf numFmtId="0" fontId="26" fillId="6" borderId="6" xfId="0" applyFont="1" applyFill="1" applyBorder="1" applyAlignment="1">
      <alignment vertical="top" wrapText="1"/>
    </xf>
    <xf numFmtId="0" fontId="26" fillId="6" borderId="9" xfId="0" applyFont="1" applyFill="1" applyBorder="1" applyAlignment="1">
      <alignment horizontal="center" wrapText="1"/>
    </xf>
    <xf numFmtId="0" fontId="26" fillId="6" borderId="10" xfId="0" applyFont="1" applyFill="1" applyBorder="1" applyAlignment="1">
      <alignment horizontal="center" wrapText="1"/>
    </xf>
    <xf numFmtId="0" fontId="1" fillId="0" borderId="6" xfId="0" applyFont="1" applyBorder="1" applyAlignment="1">
      <alignment horizontal="left"/>
    </xf>
    <xf numFmtId="0" fontId="1" fillId="9" borderId="6" xfId="0" applyFont="1" applyFill="1" applyBorder="1" applyAlignment="1">
      <alignment horizontal="left" vertical="top" wrapText="1"/>
    </xf>
    <xf numFmtId="0" fontId="1" fillId="6" borderId="6" xfId="0" applyFont="1" applyFill="1" applyBorder="1" applyAlignment="1">
      <alignment horizontal="left" vertical="top" wrapText="1"/>
    </xf>
    <xf numFmtId="0" fontId="1" fillId="0" borderId="6" xfId="0" applyFont="1" applyBorder="1"/>
    <xf numFmtId="0" fontId="1" fillId="0" borderId="8" xfId="0" applyFont="1" applyBorder="1"/>
    <xf numFmtId="0" fontId="26" fillId="6" borderId="0" xfId="0" applyFont="1" applyFill="1" applyAlignment="1">
      <alignment horizontal="center" wrapText="1"/>
    </xf>
    <xf numFmtId="0" fontId="37" fillId="10" borderId="6" xfId="5" applyFont="1" applyFill="1" applyBorder="1" applyAlignment="1">
      <alignment horizontal="center" vertical="top" wrapText="1"/>
    </xf>
    <xf numFmtId="0" fontId="3" fillId="11" borderId="6" xfId="5" applyFont="1" applyFill="1" applyBorder="1" applyAlignment="1">
      <alignment horizontal="left" vertical="center"/>
    </xf>
    <xf numFmtId="0" fontId="37" fillId="11" borderId="6" xfId="5" applyFont="1" applyFill="1" applyBorder="1" applyAlignment="1">
      <alignment horizontal="left" vertical="center"/>
    </xf>
    <xf numFmtId="0" fontId="37" fillId="10" borderId="6" xfId="0" applyFont="1" applyFill="1" applyBorder="1"/>
    <xf numFmtId="0" fontId="38" fillId="0" borderId="0" xfId="1" applyFont="1"/>
    <xf numFmtId="0" fontId="18" fillId="0" borderId="0" xfId="1" applyFont="1" applyAlignment="1">
      <alignment horizontal="right"/>
    </xf>
    <xf numFmtId="0" fontId="40" fillId="4" borderId="4" xfId="4" applyFont="1" applyFill="1" applyBorder="1" applyAlignment="1">
      <alignment horizontal="left" vertical="top" wrapText="1"/>
    </xf>
    <xf numFmtId="0" fontId="3" fillId="10" borderId="6" xfId="5" applyFont="1" applyFill="1" applyBorder="1" applyAlignment="1">
      <alignment horizontal="center" vertical="center" wrapText="1"/>
    </xf>
    <xf numFmtId="0" fontId="1" fillId="5" borderId="6" xfId="0" applyFont="1" applyFill="1" applyBorder="1" applyAlignment="1">
      <alignment horizontal="center" vertical="top" wrapText="1"/>
    </xf>
    <xf numFmtId="0" fontId="1" fillId="0" borderId="6" xfId="0" applyFont="1" applyBorder="1" applyAlignment="1">
      <alignment horizontal="center" vertical="top" wrapText="1"/>
    </xf>
    <xf numFmtId="0" fontId="26" fillId="6" borderId="6" xfId="0" applyFont="1" applyFill="1" applyBorder="1" applyAlignment="1">
      <alignment horizontal="left"/>
    </xf>
    <xf numFmtId="0" fontId="37" fillId="10" borderId="6" xfId="0" applyFont="1" applyFill="1" applyBorder="1" applyAlignment="1">
      <alignment horizontal="left"/>
    </xf>
    <xf numFmtId="0" fontId="1" fillId="6" borderId="0" xfId="0" applyFont="1" applyFill="1" applyAlignment="1">
      <alignment horizontal="left"/>
    </xf>
    <xf numFmtId="0" fontId="36" fillId="0" borderId="0" xfId="7" applyNumberFormat="1" applyFont="1" applyAlignment="1">
      <alignment horizontal="center" vertical="top"/>
    </xf>
    <xf numFmtId="166" fontId="36" fillId="0" borderId="0" xfId="7" applyFont="1" applyAlignment="1">
      <alignment vertical="top"/>
    </xf>
    <xf numFmtId="0" fontId="38" fillId="3" borderId="0" xfId="8" applyNumberFormat="1" applyFont="1" applyFill="1" applyAlignment="1">
      <alignment horizontal="right" vertical="top"/>
    </xf>
    <xf numFmtId="0" fontId="36" fillId="0" borderId="0" xfId="7" applyNumberFormat="1" applyFont="1" applyAlignment="1">
      <alignment vertical="top"/>
    </xf>
    <xf numFmtId="0" fontId="1" fillId="0" borderId="0" xfId="7" applyNumberFormat="1" applyFont="1" applyAlignment="1">
      <alignment horizontal="center" vertical="top"/>
    </xf>
    <xf numFmtId="166" fontId="1" fillId="0" borderId="0" xfId="7" applyFont="1" applyAlignment="1">
      <alignment vertical="top"/>
    </xf>
    <xf numFmtId="0" fontId="1" fillId="0" borderId="0" xfId="7" applyNumberFormat="1" applyFont="1" applyAlignment="1">
      <alignment horizontal="right" vertical="top"/>
    </xf>
    <xf numFmtId="0" fontId="1" fillId="0" borderId="0" xfId="7" applyNumberFormat="1" applyFont="1" applyAlignment="1">
      <alignment vertical="top"/>
    </xf>
    <xf numFmtId="0" fontId="6" fillId="0" borderId="0" xfId="7" applyNumberFormat="1" applyFont="1" applyAlignment="1">
      <alignment vertical="top"/>
    </xf>
    <xf numFmtId="166" fontId="36" fillId="0" borderId="0" xfId="7" applyFont="1" applyAlignment="1">
      <alignment vertical="top" wrapText="1"/>
    </xf>
    <xf numFmtId="0" fontId="36" fillId="0" borderId="0" xfId="7" applyNumberFormat="1" applyFont="1" applyAlignment="1">
      <alignment vertical="top" wrapText="1"/>
    </xf>
    <xf numFmtId="166" fontId="41" fillId="0" borderId="0" xfId="7" applyAlignment="1">
      <alignment vertical="top"/>
    </xf>
    <xf numFmtId="166" fontId="41" fillId="0" borderId="0" xfId="7" applyAlignment="1">
      <alignment vertical="top" wrapText="1"/>
    </xf>
    <xf numFmtId="0" fontId="41" fillId="0" borderId="0" xfId="7" applyNumberFormat="1" applyAlignment="1">
      <alignment vertical="top"/>
    </xf>
    <xf numFmtId="0" fontId="41" fillId="0" borderId="0" xfId="7" applyNumberFormat="1" applyAlignment="1">
      <alignment vertical="top" wrapText="1"/>
    </xf>
    <xf numFmtId="166" fontId="45" fillId="3" borderId="0" xfId="7" applyFont="1" applyFill="1" applyAlignment="1">
      <alignment vertical="top" wrapText="1"/>
    </xf>
    <xf numFmtId="0" fontId="45" fillId="3" borderId="0" xfId="7" applyNumberFormat="1" applyFont="1" applyFill="1" applyAlignment="1">
      <alignment vertical="top" wrapText="1"/>
    </xf>
    <xf numFmtId="166" fontId="46" fillId="0" borderId="0" xfId="7" applyFont="1" applyAlignment="1">
      <alignment vertical="top"/>
    </xf>
    <xf numFmtId="166" fontId="47" fillId="0" borderId="0" xfId="7" applyFont="1" applyAlignment="1">
      <alignment vertical="top"/>
    </xf>
    <xf numFmtId="0" fontId="47" fillId="0" borderId="0" xfId="7" applyNumberFormat="1" applyFont="1" applyAlignment="1">
      <alignment vertical="top"/>
    </xf>
    <xf numFmtId="0" fontId="3" fillId="2" borderId="6" xfId="7" applyNumberFormat="1" applyFont="1" applyFill="1" applyBorder="1" applyAlignment="1">
      <alignment horizontal="center" vertical="center" wrapText="1"/>
    </xf>
    <xf numFmtId="0" fontId="1" fillId="6" borderId="6" xfId="9" applyNumberFormat="1" applyFont="1" applyFill="1" applyBorder="1" applyAlignment="1">
      <alignment horizontal="left" vertical="top"/>
    </xf>
    <xf numFmtId="166" fontId="48" fillId="0" borderId="6" xfId="7" applyFont="1" applyBorder="1" applyAlignment="1">
      <alignment horizontal="left" vertical="top" wrapText="1"/>
    </xf>
    <xf numFmtId="166" fontId="48" fillId="0" borderId="11" xfId="7" applyFont="1" applyBorder="1" applyAlignment="1">
      <alignment horizontal="left" vertical="top" wrapText="1"/>
    </xf>
    <xf numFmtId="166" fontId="49" fillId="0" borderId="0" xfId="7" applyFont="1" applyAlignment="1">
      <alignment vertical="top"/>
    </xf>
    <xf numFmtId="0" fontId="48" fillId="0" borderId="6" xfId="7" applyNumberFormat="1" applyFont="1" applyBorder="1" applyAlignment="1">
      <alignment horizontal="center" vertical="top" wrapText="1"/>
    </xf>
    <xf numFmtId="166" fontId="50" fillId="0" borderId="0" xfId="7" applyFont="1" applyAlignment="1">
      <alignment vertical="center"/>
    </xf>
    <xf numFmtId="0" fontId="1" fillId="6" borderId="0" xfId="9" applyNumberFormat="1" applyFont="1" applyFill="1" applyAlignment="1">
      <alignment horizontal="left" vertical="top"/>
    </xf>
    <xf numFmtId="166" fontId="48" fillId="0" borderId="0" xfId="7" applyFont="1" applyAlignment="1">
      <alignment horizontal="left" vertical="top" wrapText="1"/>
    </xf>
    <xf numFmtId="0" fontId="48" fillId="0" borderId="0" xfId="7" applyNumberFormat="1" applyFont="1" applyAlignment="1">
      <alignment horizontal="center" vertical="top" wrapText="1"/>
    </xf>
    <xf numFmtId="0" fontId="51" fillId="0" borderId="6" xfId="7" applyNumberFormat="1" applyFont="1" applyBorder="1" applyAlignment="1">
      <alignment horizontal="left" vertical="top" wrapText="1"/>
    </xf>
    <xf numFmtId="166" fontId="51" fillId="0" borderId="0" xfId="7" applyFont="1" applyAlignment="1">
      <alignment horizontal="left" vertical="top" wrapText="1"/>
    </xf>
    <xf numFmtId="166" fontId="51" fillId="0" borderId="0" xfId="7" applyFont="1" applyAlignment="1">
      <alignment horizontal="justify" vertical="top" wrapText="1"/>
    </xf>
    <xf numFmtId="0" fontId="36" fillId="0" borderId="0" xfId="7" applyNumberFormat="1" applyFont="1" applyAlignment="1">
      <alignment horizontal="left" vertical="top"/>
    </xf>
    <xf numFmtId="166" fontId="36" fillId="0" borderId="0" xfId="7" applyFont="1" applyAlignment="1">
      <alignment horizontal="left" vertical="top"/>
    </xf>
    <xf numFmtId="0" fontId="47" fillId="13" borderId="6" xfId="7" applyNumberFormat="1" applyFont="1" applyFill="1" applyBorder="1" applyAlignment="1">
      <alignment horizontal="center" vertical="top" wrapText="1"/>
    </xf>
    <xf numFmtId="0" fontId="51" fillId="13" borderId="6" xfId="7" applyNumberFormat="1" applyFont="1" applyFill="1" applyBorder="1" applyAlignment="1">
      <alignment horizontal="center" vertical="top" wrapText="1"/>
    </xf>
    <xf numFmtId="0" fontId="1" fillId="6" borderId="6" xfId="9" applyNumberFormat="1" applyFont="1" applyFill="1" applyBorder="1" applyAlignment="1">
      <alignment horizontal="center" vertical="top"/>
    </xf>
    <xf numFmtId="165" fontId="52" fillId="0" borderId="0" xfId="8" applyNumberFormat="1" applyFont="1" applyAlignment="1">
      <alignment horizontal="left" vertical="top"/>
    </xf>
    <xf numFmtId="165" fontId="1" fillId="0" borderId="0" xfId="8" applyNumberFormat="1" applyAlignment="1">
      <alignment vertical="top"/>
    </xf>
    <xf numFmtId="10" fontId="58" fillId="0" borderId="0" xfId="7" applyNumberFormat="1" applyFont="1" applyAlignment="1">
      <alignment horizontal="center" vertical="top" wrapText="1"/>
    </xf>
    <xf numFmtId="0" fontId="59" fillId="0" borderId="0" xfId="7" applyNumberFormat="1" applyFont="1" applyAlignment="1">
      <alignment horizontal="center" vertical="top" wrapText="1"/>
    </xf>
    <xf numFmtId="0" fontId="60" fillId="6" borderId="6" xfId="9" applyNumberFormat="1" applyFont="1" applyFill="1" applyBorder="1" applyAlignment="1">
      <alignment horizontal="left" vertical="top"/>
    </xf>
    <xf numFmtId="166" fontId="61" fillId="0" borderId="6" xfId="7" applyFont="1" applyBorder="1" applyAlignment="1">
      <alignment horizontal="left" vertical="top" wrapText="1"/>
    </xf>
    <xf numFmtId="166" fontId="61" fillId="0" borderId="11" xfId="7" applyFont="1" applyBorder="1" applyAlignment="1">
      <alignment horizontal="left" vertical="top" wrapText="1"/>
    </xf>
    <xf numFmtId="0" fontId="62" fillId="0" borderId="0" xfId="7" applyNumberFormat="1" applyFont="1" applyAlignment="1">
      <alignment vertical="top"/>
    </xf>
    <xf numFmtId="166" fontId="62" fillId="0" borderId="0" xfId="7" applyFont="1" applyAlignment="1">
      <alignment vertical="top"/>
    </xf>
    <xf numFmtId="0" fontId="61" fillId="0" borderId="6" xfId="7" applyNumberFormat="1" applyFont="1" applyBorder="1" applyAlignment="1">
      <alignment horizontal="center" vertical="top" wrapText="1"/>
    </xf>
    <xf numFmtId="0" fontId="63" fillId="13" borderId="6" xfId="7" applyNumberFormat="1" applyFont="1" applyFill="1" applyBorder="1" applyAlignment="1">
      <alignment horizontal="center" vertical="top" wrapText="1"/>
    </xf>
    <xf numFmtId="0" fontId="46" fillId="13" borderId="6" xfId="7" applyNumberFormat="1" applyFont="1" applyFill="1" applyBorder="1" applyAlignment="1">
      <alignment horizontal="center" vertical="top" wrapText="1"/>
    </xf>
    <xf numFmtId="10" fontId="1" fillId="6" borderId="6" xfId="9" applyNumberFormat="1" applyFont="1" applyFill="1" applyBorder="1" applyAlignment="1">
      <alignment horizontal="center" vertical="top"/>
    </xf>
    <xf numFmtId="0" fontId="1" fillId="0" borderId="6" xfId="8" applyNumberFormat="1" applyBorder="1" applyAlignment="1">
      <alignment horizontal="left" vertical="top" wrapText="1" indent="1"/>
    </xf>
    <xf numFmtId="164" fontId="1" fillId="0" borderId="6" xfId="2" applyNumberFormat="1" applyFill="1" applyBorder="1" applyAlignment="1">
      <alignment horizontal="left" vertical="top" wrapText="1"/>
    </xf>
    <xf numFmtId="0" fontId="1" fillId="0" borderId="6" xfId="2" applyFill="1" applyBorder="1" applyAlignment="1">
      <alignment horizontal="left" vertical="top" wrapText="1"/>
    </xf>
    <xf numFmtId="166" fontId="1" fillId="0" borderId="6" xfId="8" applyBorder="1" applyAlignment="1">
      <alignment horizontal="left" vertical="top" wrapText="1"/>
    </xf>
    <xf numFmtId="0" fontId="3" fillId="19" borderId="4" xfId="0" applyFont="1" applyFill="1" applyBorder="1" applyAlignment="1">
      <alignment vertical="top"/>
    </xf>
    <xf numFmtId="0" fontId="66" fillId="6" borderId="0" xfId="0" applyFont="1" applyFill="1" applyAlignment="1">
      <alignment horizontal="center"/>
    </xf>
    <xf numFmtId="1" fontId="21" fillId="20" borderId="1" xfId="0" applyNumberFormat="1" applyFont="1" applyFill="1" applyBorder="1" applyAlignment="1">
      <alignment horizontal="center" vertical="center"/>
    </xf>
    <xf numFmtId="0" fontId="21" fillId="20" borderId="1" xfId="0" applyFont="1" applyFill="1" applyBorder="1" applyAlignment="1">
      <alignment horizontal="center" vertical="center"/>
    </xf>
    <xf numFmtId="0" fontId="24" fillId="21" borderId="6" xfId="6" applyFont="1" applyFill="1" applyBorder="1" applyAlignment="1">
      <alignment horizontal="center" vertical="center" wrapText="1"/>
    </xf>
    <xf numFmtId="0" fontId="32" fillId="21" borderId="6" xfId="5" applyFont="1" applyFill="1" applyBorder="1" applyAlignment="1">
      <alignment horizontal="left" vertical="center" wrapText="1"/>
    </xf>
    <xf numFmtId="0" fontId="3" fillId="19" borderId="6" xfId="5" applyFont="1" applyFill="1" applyBorder="1" applyAlignment="1">
      <alignment horizontal="left" vertical="top" wrapText="1"/>
    </xf>
    <xf numFmtId="0" fontId="32" fillId="19" borderId="6" xfId="5" applyFont="1" applyFill="1" applyBorder="1" applyAlignment="1">
      <alignment horizontal="left" vertical="center" wrapText="1"/>
    </xf>
    <xf numFmtId="0" fontId="3" fillId="22" borderId="6" xfId="5" applyFont="1" applyFill="1" applyBorder="1" applyAlignment="1">
      <alignment horizontal="left" vertical="center" wrapText="1"/>
    </xf>
    <xf numFmtId="0" fontId="3" fillId="22" borderId="6" xfId="5" applyFont="1" applyFill="1" applyBorder="1" applyAlignment="1">
      <alignment horizontal="center" vertical="center" wrapText="1"/>
    </xf>
    <xf numFmtId="0" fontId="3" fillId="22" borderId="11" xfId="5" applyFont="1" applyFill="1" applyBorder="1" applyAlignment="1">
      <alignment horizontal="center" vertical="center" wrapText="1"/>
    </xf>
    <xf numFmtId="0" fontId="13" fillId="0" borderId="0" xfId="1" applyFont="1" applyAlignment="1">
      <alignment horizontal="left" vertical="top" wrapText="1"/>
    </xf>
    <xf numFmtId="166" fontId="57" fillId="0" borderId="0" xfId="26" applyFill="1" applyBorder="1" applyAlignment="1">
      <alignment horizontal="left" vertical="top" wrapText="1"/>
    </xf>
    <xf numFmtId="0" fontId="1" fillId="3" borderId="0" xfId="1" applyFill="1"/>
    <xf numFmtId="0" fontId="1" fillId="23" borderId="24" xfId="1" applyFill="1" applyBorder="1" applyAlignment="1">
      <alignment vertical="center" wrapText="1"/>
    </xf>
    <xf numFmtId="0" fontId="1" fillId="0" borderId="25" xfId="3" applyBorder="1" applyAlignment="1">
      <alignment vertical="top" wrapText="1"/>
    </xf>
    <xf numFmtId="0" fontId="1" fillId="0" borderId="6" xfId="3" applyBorder="1" applyAlignment="1">
      <alignment vertical="top" wrapText="1"/>
    </xf>
    <xf numFmtId="0" fontId="38" fillId="0" borderId="0" xfId="1" applyFont="1" applyAlignment="1">
      <alignment horizontal="center" vertical="center"/>
    </xf>
    <xf numFmtId="0" fontId="31" fillId="0" borderId="0" xfId="1" applyFont="1" applyAlignment="1">
      <alignment horizontal="right" vertical="center"/>
    </xf>
    <xf numFmtId="0" fontId="31" fillId="0" borderId="0" xfId="1" applyFont="1" applyAlignment="1">
      <alignment horizontal="left" vertical="center"/>
    </xf>
    <xf numFmtId="0" fontId="38" fillId="0" borderId="0" xfId="1" applyFont="1" applyAlignment="1">
      <alignment horizontal="left" vertical="top"/>
    </xf>
    <xf numFmtId="0" fontId="5" fillId="0" borderId="0" xfId="0" applyFont="1" applyAlignment="1">
      <alignment horizontal="right" vertical="center"/>
    </xf>
    <xf numFmtId="0" fontId="5" fillId="0" borderId="0" xfId="0" applyFont="1" applyAlignment="1">
      <alignment horizontal="center" vertical="center"/>
    </xf>
    <xf numFmtId="166" fontId="44" fillId="0" borderId="0" xfId="7" applyFont="1" applyAlignment="1">
      <alignment horizontal="right" vertical="top"/>
    </xf>
    <xf numFmtId="166" fontId="30" fillId="3" borderId="0" xfId="7" applyFont="1" applyFill="1" applyAlignment="1">
      <alignment horizontal="left" vertical="top" wrapText="1"/>
    </xf>
    <xf numFmtId="166" fontId="3" fillId="2" borderId="11" xfId="7" applyFont="1" applyFill="1" applyBorder="1" applyAlignment="1">
      <alignment horizontal="center" vertical="center" wrapText="1"/>
    </xf>
    <xf numFmtId="166" fontId="3" fillId="2" borderId="6" xfId="7" applyFont="1" applyFill="1" applyBorder="1" applyAlignment="1">
      <alignment horizontal="center" vertical="center" wrapText="1"/>
    </xf>
    <xf numFmtId="166" fontId="46" fillId="0" borderId="6" xfId="7" applyFont="1" applyBorder="1" applyAlignment="1">
      <alignment horizontal="left" vertical="top" wrapText="1"/>
    </xf>
    <xf numFmtId="0" fontId="1" fillId="0" borderId="18" xfId="8" applyNumberFormat="1" applyBorder="1" applyAlignment="1">
      <alignment horizontal="left" vertical="top" wrapText="1" indent="1"/>
    </xf>
    <xf numFmtId="164" fontId="1" fillId="0" borderId="18" xfId="2" applyNumberFormat="1" applyFill="1" applyBorder="1" applyAlignment="1">
      <alignment horizontal="left" vertical="top" wrapText="1"/>
    </xf>
    <xf numFmtId="0" fontId="1" fillId="0" borderId="18" xfId="2" applyFill="1" applyBorder="1" applyAlignment="1">
      <alignment horizontal="left" vertical="top" wrapText="1"/>
    </xf>
    <xf numFmtId="0" fontId="1" fillId="0" borderId="18" xfId="3" applyBorder="1" applyAlignment="1">
      <alignment vertical="top" wrapText="1"/>
    </xf>
    <xf numFmtId="166" fontId="1" fillId="0" borderId="18" xfId="8" applyBorder="1" applyAlignment="1">
      <alignment horizontal="left" vertical="top" wrapText="1"/>
    </xf>
    <xf numFmtId="0" fontId="3" fillId="11" borderId="11" xfId="5" applyFont="1" applyFill="1" applyBorder="1" applyAlignment="1">
      <alignment horizontal="center" vertical="center"/>
    </xf>
    <xf numFmtId="0" fontId="1" fillId="9" borderId="6" xfId="5" applyFont="1" applyFill="1" applyBorder="1" applyAlignment="1">
      <alignment horizontal="left" vertical="top" wrapText="1"/>
    </xf>
    <xf numFmtId="0" fontId="3" fillId="11" borderId="15" xfId="5" applyFont="1" applyFill="1" applyBorder="1" applyAlignment="1">
      <alignment horizontal="center" vertical="center"/>
    </xf>
    <xf numFmtId="0" fontId="3" fillId="11" borderId="16" xfId="5" applyFont="1" applyFill="1" applyBorder="1" applyAlignment="1">
      <alignment horizontal="center" vertical="center"/>
    </xf>
    <xf numFmtId="0" fontId="3" fillId="11" borderId="11" xfId="5" applyFont="1" applyFill="1" applyBorder="1" applyAlignment="1">
      <alignment horizontal="center" vertical="center"/>
    </xf>
    <xf numFmtId="0" fontId="1" fillId="0" borderId="6" xfId="5" applyFont="1" applyBorder="1" applyAlignment="1">
      <alignment horizontal="left" vertical="top" wrapText="1"/>
    </xf>
    <xf numFmtId="0" fontId="2" fillId="21" borderId="22" xfId="1" applyFont="1" applyFill="1" applyBorder="1" applyAlignment="1">
      <alignment horizontal="left" vertical="top" wrapText="1"/>
    </xf>
    <xf numFmtId="0" fontId="2" fillId="21" borderId="23" xfId="1" applyFont="1" applyFill="1" applyBorder="1" applyAlignment="1">
      <alignment horizontal="left" vertical="top" wrapText="1"/>
    </xf>
    <xf numFmtId="0" fontId="0" fillId="0" borderId="26" xfId="0" applyBorder="1" applyAlignment="1">
      <alignment vertical="top"/>
    </xf>
    <xf numFmtId="0" fontId="2" fillId="2" borderId="4" xfId="1" applyFont="1" applyFill="1" applyBorder="1" applyAlignment="1">
      <alignment horizontal="left" vertical="center" wrapText="1"/>
    </xf>
    <xf numFmtId="0" fontId="2" fillId="2" borderId="5" xfId="1" applyFont="1" applyFill="1" applyBorder="1" applyAlignment="1">
      <alignment horizontal="left" vertical="center" wrapText="1"/>
    </xf>
    <xf numFmtId="0" fontId="2" fillId="2" borderId="3" xfId="1" applyFont="1" applyFill="1" applyBorder="1" applyAlignment="1">
      <alignment horizontal="left" vertical="center" wrapText="1"/>
    </xf>
    <xf numFmtId="0" fontId="1" fillId="7" borderId="1" xfId="1" applyFill="1" applyBorder="1" applyAlignment="1">
      <alignment horizontal="center" vertical="center" wrapText="1"/>
    </xf>
    <xf numFmtId="0" fontId="1" fillId="7" borderId="27" xfId="1" applyFill="1" applyBorder="1" applyAlignment="1">
      <alignment horizontal="center" vertical="center" wrapText="1"/>
    </xf>
    <xf numFmtId="0" fontId="13" fillId="0" borderId="1" xfId="1" applyFont="1" applyBorder="1" applyAlignment="1">
      <alignment horizontal="left" vertical="top" wrapText="1"/>
    </xf>
    <xf numFmtId="0" fontId="13" fillId="0" borderId="4" xfId="1" applyFont="1" applyBorder="1" applyAlignment="1">
      <alignment horizontal="left" vertical="top" wrapText="1"/>
    </xf>
    <xf numFmtId="0" fontId="3" fillId="19" borderId="4" xfId="0" applyFont="1" applyFill="1" applyBorder="1" applyAlignment="1">
      <alignment horizontal="center" vertical="top"/>
    </xf>
    <xf numFmtId="0" fontId="3" fillId="19" borderId="5" xfId="0" applyFont="1" applyFill="1" applyBorder="1" applyAlignment="1">
      <alignment horizontal="center" vertical="top"/>
    </xf>
    <xf numFmtId="0" fontId="3" fillId="19" borderId="3" xfId="0" applyFont="1" applyFill="1" applyBorder="1" applyAlignment="1">
      <alignment horizontal="center" vertical="top"/>
    </xf>
    <xf numFmtId="0" fontId="38" fillId="0" borderId="0" xfId="1" applyFont="1" applyAlignment="1">
      <alignment horizontal="center" vertical="center"/>
    </xf>
    <xf numFmtId="0" fontId="31" fillId="0" borderId="0" xfId="1" applyFont="1" applyAlignment="1">
      <alignment horizontal="right" vertical="center"/>
    </xf>
    <xf numFmtId="0" fontId="64" fillId="8" borderId="0" xfId="1" applyFont="1" applyFill="1" applyAlignment="1">
      <alignment horizontal="center"/>
    </xf>
    <xf numFmtId="0" fontId="31" fillId="0" borderId="0" xfId="1" applyFont="1" applyAlignment="1">
      <alignment horizontal="left" vertical="center"/>
    </xf>
    <xf numFmtId="0" fontId="1" fillId="6" borderId="4" xfId="5" applyFont="1" applyFill="1" applyBorder="1" applyAlignment="1">
      <alignment horizontal="left" vertical="top" wrapText="1"/>
    </xf>
    <xf numFmtId="0" fontId="1" fillId="6" borderId="5" xfId="5" applyFont="1" applyFill="1" applyBorder="1" applyAlignment="1">
      <alignment horizontal="left" vertical="top" wrapText="1"/>
    </xf>
    <xf numFmtId="0" fontId="1" fillId="6" borderId="3" xfId="5" applyFont="1" applyFill="1" applyBorder="1" applyAlignment="1">
      <alignment horizontal="left" vertical="top" wrapText="1"/>
    </xf>
    <xf numFmtId="0" fontId="38" fillId="0" borderId="0" xfId="1" applyFont="1" applyAlignment="1">
      <alignment horizontal="left" vertical="top" wrapText="1"/>
    </xf>
    <xf numFmtId="0" fontId="38" fillId="0" borderId="0" xfId="1" applyFont="1" applyAlignment="1">
      <alignment horizontal="left" vertical="top"/>
    </xf>
    <xf numFmtId="0" fontId="65" fillId="8" borderId="0" xfId="1" applyFont="1" applyFill="1" applyAlignment="1">
      <alignment horizontal="center" vertical="top"/>
    </xf>
    <xf numFmtId="0" fontId="39" fillId="0" borderId="0" xfId="6" applyFont="1" applyAlignment="1">
      <alignment horizontal="left" vertical="top" wrapText="1"/>
    </xf>
    <xf numFmtId="0" fontId="38" fillId="0" borderId="0" xfId="6" applyFont="1" applyAlignment="1">
      <alignment horizontal="left" vertical="top" wrapText="1"/>
    </xf>
    <xf numFmtId="0" fontId="64" fillId="8" borderId="0" xfId="0" applyFont="1" applyFill="1" applyAlignment="1">
      <alignment horizontal="center"/>
    </xf>
    <xf numFmtId="0" fontId="3" fillId="11" borderId="15" xfId="5" applyFont="1" applyFill="1" applyBorder="1" applyAlignment="1">
      <alignment horizontal="center" vertical="center"/>
    </xf>
    <xf numFmtId="0" fontId="3" fillId="11" borderId="16" xfId="5" applyFont="1" applyFill="1" applyBorder="1" applyAlignment="1">
      <alignment horizontal="center" vertical="center"/>
    </xf>
    <xf numFmtId="0" fontId="3" fillId="11" borderId="11" xfId="5" applyFont="1" applyFill="1" applyBorder="1" applyAlignment="1">
      <alignment horizontal="center" vertical="center"/>
    </xf>
    <xf numFmtId="0" fontId="5" fillId="0" borderId="0" xfId="0" applyFont="1" applyAlignment="1">
      <alignment horizontal="right" vertical="center"/>
    </xf>
    <xf numFmtId="0" fontId="64" fillId="8" borderId="0" xfId="0" applyFont="1" applyFill="1" applyAlignment="1">
      <alignment horizontal="center" vertical="center"/>
    </xf>
    <xf numFmtId="0" fontId="1" fillId="0" borderId="6" xfId="5" quotePrefix="1" applyFont="1" applyBorder="1" applyAlignment="1">
      <alignment horizontal="left" vertical="top" wrapText="1"/>
    </xf>
    <xf numFmtId="0" fontId="1" fillId="0" borderId="6" xfId="5" applyFont="1" applyBorder="1" applyAlignment="1">
      <alignment horizontal="left" vertical="top" wrapText="1"/>
    </xf>
    <xf numFmtId="165" fontId="1" fillId="0" borderId="6" xfId="5" applyNumberFormat="1" applyFont="1" applyBorder="1" applyAlignment="1">
      <alignment horizontal="left" vertical="top" wrapText="1"/>
    </xf>
    <xf numFmtId="0" fontId="3" fillId="19" borderId="7" xfId="0" applyFont="1" applyFill="1" applyBorder="1" applyAlignment="1">
      <alignment horizontal="center" wrapText="1"/>
    </xf>
    <xf numFmtId="0" fontId="5" fillId="0" borderId="0" xfId="0" applyFont="1" applyAlignment="1">
      <alignment horizontal="center" vertical="center"/>
    </xf>
    <xf numFmtId="0" fontId="6" fillId="0" borderId="0" xfId="0" applyFont="1" applyAlignment="1">
      <alignment horizontal="right" vertical="center"/>
    </xf>
    <xf numFmtId="0" fontId="6" fillId="0" borderId="17" xfId="0" applyFont="1" applyBorder="1" applyAlignment="1">
      <alignment horizontal="right" vertical="center"/>
    </xf>
    <xf numFmtId="0" fontId="3" fillId="19" borderId="12" xfId="0" applyFont="1" applyFill="1" applyBorder="1" applyAlignment="1">
      <alignment horizontal="center" wrapText="1"/>
    </xf>
    <xf numFmtId="0" fontId="3" fillId="19" borderId="13" xfId="0" applyFont="1" applyFill="1" applyBorder="1" applyAlignment="1">
      <alignment horizontal="center" wrapText="1"/>
    </xf>
    <xf numFmtId="0" fontId="3" fillId="19" borderId="14" xfId="0" applyFont="1" applyFill="1" applyBorder="1" applyAlignment="1">
      <alignment horizontal="center" wrapText="1"/>
    </xf>
    <xf numFmtId="0" fontId="48" fillId="0" borderId="15" xfId="7" applyNumberFormat="1" applyFont="1" applyBorder="1" applyAlignment="1">
      <alignment horizontal="left" vertical="top" wrapText="1"/>
    </xf>
    <xf numFmtId="0" fontId="48" fillId="0" borderId="11" xfId="7" applyNumberFormat="1" applyFont="1" applyBorder="1" applyAlignment="1">
      <alignment horizontal="left" vertical="top" wrapText="1"/>
    </xf>
    <xf numFmtId="166" fontId="43" fillId="12" borderId="0" xfId="7" applyFont="1" applyFill="1" applyAlignment="1">
      <alignment horizontal="center" vertical="top"/>
    </xf>
    <xf numFmtId="166" fontId="44" fillId="0" borderId="0" xfId="7" applyFont="1" applyAlignment="1">
      <alignment horizontal="left" vertical="top"/>
    </xf>
    <xf numFmtId="166" fontId="44" fillId="0" borderId="0" xfId="7" applyFont="1" applyAlignment="1">
      <alignment horizontal="right" vertical="top"/>
    </xf>
    <xf numFmtId="166" fontId="30" fillId="3" borderId="0" xfId="7" applyFont="1" applyFill="1" applyAlignment="1">
      <alignment horizontal="left" vertical="top" wrapText="1"/>
    </xf>
    <xf numFmtId="166" fontId="3" fillId="2" borderId="8" xfId="7" applyFont="1" applyFill="1" applyBorder="1" applyAlignment="1">
      <alignment horizontal="center" vertical="center" wrapText="1"/>
    </xf>
    <xf numFmtId="166" fontId="3" fillId="2" borderId="0" xfId="7" applyFont="1" applyFill="1" applyAlignment="1">
      <alignment horizontal="center" vertical="center" wrapText="1"/>
    </xf>
    <xf numFmtId="166" fontId="3" fillId="2" borderId="15" xfId="7" applyFont="1" applyFill="1" applyBorder="1" applyAlignment="1">
      <alignment horizontal="center" vertical="center" wrapText="1"/>
    </xf>
    <xf numFmtId="166" fontId="3" fillId="2" borderId="11" xfId="7" applyFont="1" applyFill="1" applyBorder="1" applyAlignment="1">
      <alignment horizontal="center" vertical="center" wrapText="1"/>
    </xf>
    <xf numFmtId="166" fontId="3" fillId="2" borderId="6" xfId="7" applyFont="1" applyFill="1" applyBorder="1" applyAlignment="1">
      <alignment horizontal="center" vertical="center" wrapText="1"/>
    </xf>
    <xf numFmtId="0" fontId="61" fillId="0" borderId="15" xfId="7" applyNumberFormat="1" applyFont="1" applyBorder="1" applyAlignment="1">
      <alignment horizontal="left" vertical="top" wrapText="1"/>
    </xf>
    <xf numFmtId="0" fontId="61" fillId="0" borderId="11" xfId="7" applyNumberFormat="1" applyFont="1" applyBorder="1" applyAlignment="1">
      <alignment horizontal="left" vertical="top" wrapText="1"/>
    </xf>
    <xf numFmtId="166" fontId="46" fillId="0" borderId="6" xfId="7" applyFont="1" applyBorder="1" applyAlignment="1">
      <alignment horizontal="left" vertical="top" wrapText="1"/>
    </xf>
    <xf numFmtId="0" fontId="3" fillId="2" borderId="12" xfId="7" applyNumberFormat="1" applyFont="1" applyFill="1" applyBorder="1" applyAlignment="1">
      <alignment horizontal="center" vertical="center" wrapText="1"/>
    </xf>
    <xf numFmtId="0" fontId="3" fillId="2" borderId="10" xfId="7" applyNumberFormat="1" applyFont="1" applyFill="1" applyBorder="1" applyAlignment="1">
      <alignment horizontal="center" vertical="center" wrapText="1"/>
    </xf>
    <xf numFmtId="0" fontId="3" fillId="2" borderId="14" xfId="7" applyNumberFormat="1" applyFont="1" applyFill="1" applyBorder="1" applyAlignment="1">
      <alignment horizontal="center" vertical="center" wrapText="1"/>
    </xf>
    <xf numFmtId="0" fontId="3" fillId="2" borderId="19" xfId="7" applyNumberFormat="1" applyFont="1" applyFill="1" applyBorder="1" applyAlignment="1">
      <alignment horizontal="center" vertical="center" wrapText="1"/>
    </xf>
    <xf numFmtId="166" fontId="3" fillId="2" borderId="18" xfId="7" applyFont="1" applyFill="1" applyBorder="1" applyAlignment="1">
      <alignment horizontal="center" vertical="center" wrapText="1"/>
    </xf>
    <xf numFmtId="166" fontId="3" fillId="2" borderId="20" xfId="7" applyFont="1" applyFill="1" applyBorder="1" applyAlignment="1">
      <alignment horizontal="center" vertical="center" wrapText="1"/>
    </xf>
    <xf numFmtId="166" fontId="3" fillId="2" borderId="16" xfId="7" applyFont="1" applyFill="1" applyBorder="1" applyAlignment="1">
      <alignment horizontal="center" vertical="center" wrapText="1"/>
    </xf>
    <xf numFmtId="0" fontId="3" fillId="2" borderId="18" xfId="7" applyNumberFormat="1" applyFont="1" applyFill="1" applyBorder="1" applyAlignment="1">
      <alignment horizontal="center" vertical="center" wrapText="1"/>
    </xf>
    <xf numFmtId="0" fontId="3" fillId="2" borderId="7" xfId="7" applyNumberFormat="1" applyFont="1" applyFill="1" applyBorder="1" applyAlignment="1">
      <alignment horizontal="center" vertical="center" wrapText="1"/>
    </xf>
    <xf numFmtId="0" fontId="3" fillId="11" borderId="15" xfId="5" applyFont="1" applyFill="1" applyBorder="1" applyAlignment="1">
      <alignment horizontal="left" vertical="center"/>
    </xf>
    <xf numFmtId="0" fontId="3" fillId="11" borderId="16" xfId="5" applyFont="1" applyFill="1" applyBorder="1" applyAlignment="1">
      <alignment horizontal="left" vertical="center"/>
    </xf>
    <xf numFmtId="0" fontId="3" fillId="11" borderId="11" xfId="5" applyFont="1" applyFill="1" applyBorder="1" applyAlignment="1">
      <alignment horizontal="left" vertical="center"/>
    </xf>
    <xf numFmtId="0" fontId="3" fillId="11" borderId="15" xfId="5" applyFont="1" applyFill="1" applyBorder="1" applyAlignment="1">
      <alignment horizontal="left" vertical="center"/>
    </xf>
    <xf numFmtId="0" fontId="3" fillId="11" borderId="16" xfId="5" applyFont="1" applyFill="1" applyBorder="1" applyAlignment="1">
      <alignment horizontal="left" vertical="center"/>
    </xf>
  </cellXfs>
  <cellStyles count="27">
    <cellStyle name="background" xfId="10" xr:uid="{00000000-0005-0000-0000-000000000000}"/>
    <cellStyle name="background 2" xfId="11" xr:uid="{00000000-0005-0000-0000-000001000000}"/>
    <cellStyle name="body_tyext" xfId="12" xr:uid="{00000000-0005-0000-0000-000002000000}"/>
    <cellStyle name="cell" xfId="13" xr:uid="{00000000-0005-0000-0000-000003000000}"/>
    <cellStyle name="document title" xfId="14" xr:uid="{00000000-0005-0000-0000-000004000000}"/>
    <cellStyle name="group" xfId="15" xr:uid="{00000000-0005-0000-0000-000005000000}"/>
    <cellStyle name="Header" xfId="16" xr:uid="{00000000-0005-0000-0000-000006000000}"/>
    <cellStyle name="Heading" xfId="17" xr:uid="{00000000-0005-0000-0000-000007000000}"/>
    <cellStyle name="Hyperlink" xfId="4" builtinId="8"/>
    <cellStyle name="Hyperlink 2" xfId="26" xr:uid="{00000000-0005-0000-0000-000009000000}"/>
    <cellStyle name="Normal" xfId="0" builtinId="0"/>
    <cellStyle name="Normal 2" xfId="1" xr:uid="{00000000-0005-0000-0000-00000B000000}"/>
    <cellStyle name="Normal 2 2" xfId="3" xr:uid="{00000000-0005-0000-0000-00000C000000}"/>
    <cellStyle name="Normal 2 3" xfId="8" xr:uid="{00000000-0005-0000-0000-00000D000000}"/>
    <cellStyle name="Normal 3" xfId="7" xr:uid="{00000000-0005-0000-0000-00000E000000}"/>
    <cellStyle name="Normal 4" xfId="9" xr:uid="{00000000-0005-0000-0000-00000F000000}"/>
    <cellStyle name="Normal 6" xfId="18" xr:uid="{00000000-0005-0000-0000-000010000000}"/>
    <cellStyle name="Normal_GUI - Checklist" xfId="6" xr:uid="{00000000-0005-0000-0000-000011000000}"/>
    <cellStyle name="Normal_Sheet1" xfId="5" xr:uid="{00000000-0005-0000-0000-000012000000}"/>
    <cellStyle name="page title" xfId="19" xr:uid="{00000000-0005-0000-0000-000013000000}"/>
    <cellStyle name="Paragrap title" xfId="20" xr:uid="{00000000-0005-0000-0000-000014000000}"/>
    <cellStyle name="Paragrap title 2" xfId="21" xr:uid="{00000000-0005-0000-0000-000015000000}"/>
    <cellStyle name="Percent 2" xfId="22" xr:uid="{00000000-0005-0000-0000-000016000000}"/>
    <cellStyle name="Table header" xfId="23" xr:uid="{00000000-0005-0000-0000-000017000000}"/>
    <cellStyle name="Table header 2" xfId="24" xr:uid="{00000000-0005-0000-0000-000018000000}"/>
    <cellStyle name="table_cell" xfId="2" xr:uid="{00000000-0005-0000-0000-000019000000}"/>
    <cellStyle name="標準_040802 債権ＤＢ" xfId="25" xr:uid="{00000000-0005-0000-0000-00001A000000}"/>
  </cellStyles>
  <dxfs count="16">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ont>
        <b/>
        <i val="0"/>
        <color theme="0"/>
      </font>
      <fill>
        <patternFill>
          <bgColor theme="6"/>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5" tint="0.79998168889431442"/>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4"/>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s>
  <tableStyles count="4" defaultTableStyle="NashTech Table Style 1" defaultPivotStyle="PivotStyleLight16">
    <tableStyle name="NashTech Table Style 1" pivot="0" count="2" xr9:uid="{00000000-0011-0000-FFFF-FFFF00000000}">
      <tableStyleElement type="wholeTable" dxfId="15"/>
      <tableStyleElement type="headerRow" dxfId="14"/>
    </tableStyle>
    <tableStyle name="NashTech Table Style 2" pivot="0" count="3" xr9:uid="{00000000-0011-0000-FFFF-FFFF01000000}">
      <tableStyleElement type="wholeTable" dxfId="13"/>
      <tableStyleElement type="headerRow" dxfId="12"/>
      <tableStyleElement type="firstRowStripe" dxfId="11"/>
    </tableStyle>
    <tableStyle name="NashTech Table Style 4" pivot="0" count="3" xr9:uid="{00000000-0011-0000-FFFF-FFFF02000000}">
      <tableStyleElement type="wholeTable" dxfId="10"/>
      <tableStyleElement type="headerRow" dxfId="9"/>
      <tableStyleElement type="firstColumnStripe" dxfId="8"/>
    </tableStyle>
    <tableStyle name="Table Style 1" pivot="0" count="2" xr9:uid="{00000000-0011-0000-FFFF-FFFF03000000}">
      <tableStyleElement type="wholeTable" dxfId="7"/>
      <tableStyleElement type="headerRow" dxfId="6"/>
    </tableStyle>
  </tableStyles>
  <colors>
    <mruColors>
      <color rgb="FF6D829F"/>
      <color rgb="FFBFBFBF"/>
      <color rgb="FFF2F2F2"/>
      <color rgb="FF6D828B"/>
      <color rgb="FFCC233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0</xdr:col>
      <xdr:colOff>95250</xdr:colOff>
      <xdr:row>0</xdr:row>
      <xdr:rowOff>171450</xdr:rowOff>
    </xdr:from>
    <xdr:to>
      <xdr:col>0</xdr:col>
      <xdr:colOff>857250</xdr:colOff>
      <xdr:row>3</xdr:row>
      <xdr:rowOff>57150</xdr:rowOff>
    </xdr:to>
    <xdr:pic>
      <xdr:nvPicPr>
        <xdr:cNvPr id="3" name="Picture 2" descr="image533567">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171450"/>
          <a:ext cx="762000"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858520</xdr:colOff>
      <xdr:row>4</xdr:row>
      <xdr:rowOff>125095</xdr:rowOff>
    </xdr:to>
    <xdr:pic>
      <xdr:nvPicPr>
        <xdr:cNvPr id="3" name="Picture 2">
          <a:extLst>
            <a:ext uri="{FF2B5EF4-FFF2-40B4-BE49-F238E27FC236}">
              <a16:creationId xmlns:a16="http://schemas.microsoft.com/office/drawing/2014/main" id="{00000000-0008-0000-07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0" y="0"/>
          <a:ext cx="1125220" cy="1125220"/>
        </a:xfrm>
        <a:prstGeom prst="rect">
          <a:avLst/>
        </a:prstGeom>
        <a:noFill/>
        <a:ln>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ngocnguyentt/AppData/Local/Microsoft/Windows/INetCache/Content.Outlook/T1SE965E/HNVN_SD_016_01_Template_Process_Improvement_Opportunities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1"/>
      <sheetName val="Sheet2"/>
      <sheetName val="Status"/>
      <sheetName val="Common"/>
      <sheetName val="Guideline"/>
      <sheetName val="Datalist"/>
      <sheetName val="smoke test value"/>
      <sheetName val="Sheet1"/>
    </sheetNames>
    <sheetDataSet>
      <sheetData sheetId="0"/>
      <sheetData sheetId="1"/>
      <sheetData sheetId="2" refreshError="1"/>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NewTheme">
  <a:themeElements>
    <a:clrScheme name="Branding">
      <a:dk1>
        <a:srgbClr val="323232"/>
      </a:dk1>
      <a:lt1>
        <a:srgbClr val="FFFFFF"/>
      </a:lt1>
      <a:dk2>
        <a:srgbClr val="691F79"/>
      </a:dk2>
      <a:lt2>
        <a:srgbClr val="F26E32"/>
      </a:lt2>
      <a:accent1>
        <a:srgbClr val="EBEBEB"/>
      </a:accent1>
      <a:accent2>
        <a:srgbClr val="576BE3"/>
      </a:accent2>
      <a:accent3>
        <a:srgbClr val="576BE3"/>
      </a:accent3>
      <a:accent4>
        <a:srgbClr val="E30613"/>
      </a:accent4>
      <a:accent5>
        <a:srgbClr val="E0077E"/>
      </a:accent5>
      <a:accent6>
        <a:srgbClr val="F3AD33"/>
      </a:accent6>
      <a:hlink>
        <a:srgbClr val="E30613"/>
      </a:hlink>
      <a:folHlink>
        <a:srgbClr val="6F717D"/>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49"/>
  <sheetViews>
    <sheetView showGridLines="0" topLeftCell="A4" workbookViewId="0">
      <selection activeCell="E12" sqref="E12"/>
    </sheetView>
  </sheetViews>
  <sheetFormatPr defaultColWidth="0" defaultRowHeight="13.8" zeroHeight="1"/>
  <cols>
    <col min="1" max="1" width="12" style="17" customWidth="1"/>
    <col min="2" max="2" width="17" style="17" customWidth="1"/>
    <col min="3" max="3" width="16.59765625" style="17" customWidth="1"/>
    <col min="4" max="4" width="31.3984375" style="17" customWidth="1"/>
    <col min="5" max="5" width="34.3984375" style="17" customWidth="1"/>
    <col min="6" max="6" width="12.296875" style="17" customWidth="1"/>
    <col min="7" max="16384" width="0" style="17" hidden="1"/>
  </cols>
  <sheetData>
    <row r="1" spans="1:6">
      <c r="A1" s="15"/>
      <c r="B1" s="16"/>
      <c r="C1" s="16"/>
      <c r="D1" s="16"/>
      <c r="E1" s="68" t="s">
        <v>0</v>
      </c>
      <c r="F1" s="16"/>
    </row>
    <row r="2" spans="1:6" ht="21">
      <c r="A2" s="37" t="s">
        <v>1</v>
      </c>
      <c r="B2" s="18"/>
      <c r="C2" s="18"/>
      <c r="D2" s="18"/>
      <c r="E2" s="18"/>
      <c r="F2" s="18"/>
    </row>
    <row r="3" spans="1:6">
      <c r="A3" s="18"/>
      <c r="B3" s="18"/>
      <c r="C3" s="18"/>
      <c r="D3" s="18"/>
      <c r="E3" s="18"/>
      <c r="F3" s="18"/>
    </row>
    <row r="4" spans="1:6" ht="15" customHeight="1">
      <c r="A4" s="173" t="s">
        <v>2</v>
      </c>
      <c r="B4" s="174"/>
      <c r="C4" s="174"/>
      <c r="D4" s="174"/>
      <c r="E4" s="175"/>
      <c r="F4" s="18"/>
    </row>
    <row r="5" spans="1:6">
      <c r="A5" s="176" t="s">
        <v>3</v>
      </c>
      <c r="B5" s="176"/>
      <c r="C5" s="177" t="s">
        <v>4</v>
      </c>
      <c r="D5" s="177"/>
      <c r="E5" s="177"/>
      <c r="F5" s="18"/>
    </row>
    <row r="6" spans="1:6" ht="29.25" customHeight="1">
      <c r="A6" s="178" t="s">
        <v>5</v>
      </c>
      <c r="B6" s="179"/>
      <c r="C6" s="172" t="s">
        <v>6</v>
      </c>
      <c r="D6" s="172"/>
      <c r="E6" s="172"/>
      <c r="F6" s="18"/>
    </row>
    <row r="7" spans="1:6" ht="29.25" customHeight="1">
      <c r="A7" s="142"/>
      <c r="B7" s="142"/>
      <c r="C7" s="143"/>
      <c r="D7" s="143"/>
      <c r="E7" s="143"/>
      <c r="F7" s="18"/>
    </row>
    <row r="8" spans="1:6" s="144" customFormat="1" ht="29.25" customHeight="1">
      <c r="A8" s="170" t="s">
        <v>7</v>
      </c>
      <c r="B8" s="171"/>
      <c r="C8" s="171"/>
      <c r="D8" s="171"/>
      <c r="E8" s="171"/>
      <c r="F8" s="171"/>
    </row>
    <row r="9" spans="1:6" s="144" customFormat="1" ht="15" customHeight="1">
      <c r="A9" s="145" t="s">
        <v>8</v>
      </c>
      <c r="B9" s="145" t="s">
        <v>9</v>
      </c>
      <c r="C9" s="145" t="s">
        <v>10</v>
      </c>
      <c r="D9" s="145" t="s">
        <v>11</v>
      </c>
      <c r="E9" s="145" t="s">
        <v>12</v>
      </c>
      <c r="F9" s="145" t="s">
        <v>13</v>
      </c>
    </row>
    <row r="10" spans="1:6" s="144" customFormat="1" ht="39.6">
      <c r="A10" s="127" t="s">
        <v>14</v>
      </c>
      <c r="B10" s="128"/>
      <c r="C10" s="129" t="s">
        <v>15</v>
      </c>
      <c r="D10" s="147" t="s">
        <v>16</v>
      </c>
      <c r="E10" s="130" t="s">
        <v>17</v>
      </c>
      <c r="F10" s="146" t="s">
        <v>18</v>
      </c>
    </row>
    <row r="11" spans="1:6" s="144" customFormat="1" ht="26.4">
      <c r="A11" s="127">
        <v>1.3</v>
      </c>
      <c r="B11" s="128">
        <v>43082</v>
      </c>
      <c r="C11" s="129" t="s">
        <v>15</v>
      </c>
      <c r="D11" s="147" t="s">
        <v>19</v>
      </c>
      <c r="E11" s="130" t="s">
        <v>17</v>
      </c>
      <c r="F11" s="146" t="s">
        <v>18</v>
      </c>
    </row>
    <row r="12" spans="1:6" s="144" customFormat="1" ht="105.6">
      <c r="A12" s="159">
        <v>1.4</v>
      </c>
      <c r="B12" s="160" t="s">
        <v>20</v>
      </c>
      <c r="C12" s="161" t="s">
        <v>15</v>
      </c>
      <c r="D12" s="162" t="s">
        <v>21</v>
      </c>
      <c r="E12" s="163" t="s">
        <v>17</v>
      </c>
      <c r="F12" s="146" t="s">
        <v>18</v>
      </c>
    </row>
    <row r="13" spans="1:6" s="144" customFormat="1" ht="30" customHeight="1">
      <c r="A13" s="172" t="s">
        <v>22</v>
      </c>
      <c r="B13" s="172"/>
      <c r="C13" s="172"/>
      <c r="D13" s="172"/>
      <c r="E13" s="172"/>
      <c r="F13" s="172"/>
    </row>
    <row r="14" spans="1:6">
      <c r="A14" s="18"/>
      <c r="B14" s="18"/>
      <c r="C14" s="18"/>
      <c r="D14" s="18"/>
      <c r="E14" s="18"/>
      <c r="F14" s="18"/>
    </row>
    <row r="15" spans="1:6">
      <c r="A15" s="18"/>
      <c r="B15" s="18"/>
      <c r="C15" s="18"/>
      <c r="D15" s="18"/>
      <c r="E15" s="18"/>
      <c r="F15" s="18"/>
    </row>
    <row r="16" spans="1:6">
      <c r="A16" s="18"/>
      <c r="B16" s="18"/>
      <c r="C16" s="18"/>
      <c r="D16" s="18"/>
      <c r="E16" s="18"/>
      <c r="F16" s="18"/>
    </row>
    <row r="17" spans="1:6">
      <c r="A17" s="18"/>
      <c r="B17" s="18"/>
      <c r="C17" s="18"/>
      <c r="D17" s="18"/>
      <c r="E17" s="18"/>
      <c r="F17" s="18"/>
    </row>
    <row r="18" spans="1:6">
      <c r="A18" s="18"/>
      <c r="B18" s="18"/>
      <c r="C18" s="18"/>
      <c r="D18" s="18"/>
      <c r="E18" s="18"/>
      <c r="F18" s="18"/>
    </row>
    <row r="19" spans="1:6">
      <c r="A19" s="18"/>
      <c r="B19" s="18"/>
      <c r="C19" s="18"/>
      <c r="D19" s="18"/>
      <c r="E19" s="18"/>
    </row>
    <row r="20" spans="1:6"/>
    <row r="21" spans="1:6"/>
    <row r="22" spans="1:6"/>
    <row r="23" spans="1:6"/>
    <row r="24" spans="1:6"/>
    <row r="25" spans="1:6"/>
    <row r="26" spans="1:6"/>
    <row r="27" spans="1:6"/>
    <row r="29" spans="1:6"/>
    <row r="30" spans="1:6"/>
    <row r="31" spans="1:6"/>
    <row r="32" spans="1:6"/>
    <row r="33"/>
    <row r="34"/>
    <row r="35"/>
    <row r="36"/>
    <row r="37"/>
    <row r="38"/>
    <row r="39"/>
    <row r="40"/>
    <row r="41"/>
    <row r="42"/>
    <row r="43"/>
    <row r="44"/>
    <row r="45"/>
    <row r="46"/>
    <row r="47"/>
    <row r="48"/>
    <row r="49"/>
  </sheetData>
  <mergeCells count="7">
    <mergeCell ref="A8:F8"/>
    <mergeCell ref="A13:F13"/>
    <mergeCell ref="A4:E4"/>
    <mergeCell ref="A5:B5"/>
    <mergeCell ref="C5:E5"/>
    <mergeCell ref="A6:B6"/>
    <mergeCell ref="C6:E6"/>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33"/>
  <sheetViews>
    <sheetView showGridLines="0" zoomScaleNormal="100" workbookViewId="0"/>
  </sheetViews>
  <sheetFormatPr defaultColWidth="9.09765625" defaultRowHeight="13.2"/>
  <cols>
    <col min="1" max="1" width="17.296875" style="2" customWidth="1"/>
    <col min="2" max="2" width="11.3984375" style="2" customWidth="1"/>
    <col min="3" max="3" width="18.69921875" style="2" customWidth="1"/>
    <col min="4" max="4" width="21.09765625" style="2" customWidth="1"/>
    <col min="5" max="16384" width="9.09765625" style="2"/>
  </cols>
  <sheetData>
    <row r="1" spans="1:11" s="1" customFormat="1" ht="13.8">
      <c r="B1" s="34"/>
      <c r="C1" s="34"/>
      <c r="D1" s="34"/>
      <c r="E1" s="34"/>
      <c r="F1" s="34"/>
      <c r="G1" s="34"/>
      <c r="H1" s="34"/>
      <c r="I1" s="152" t="s">
        <v>23</v>
      </c>
      <c r="J1" s="34"/>
      <c r="K1" s="34"/>
    </row>
    <row r="2" spans="1:11" ht="25.5" customHeight="1">
      <c r="B2" s="185" t="s">
        <v>24</v>
      </c>
      <c r="C2" s="185"/>
      <c r="D2" s="185"/>
      <c r="E2" s="185"/>
      <c r="F2" s="185"/>
      <c r="G2" s="185"/>
      <c r="H2" s="185"/>
      <c r="I2" s="185"/>
      <c r="J2" s="183" t="s">
        <v>25</v>
      </c>
      <c r="K2" s="183"/>
    </row>
    <row r="3" spans="1:11" ht="28.5" customHeight="1">
      <c r="B3" s="186" t="s">
        <v>26</v>
      </c>
      <c r="C3" s="186"/>
      <c r="D3" s="186"/>
      <c r="E3" s="186"/>
      <c r="F3" s="184" t="s">
        <v>27</v>
      </c>
      <c r="G3" s="184"/>
      <c r="H3" s="184"/>
      <c r="I3" s="184"/>
      <c r="J3" s="183"/>
      <c r="K3" s="183"/>
    </row>
    <row r="4" spans="1:11" ht="18" customHeight="1">
      <c r="B4" s="150"/>
      <c r="C4" s="150"/>
      <c r="D4" s="150"/>
      <c r="E4" s="150"/>
      <c r="F4" s="149"/>
      <c r="G4" s="149"/>
      <c r="H4" s="149"/>
      <c r="I4" s="149"/>
      <c r="J4" s="148"/>
      <c r="K4" s="148"/>
    </row>
    <row r="6" spans="1:11" ht="22.8">
      <c r="A6" s="4" t="s">
        <v>28</v>
      </c>
    </row>
    <row r="7" spans="1:11">
      <c r="A7" s="190" t="s">
        <v>29</v>
      </c>
      <c r="B7" s="190"/>
      <c r="C7" s="190"/>
      <c r="D7" s="190"/>
      <c r="E7" s="190"/>
      <c r="F7" s="190"/>
      <c r="G7" s="190"/>
      <c r="H7" s="190"/>
      <c r="I7" s="190"/>
    </row>
    <row r="8" spans="1:11" ht="20.25" customHeight="1">
      <c r="A8" s="190"/>
      <c r="B8" s="190"/>
      <c r="C8" s="190"/>
      <c r="D8" s="190"/>
      <c r="E8" s="190"/>
      <c r="F8" s="190"/>
      <c r="G8" s="190"/>
      <c r="H8" s="190"/>
      <c r="I8" s="190"/>
    </row>
    <row r="9" spans="1:11">
      <c r="A9" s="190" t="s">
        <v>30</v>
      </c>
      <c r="B9" s="190"/>
      <c r="C9" s="190"/>
      <c r="D9" s="190"/>
      <c r="E9" s="190"/>
      <c r="F9" s="190"/>
      <c r="G9" s="190"/>
      <c r="H9" s="190"/>
      <c r="I9" s="190"/>
    </row>
    <row r="10" spans="1:11" ht="21" customHeight="1">
      <c r="A10" s="190"/>
      <c r="B10" s="190"/>
      <c r="C10" s="190"/>
      <c r="D10" s="190"/>
      <c r="E10" s="190"/>
      <c r="F10" s="190"/>
      <c r="G10" s="190"/>
      <c r="H10" s="190"/>
      <c r="I10" s="190"/>
    </row>
    <row r="11" spans="1:11" ht="13.8">
      <c r="A11" s="191" t="s">
        <v>31</v>
      </c>
      <c r="B11" s="191"/>
      <c r="C11" s="191"/>
      <c r="D11" s="191"/>
      <c r="E11" s="191"/>
      <c r="F11" s="191"/>
      <c r="G11" s="191"/>
      <c r="H11" s="191"/>
      <c r="I11" s="191"/>
    </row>
    <row r="12" spans="1:11">
      <c r="A12" s="3"/>
      <c r="B12" s="3"/>
      <c r="C12" s="3"/>
      <c r="D12" s="3"/>
      <c r="E12" s="3"/>
      <c r="F12" s="3"/>
      <c r="G12" s="3"/>
      <c r="H12" s="3"/>
      <c r="I12" s="3"/>
    </row>
    <row r="13" spans="1:11" ht="22.8">
      <c r="A13" s="4" t="s">
        <v>32</v>
      </c>
    </row>
    <row r="14" spans="1:11">
      <c r="A14" s="131" t="s">
        <v>33</v>
      </c>
      <c r="B14" s="187" t="s">
        <v>34</v>
      </c>
      <c r="C14" s="188"/>
      <c r="D14" s="188"/>
      <c r="E14" s="188"/>
      <c r="F14" s="188"/>
      <c r="G14" s="188"/>
      <c r="H14" s="188"/>
      <c r="I14" s="188"/>
      <c r="J14" s="188"/>
      <c r="K14" s="189"/>
    </row>
    <row r="15" spans="1:11" ht="14.25" customHeight="1">
      <c r="A15" s="131" t="s">
        <v>35</v>
      </c>
      <c r="B15" s="187" t="s">
        <v>36</v>
      </c>
      <c r="C15" s="188"/>
      <c r="D15" s="188"/>
      <c r="E15" s="188"/>
      <c r="F15" s="188"/>
      <c r="G15" s="188"/>
      <c r="H15" s="188"/>
      <c r="I15" s="188"/>
      <c r="J15" s="188"/>
      <c r="K15" s="189"/>
    </row>
    <row r="16" spans="1:11" ht="14.25" customHeight="1">
      <c r="A16" s="131"/>
      <c r="B16" s="187" t="s">
        <v>37</v>
      </c>
      <c r="C16" s="188"/>
      <c r="D16" s="188"/>
      <c r="E16" s="188"/>
      <c r="F16" s="188"/>
      <c r="G16" s="188"/>
      <c r="H16" s="188"/>
      <c r="I16" s="188"/>
      <c r="J16" s="188"/>
      <c r="K16" s="189"/>
    </row>
    <row r="17" spans="1:14" ht="14.25" customHeight="1">
      <c r="A17" s="131"/>
      <c r="B17" s="187" t="s">
        <v>38</v>
      </c>
      <c r="C17" s="188"/>
      <c r="D17" s="188"/>
      <c r="E17" s="188"/>
      <c r="F17" s="188"/>
      <c r="G17" s="188"/>
      <c r="H17" s="188"/>
      <c r="I17" s="188"/>
      <c r="J17" s="188"/>
      <c r="K17" s="189"/>
    </row>
    <row r="19" spans="1:14" ht="22.8">
      <c r="A19" s="4" t="s">
        <v>39</v>
      </c>
    </row>
    <row r="20" spans="1:14">
      <c r="A20" s="131" t="s">
        <v>40</v>
      </c>
      <c r="B20" s="187" t="s">
        <v>41</v>
      </c>
      <c r="C20" s="188"/>
      <c r="D20" s="188"/>
      <c r="E20" s="188"/>
      <c r="F20" s="188"/>
      <c r="G20" s="189"/>
    </row>
    <row r="21" spans="1:14" ht="12.75" customHeight="1">
      <c r="A21" s="131" t="s">
        <v>42</v>
      </c>
      <c r="B21" s="187" t="s">
        <v>43</v>
      </c>
      <c r="C21" s="188"/>
      <c r="D21" s="188"/>
      <c r="E21" s="188"/>
      <c r="F21" s="188"/>
      <c r="G21" s="189"/>
    </row>
    <row r="22" spans="1:14" ht="12.75" customHeight="1">
      <c r="A22" s="131" t="s">
        <v>44</v>
      </c>
      <c r="B22" s="187" t="s">
        <v>45</v>
      </c>
      <c r="C22" s="188"/>
      <c r="D22" s="188"/>
      <c r="E22" s="188"/>
      <c r="F22" s="188"/>
      <c r="G22" s="189"/>
    </row>
    <row r="24" spans="1:14" ht="22.8">
      <c r="A24" s="4" t="s">
        <v>46</v>
      </c>
    </row>
    <row r="25" spans="1:14" ht="13.8">
      <c r="A25" s="151" t="s">
        <v>47</v>
      </c>
      <c r="C25" s="151"/>
      <c r="D25" s="151"/>
      <c r="E25" s="151"/>
      <c r="F25" s="151"/>
      <c r="G25" s="151"/>
      <c r="H25" s="151"/>
      <c r="I25" s="151"/>
      <c r="J25" s="151"/>
      <c r="K25" s="151"/>
      <c r="L25" s="151"/>
      <c r="M25" s="151"/>
      <c r="N25" s="67"/>
    </row>
    <row r="26" spans="1:14" ht="13.8">
      <c r="A26" s="151" t="s">
        <v>48</v>
      </c>
      <c r="C26" s="151"/>
      <c r="D26" s="151"/>
      <c r="E26" s="151"/>
      <c r="F26" s="151"/>
      <c r="G26" s="151"/>
      <c r="H26" s="151"/>
      <c r="I26" s="151"/>
      <c r="J26" s="151"/>
      <c r="K26" s="151"/>
      <c r="L26" s="151"/>
      <c r="M26" s="151"/>
      <c r="N26" s="67"/>
    </row>
    <row r="27" spans="1:14" ht="13.8">
      <c r="A27" s="151" t="s">
        <v>49</v>
      </c>
      <c r="C27" s="151"/>
      <c r="D27" s="151"/>
      <c r="E27" s="151"/>
      <c r="F27" s="151"/>
      <c r="G27" s="151"/>
      <c r="H27" s="151"/>
      <c r="I27" s="151"/>
      <c r="J27" s="151"/>
      <c r="K27" s="151"/>
      <c r="L27" s="151"/>
      <c r="M27" s="151"/>
      <c r="N27" s="67"/>
    </row>
    <row r="29" spans="1:14" ht="21.75" customHeight="1">
      <c r="B29" s="180" t="s">
        <v>50</v>
      </c>
      <c r="C29" s="181"/>
      <c r="D29" s="182"/>
    </row>
    <row r="30" spans="1:14" ht="90" customHeight="1">
      <c r="B30" s="5"/>
      <c r="C30" s="6" t="s">
        <v>51</v>
      </c>
      <c r="D30" s="6" t="s">
        <v>52</v>
      </c>
    </row>
    <row r="32" spans="1:14" ht="22.8">
      <c r="A32" s="4" t="s">
        <v>53</v>
      </c>
    </row>
    <row r="33" spans="1:1" ht="13.8">
      <c r="A33" s="151" t="s">
        <v>54</v>
      </c>
    </row>
  </sheetData>
  <mergeCells count="15">
    <mergeCell ref="B29:D29"/>
    <mergeCell ref="J2:K3"/>
    <mergeCell ref="F3:I3"/>
    <mergeCell ref="B2:I2"/>
    <mergeCell ref="B3:E3"/>
    <mergeCell ref="B14:K14"/>
    <mergeCell ref="B15:K15"/>
    <mergeCell ref="B16:K16"/>
    <mergeCell ref="B17:K17"/>
    <mergeCell ref="B20:G20"/>
    <mergeCell ref="B21:G21"/>
    <mergeCell ref="B22:G22"/>
    <mergeCell ref="A7:I8"/>
    <mergeCell ref="A9:I10"/>
    <mergeCell ref="A11:I11"/>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6"/>
  <sheetViews>
    <sheetView showGridLines="0" zoomScaleNormal="100" workbookViewId="0">
      <selection activeCell="A2" sqref="A2:F2"/>
    </sheetView>
  </sheetViews>
  <sheetFormatPr defaultColWidth="9.09765625" defaultRowHeight="13.2"/>
  <cols>
    <col min="1" max="1" width="8.59765625" style="13" customWidth="1"/>
    <col min="2" max="2" width="9.296875" style="8" customWidth="1"/>
    <col min="3" max="3" width="14.59765625" style="8" customWidth="1"/>
    <col min="4" max="4" width="29.296875" style="8" customWidth="1"/>
    <col min="5" max="5" width="31.296875" style="8" customWidth="1"/>
    <col min="6" max="6" width="31.09765625" style="8" customWidth="1"/>
    <col min="7" max="7" width="11.8984375" style="8" customWidth="1"/>
    <col min="8" max="16384" width="9.09765625" style="8"/>
  </cols>
  <sheetData>
    <row r="1" spans="1:10" ht="13.8">
      <c r="A1" s="7"/>
      <c r="B1" s="7"/>
      <c r="C1" s="7"/>
      <c r="D1" s="7"/>
      <c r="F1" s="7"/>
      <c r="G1" s="7"/>
      <c r="H1" s="7"/>
      <c r="I1" s="7"/>
      <c r="J1" s="7"/>
    </row>
    <row r="2" spans="1:10" s="9" customFormat="1" ht="24.6">
      <c r="A2" s="192" t="s">
        <v>55</v>
      </c>
      <c r="B2" s="192"/>
      <c r="C2" s="192"/>
      <c r="D2" s="192"/>
      <c r="E2" s="192"/>
      <c r="F2" s="192"/>
    </row>
    <row r="3" spans="1:10">
      <c r="A3" s="10"/>
      <c r="B3" s="11"/>
      <c r="E3" s="12"/>
    </row>
    <row r="5" spans="1:10" ht="24.6">
      <c r="A5" s="8"/>
      <c r="D5" s="132" t="s">
        <v>56</v>
      </c>
      <c r="E5" s="14"/>
    </row>
    <row r="6" spans="1:10">
      <c r="A6" s="8"/>
    </row>
    <row r="7" spans="1:10" ht="20.25" customHeight="1">
      <c r="A7" s="133" t="s">
        <v>57</v>
      </c>
      <c r="B7" s="133" t="s">
        <v>58</v>
      </c>
      <c r="C7" s="134" t="s">
        <v>59</v>
      </c>
      <c r="D7" s="134" t="s">
        <v>60</v>
      </c>
      <c r="E7" s="134" t="s">
        <v>61</v>
      </c>
      <c r="F7" s="134" t="s">
        <v>62</v>
      </c>
    </row>
    <row r="8" spans="1:10" ht="13.8">
      <c r="A8" s="19">
        <v>1</v>
      </c>
      <c r="B8" s="19"/>
      <c r="C8" s="20" t="s">
        <v>63</v>
      </c>
      <c r="D8" t="s">
        <v>63</v>
      </c>
      <c r="E8" s="21"/>
      <c r="F8" s="22"/>
    </row>
    <row r="9" spans="1:10" ht="13.8">
      <c r="A9" s="19">
        <v>2</v>
      </c>
      <c r="B9" s="19" t="s">
        <v>64</v>
      </c>
      <c r="C9" s="20" t="s">
        <v>65</v>
      </c>
      <c r="D9" t="s">
        <v>65</v>
      </c>
      <c r="E9" s="21"/>
      <c r="F9" s="22"/>
    </row>
    <row r="10" spans="1:10" ht="13.8">
      <c r="A10" s="19">
        <v>3</v>
      </c>
      <c r="B10" s="19" t="s">
        <v>64</v>
      </c>
      <c r="C10" s="20" t="s">
        <v>66</v>
      </c>
      <c r="D10" t="s">
        <v>66</v>
      </c>
      <c r="E10" s="22"/>
      <c r="F10" s="22"/>
    </row>
    <row r="11" spans="1:10">
      <c r="A11" s="19">
        <v>4</v>
      </c>
      <c r="B11" s="19" t="s">
        <v>67</v>
      </c>
      <c r="C11" s="20"/>
      <c r="D11" s="69"/>
      <c r="E11" s="22"/>
      <c r="F11" s="22"/>
    </row>
    <row r="12" spans="1:10">
      <c r="A12" s="19">
        <v>5</v>
      </c>
      <c r="B12" s="19" t="s">
        <v>67</v>
      </c>
      <c r="C12" s="20"/>
      <c r="D12" s="69"/>
      <c r="E12" s="22"/>
      <c r="F12" s="22"/>
    </row>
    <row r="13" spans="1:10">
      <c r="A13" s="19">
        <v>6</v>
      </c>
      <c r="B13" s="19" t="s">
        <v>68</v>
      </c>
      <c r="C13" s="20"/>
      <c r="D13" s="69"/>
      <c r="E13" s="22"/>
      <c r="F13" s="22"/>
    </row>
    <row r="14" spans="1:10">
      <c r="A14" s="19">
        <v>7</v>
      </c>
      <c r="B14" s="19" t="s">
        <v>68</v>
      </c>
      <c r="C14" s="20"/>
      <c r="D14" s="69"/>
      <c r="E14" s="22"/>
      <c r="F14" s="22"/>
    </row>
    <row r="15" spans="1:10">
      <c r="A15" s="19"/>
      <c r="B15" s="19"/>
      <c r="C15" s="20"/>
      <c r="D15" s="69"/>
      <c r="E15" s="22"/>
      <c r="F15" s="22"/>
    </row>
    <row r="16" spans="1:10">
      <c r="A16" s="19"/>
      <c r="B16" s="19"/>
      <c r="C16" s="20"/>
      <c r="D16" s="69"/>
      <c r="E16" s="22"/>
      <c r="F16" s="22"/>
    </row>
  </sheetData>
  <mergeCells count="1">
    <mergeCell ref="A2:F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20"/>
  <sheetViews>
    <sheetView showGridLines="0" topLeftCell="A10" workbookViewId="0"/>
  </sheetViews>
  <sheetFormatPr defaultColWidth="8.09765625" defaultRowHeight="13.2"/>
  <cols>
    <col min="1" max="1" width="3.296875" style="24" customWidth="1"/>
    <col min="2" max="2" width="35.3984375" style="24" customWidth="1"/>
    <col min="3" max="3" width="42" style="24" customWidth="1"/>
    <col min="4" max="4" width="30.09765625" style="32" customWidth="1"/>
    <col min="5" max="5" width="14.69921875" style="24" customWidth="1"/>
    <col min="6" max="16384" width="8.09765625" style="24"/>
  </cols>
  <sheetData>
    <row r="1" spans="1:11" s="1" customFormat="1" ht="13.8">
      <c r="A1" s="34"/>
      <c r="B1" s="34"/>
      <c r="C1" s="34"/>
      <c r="D1" s="34"/>
      <c r="E1" s="34"/>
      <c r="F1" s="34"/>
      <c r="G1" s="34"/>
      <c r="H1" s="34"/>
      <c r="I1" s="34"/>
      <c r="J1" s="34"/>
      <c r="K1" s="34"/>
    </row>
    <row r="2" spans="1:11" s="1" customFormat="1" ht="24.6">
      <c r="A2" s="195" t="s">
        <v>69</v>
      </c>
      <c r="B2" s="195"/>
      <c r="C2" s="195"/>
      <c r="D2" s="195"/>
      <c r="E2" s="153"/>
      <c r="F2" s="23"/>
      <c r="G2" s="23"/>
      <c r="H2" s="23"/>
      <c r="I2" s="23"/>
      <c r="J2" s="23"/>
      <c r="K2" s="23"/>
    </row>
    <row r="3" spans="1:11" s="1" customFormat="1" ht="13.8">
      <c r="A3" s="23"/>
      <c r="B3" s="23"/>
      <c r="C3" s="23"/>
      <c r="D3" s="23"/>
      <c r="E3" s="23"/>
      <c r="F3" s="23"/>
      <c r="G3" s="23"/>
      <c r="H3" s="23"/>
      <c r="I3" s="23"/>
      <c r="J3" s="23"/>
      <c r="K3" s="23"/>
    </row>
    <row r="4" spans="1:11" ht="21">
      <c r="A4" s="25"/>
      <c r="B4" s="26"/>
      <c r="C4" s="26"/>
      <c r="D4" s="27"/>
      <c r="E4" s="28"/>
    </row>
    <row r="5" spans="1:11">
      <c r="A5" s="135" t="s">
        <v>57</v>
      </c>
      <c r="B5" s="135" t="s">
        <v>70</v>
      </c>
      <c r="C5" s="135" t="s">
        <v>71</v>
      </c>
      <c r="D5" s="135" t="s">
        <v>72</v>
      </c>
      <c r="E5" s="29"/>
    </row>
    <row r="6" spans="1:11" ht="66">
      <c r="A6" s="35">
        <v>1</v>
      </c>
      <c r="B6" s="36" t="s">
        <v>73</v>
      </c>
      <c r="C6" s="36" t="s">
        <v>74</v>
      </c>
      <c r="D6" s="35"/>
    </row>
    <row r="7" spans="1:11" ht="52.8">
      <c r="A7" s="35">
        <v>2</v>
      </c>
      <c r="B7" s="36" t="s">
        <v>75</v>
      </c>
      <c r="C7" s="36" t="s">
        <v>76</v>
      </c>
      <c r="D7" s="35"/>
    </row>
    <row r="8" spans="1:11" ht="52.8">
      <c r="A8" s="35">
        <v>3</v>
      </c>
      <c r="B8" s="36" t="s">
        <v>77</v>
      </c>
      <c r="C8" s="36" t="s">
        <v>78</v>
      </c>
      <c r="D8" s="35"/>
    </row>
    <row r="9" spans="1:11" ht="66">
      <c r="A9" s="35">
        <v>4</v>
      </c>
      <c r="B9" s="35" t="s">
        <v>79</v>
      </c>
      <c r="C9" s="35" t="s">
        <v>80</v>
      </c>
      <c r="D9" s="35"/>
    </row>
    <row r="10" spans="1:11" ht="39.6">
      <c r="A10" s="35">
        <v>5</v>
      </c>
      <c r="B10" s="36" t="s">
        <v>81</v>
      </c>
      <c r="C10" s="36" t="s">
        <v>82</v>
      </c>
      <c r="D10" s="35"/>
    </row>
    <row r="11" spans="1:11" ht="26.4">
      <c r="A11" s="35">
        <v>6</v>
      </c>
      <c r="B11" s="36" t="s">
        <v>83</v>
      </c>
      <c r="C11" s="36" t="s">
        <v>83</v>
      </c>
      <c r="D11" s="35"/>
      <c r="E11" s="29"/>
      <c r="F11" s="29"/>
    </row>
    <row r="12" spans="1:11" ht="52.8">
      <c r="A12" s="35">
        <v>7</v>
      </c>
      <c r="B12" s="36" t="s">
        <v>84</v>
      </c>
      <c r="C12" s="36" t="s">
        <v>85</v>
      </c>
      <c r="D12" s="35"/>
      <c r="E12" s="29"/>
      <c r="F12" s="29"/>
    </row>
    <row r="13" spans="1:11" ht="171.6">
      <c r="A13" s="35">
        <v>8</v>
      </c>
      <c r="B13" s="36" t="s">
        <v>86</v>
      </c>
      <c r="C13" s="36" t="s">
        <v>87</v>
      </c>
      <c r="D13" s="35"/>
      <c r="E13" s="29"/>
      <c r="F13" s="29"/>
    </row>
    <row r="14" spans="1:11" ht="79.2">
      <c r="A14" s="35">
        <v>9</v>
      </c>
      <c r="B14" s="35" t="s">
        <v>88</v>
      </c>
      <c r="C14" s="35" t="s">
        <v>89</v>
      </c>
      <c r="D14" s="35"/>
      <c r="E14" s="29"/>
      <c r="F14" s="29"/>
    </row>
    <row r="16" spans="1:11" ht="13.8">
      <c r="A16" s="193" t="s">
        <v>90</v>
      </c>
      <c r="B16" s="193"/>
      <c r="C16" s="30"/>
      <c r="D16" s="31"/>
    </row>
    <row r="17" spans="1:4" ht="13.8">
      <c r="A17" s="194" t="s">
        <v>91</v>
      </c>
      <c r="B17" s="194"/>
    </row>
    <row r="20" spans="1:4">
      <c r="A20" s="33"/>
      <c r="B20" s="30"/>
      <c r="C20" s="30"/>
      <c r="D20" s="31"/>
    </row>
  </sheetData>
  <mergeCells count="3">
    <mergeCell ref="A16:B16"/>
    <mergeCell ref="A17:B17"/>
    <mergeCell ref="A2:D2"/>
  </mergeCells>
  <dataValidations count="1">
    <dataValidation type="list" allowBlank="1" showInputMessage="1" showErrorMessage="1" sqref="D6:D14" xr:uid="{00000000-0002-0000-0300-000000000000}">
      <formula1>"Yes,No,NA"</formula1>
    </dataValidation>
  </dataValidation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X70"/>
  <sheetViews>
    <sheetView showGridLines="0" tabSelected="1" topLeftCell="A55" zoomScale="85" zoomScaleNormal="85" workbookViewId="0">
      <selection activeCell="D21" sqref="D21"/>
    </sheetView>
  </sheetViews>
  <sheetFormatPr defaultColWidth="9.09765625" defaultRowHeight="13.2"/>
  <cols>
    <col min="1" max="1" width="11.296875" style="75" customWidth="1"/>
    <col min="2" max="4" width="35.09765625" style="46" customWidth="1"/>
    <col min="5" max="5" width="32.09765625" style="46" customWidth="1"/>
    <col min="6" max="8" width="9.69921875" style="46" customWidth="1"/>
    <col min="9" max="9" width="17.69921875" style="46" customWidth="1"/>
    <col min="10" max="16384" width="9.09765625" style="46"/>
  </cols>
  <sheetData>
    <row r="1" spans="1:24" s="1" customFormat="1" ht="13.8">
      <c r="A1" s="199"/>
      <c r="B1" s="199"/>
      <c r="C1" s="199"/>
      <c r="D1" s="199"/>
      <c r="E1" s="34"/>
      <c r="F1" s="34"/>
      <c r="G1" s="34"/>
      <c r="H1" s="34"/>
      <c r="I1" s="34"/>
      <c r="J1" s="34"/>
    </row>
    <row r="2" spans="1:24" s="1" customFormat="1" ht="31.5" customHeight="1">
      <c r="A2" s="200" t="s">
        <v>69</v>
      </c>
      <c r="B2" s="200"/>
      <c r="C2" s="200"/>
      <c r="D2" s="200"/>
      <c r="E2" s="205"/>
      <c r="F2" s="23"/>
      <c r="G2" s="23"/>
      <c r="H2" s="23"/>
      <c r="I2" s="23"/>
      <c r="J2" s="23"/>
    </row>
    <row r="3" spans="1:24" s="1" customFormat="1" ht="31.5" customHeight="1">
      <c r="A3" s="47"/>
      <c r="C3" s="206"/>
      <c r="D3" s="206"/>
      <c r="E3" s="205"/>
      <c r="F3" s="23"/>
      <c r="G3" s="23"/>
      <c r="H3" s="23"/>
      <c r="I3" s="23"/>
      <c r="J3" s="23"/>
    </row>
    <row r="4" spans="1:24" s="38" customFormat="1" ht="16.5" customHeight="1">
      <c r="A4" s="136" t="s">
        <v>65</v>
      </c>
      <c r="B4" s="202" t="s">
        <v>199</v>
      </c>
      <c r="C4" s="202"/>
      <c r="D4" s="202"/>
      <c r="E4" s="39"/>
      <c r="F4" s="39"/>
      <c r="G4" s="39"/>
      <c r="H4" s="40"/>
      <c r="I4" s="40"/>
      <c r="X4" s="38" t="s">
        <v>92</v>
      </c>
    </row>
    <row r="5" spans="1:24" s="38" customFormat="1" ht="144.75" customHeight="1">
      <c r="A5" s="136" t="s">
        <v>61</v>
      </c>
      <c r="B5" s="201"/>
      <c r="C5" s="202"/>
      <c r="D5" s="202"/>
      <c r="E5" s="39"/>
      <c r="F5" s="39"/>
      <c r="G5" s="39"/>
      <c r="H5" s="40"/>
      <c r="I5" s="40"/>
      <c r="X5" s="38" t="s">
        <v>93</v>
      </c>
    </row>
    <row r="6" spans="1:24" s="38" customFormat="1" ht="26.4">
      <c r="A6" s="136" t="s">
        <v>94</v>
      </c>
      <c r="B6" s="201" t="s">
        <v>275</v>
      </c>
      <c r="C6" s="202"/>
      <c r="D6" s="202"/>
      <c r="E6" s="39"/>
      <c r="F6" s="39"/>
      <c r="G6" s="39"/>
      <c r="H6" s="40"/>
      <c r="I6" s="40"/>
    </row>
    <row r="7" spans="1:24" s="38" customFormat="1">
      <c r="A7" s="136" t="s">
        <v>95</v>
      </c>
      <c r="B7" s="202" t="s">
        <v>198</v>
      </c>
      <c r="C7" s="202"/>
      <c r="D7" s="202"/>
      <c r="E7" s="39"/>
      <c r="F7" s="39"/>
      <c r="G7" s="39"/>
      <c r="H7" s="41"/>
      <c r="I7" s="40"/>
      <c r="X7" s="42"/>
    </row>
    <row r="8" spans="1:24" s="43" customFormat="1">
      <c r="A8" s="136" t="s">
        <v>96</v>
      </c>
      <c r="B8" s="203">
        <v>44843</v>
      </c>
      <c r="C8" s="203"/>
      <c r="D8" s="203"/>
      <c r="E8" s="39"/>
    </row>
    <row r="9" spans="1:24" s="43" customFormat="1">
      <c r="A9" s="137" t="s">
        <v>97</v>
      </c>
      <c r="B9" s="70" t="str">
        <f>F17</f>
        <v>Internal Build 03112011</v>
      </c>
      <c r="C9" s="70" t="str">
        <f>G17</f>
        <v>Internal build 14112011</v>
      </c>
      <c r="D9" s="70" t="str">
        <f>H17</f>
        <v>External build 16112011</v>
      </c>
    </row>
    <row r="10" spans="1:24" s="43" customFormat="1">
      <c r="A10" s="138" t="s">
        <v>98</v>
      </c>
      <c r="B10" s="71"/>
      <c r="C10" s="71"/>
      <c r="D10" s="71"/>
    </row>
    <row r="11" spans="1:24" s="43" customFormat="1">
      <c r="A11" s="138" t="s">
        <v>40</v>
      </c>
      <c r="B11" s="72"/>
      <c r="C11" s="72"/>
      <c r="D11" s="72"/>
    </row>
    <row r="12" spans="1:24" s="43" customFormat="1">
      <c r="A12" s="138" t="s">
        <v>42</v>
      </c>
      <c r="B12" s="72"/>
      <c r="C12" s="72"/>
      <c r="D12" s="72"/>
    </row>
    <row r="13" spans="1:24" s="43" customFormat="1">
      <c r="A13" s="138" t="s">
        <v>44</v>
      </c>
      <c r="B13" s="72">
        <f>COUNTIF($F$18:$F$49314,"*Not Run*")</f>
        <v>0</v>
      </c>
      <c r="C13" s="72">
        <f>COUNTIF($G$18:$G$49314,"*Not Run*")</f>
        <v>0</v>
      </c>
      <c r="D13" s="72">
        <f>COUNTIF($H$18:$H$49314,"*Not Run*")</f>
        <v>0</v>
      </c>
      <c r="E13" s="1"/>
      <c r="F13" s="1"/>
      <c r="G13" s="1"/>
      <c r="H13" s="1"/>
      <c r="I13" s="1"/>
    </row>
    <row r="14" spans="1:24" s="43" customFormat="1">
      <c r="A14" s="138" t="s">
        <v>99</v>
      </c>
      <c r="B14" s="72">
        <f>COUNTIF($F$18:$F$49314,"*NA*")</f>
        <v>0</v>
      </c>
      <c r="C14" s="72">
        <f>COUNTIF($G$18:$G$49314,"*NA*")</f>
        <v>0</v>
      </c>
      <c r="D14" s="72">
        <f>COUNTIF($H$18:$H$49314,"*NA*")</f>
        <v>0</v>
      </c>
      <c r="E14" s="1"/>
      <c r="F14" s="1"/>
      <c r="G14" s="1"/>
      <c r="H14" s="1"/>
      <c r="I14" s="1"/>
    </row>
    <row r="15" spans="1:24" s="43" customFormat="1" ht="39.6">
      <c r="A15" s="138" t="s">
        <v>100</v>
      </c>
      <c r="B15" s="72">
        <f>COUNTIF($F$18:$F$49314,"*Passed in previous build*")</f>
        <v>0</v>
      </c>
      <c r="C15" s="72">
        <f>COUNTIF($G$18:$G$49314,"*Passed in previous build*")</f>
        <v>0</v>
      </c>
      <c r="D15" s="72">
        <f>COUNTIF($H$18:$H$49314,"*Passed in previous build*")</f>
        <v>0</v>
      </c>
      <c r="E15" s="1"/>
      <c r="F15" s="1"/>
      <c r="G15" s="1"/>
      <c r="H15" s="1"/>
      <c r="I15" s="1"/>
    </row>
    <row r="16" spans="1:24" s="44" customFormat="1" ht="15" customHeight="1">
      <c r="A16" s="73"/>
      <c r="B16" s="49"/>
      <c r="C16" s="49"/>
      <c r="D16" s="50"/>
      <c r="E16" s="55"/>
      <c r="F16" s="204" t="s">
        <v>97</v>
      </c>
      <c r="G16" s="204"/>
      <c r="H16" s="204"/>
      <c r="I16" s="56"/>
    </row>
    <row r="17" spans="1:9" s="44" customFormat="1" ht="39.6">
      <c r="A17" s="139" t="s">
        <v>101</v>
      </c>
      <c r="B17" s="140" t="s">
        <v>102</v>
      </c>
      <c r="C17" s="140" t="s">
        <v>103</v>
      </c>
      <c r="D17" s="140" t="s">
        <v>104</v>
      </c>
      <c r="E17" s="140" t="s">
        <v>105</v>
      </c>
      <c r="F17" s="140" t="s">
        <v>106</v>
      </c>
      <c r="G17" s="140" t="s">
        <v>107</v>
      </c>
      <c r="H17" s="140" t="s">
        <v>108</v>
      </c>
      <c r="I17" s="140" t="s">
        <v>109</v>
      </c>
    </row>
    <row r="18" spans="1:9" s="44" customFormat="1" ht="15.75" customHeight="1">
      <c r="A18" s="64"/>
      <c r="B18" s="234" t="s">
        <v>218</v>
      </c>
      <c r="C18" s="235"/>
      <c r="D18" s="236"/>
      <c r="E18" s="64"/>
      <c r="F18" s="65"/>
      <c r="G18" s="65"/>
      <c r="H18" s="65"/>
      <c r="I18" s="64"/>
    </row>
    <row r="19" spans="1:9" s="44" customFormat="1" ht="15.75" customHeight="1">
      <c r="A19" s="64"/>
      <c r="B19" s="237" t="s">
        <v>247</v>
      </c>
      <c r="C19" s="167"/>
      <c r="D19" s="168"/>
      <c r="E19" s="64"/>
      <c r="F19" s="65"/>
      <c r="G19" s="65"/>
      <c r="H19" s="65"/>
      <c r="I19" s="64"/>
    </row>
    <row r="20" spans="1:9" s="45" customFormat="1" ht="39.6">
      <c r="A20" s="51">
        <v>1</v>
      </c>
      <c r="B20" s="165" t="s">
        <v>221</v>
      </c>
      <c r="C20" s="51" t="s">
        <v>274</v>
      </c>
      <c r="D20" s="52" t="s">
        <v>226</v>
      </c>
      <c r="E20" s="53"/>
      <c r="F20" s="51"/>
      <c r="G20" s="51"/>
      <c r="H20" s="51"/>
      <c r="I20" s="54"/>
    </row>
    <row r="21" spans="1:9" s="45" customFormat="1" ht="39.6">
      <c r="A21" s="57">
        <f ca="1">IF(OFFSET(A21,-1,0) ="",OFFSET(A21,-2,0)+1,OFFSET(A21,-1,0)+1 )</f>
        <v>2</v>
      </c>
      <c r="B21" s="165" t="s">
        <v>220</v>
      </c>
      <c r="C21" s="51"/>
      <c r="D21" s="52"/>
      <c r="E21" s="53"/>
      <c r="F21" s="51"/>
      <c r="G21" s="51"/>
      <c r="H21" s="51"/>
      <c r="I21" s="54"/>
    </row>
    <row r="22" spans="1:9" s="45" customFormat="1" ht="39.6">
      <c r="A22" s="57">
        <f ca="1">IF(OFFSET(A22,-1,0) ="",OFFSET(A22,-2,0)+1,OFFSET(A22,-1,0)+1 )</f>
        <v>3</v>
      </c>
      <c r="B22" s="165" t="s">
        <v>219</v>
      </c>
      <c r="C22" s="51"/>
      <c r="D22" s="58"/>
      <c r="E22" s="53"/>
      <c r="F22" s="51"/>
      <c r="G22" s="51"/>
      <c r="H22" s="51"/>
      <c r="I22" s="54"/>
    </row>
    <row r="23" spans="1:9" s="45" customFormat="1" ht="39.6">
      <c r="A23" s="57">
        <f ca="1">IF(OFFSET(A23,-1,0) ="",OFFSET(A23,-2,0)+1,OFFSET(A23,-1,0)+1 )</f>
        <v>4</v>
      </c>
      <c r="B23" s="165" t="s">
        <v>223</v>
      </c>
      <c r="C23" s="51"/>
      <c r="D23" s="59"/>
      <c r="E23" s="53"/>
      <c r="F23" s="51"/>
      <c r="G23" s="51"/>
      <c r="H23" s="51"/>
      <c r="I23" s="54"/>
    </row>
    <row r="24" spans="1:9" s="48" customFormat="1" ht="52.8">
      <c r="A24" s="57">
        <f ca="1">IF(OFFSET(A24,-1,0) ="",OFFSET(A24,-2,0)+1,OFFSET(A24,-1,0)+1 )</f>
        <v>5</v>
      </c>
      <c r="B24" s="165" t="s">
        <v>222</v>
      </c>
      <c r="C24" s="165"/>
      <c r="D24" s="53"/>
      <c r="E24" s="53"/>
      <c r="F24" s="51"/>
      <c r="G24" s="51"/>
      <c r="H24" s="51"/>
      <c r="I24" s="60"/>
    </row>
    <row r="25" spans="1:9" s="48" customFormat="1" ht="52.8">
      <c r="A25" s="57"/>
      <c r="B25" s="165" t="s">
        <v>224</v>
      </c>
      <c r="C25" s="165"/>
      <c r="D25" s="53"/>
      <c r="E25" s="53"/>
      <c r="F25" s="51"/>
      <c r="G25" s="51"/>
      <c r="H25" s="51"/>
      <c r="I25" s="60"/>
    </row>
    <row r="26" spans="1:9" s="48" customFormat="1" ht="52.8">
      <c r="A26" s="57">
        <f ca="1">IF(OFFSET(A26,-1,0) ="",OFFSET(A26,-2,0)+1,OFFSET(A26,-1,0)+1 )</f>
        <v>6</v>
      </c>
      <c r="B26" s="165" t="s">
        <v>225</v>
      </c>
      <c r="C26" s="51"/>
      <c r="D26" s="53"/>
      <c r="E26" s="53"/>
      <c r="F26" s="51"/>
      <c r="G26" s="51"/>
      <c r="H26" s="51"/>
      <c r="I26" s="60"/>
    </row>
    <row r="27" spans="1:9" s="48" customFormat="1" ht="13.8">
      <c r="A27" s="74"/>
      <c r="B27" s="234" t="s">
        <v>248</v>
      </c>
      <c r="C27" s="235"/>
      <c r="D27" s="236"/>
      <c r="E27" s="66"/>
      <c r="F27" s="63"/>
      <c r="G27" s="63"/>
      <c r="H27" s="63"/>
      <c r="I27" s="66"/>
    </row>
    <row r="28" spans="1:9" s="45" customFormat="1" ht="39.6">
      <c r="A28" s="57">
        <f ca="1">IF(OFFSET(A28,-1,0) ="",OFFSET(A28,-2,0)+1,OFFSET(A28,-1,0)+1 )</f>
        <v>7</v>
      </c>
      <c r="B28" s="165" t="s">
        <v>235</v>
      </c>
      <c r="C28" s="51"/>
      <c r="D28" s="52"/>
      <c r="E28" s="53"/>
      <c r="F28" s="51"/>
      <c r="G28" s="51"/>
      <c r="H28" s="51"/>
      <c r="I28" s="54"/>
    </row>
    <row r="29" spans="1:9" s="45" customFormat="1" ht="39.6">
      <c r="A29" s="57">
        <v>8</v>
      </c>
      <c r="B29" s="165" t="s">
        <v>232</v>
      </c>
      <c r="C29" s="51"/>
      <c r="D29" s="52"/>
      <c r="E29" s="53"/>
      <c r="F29" s="51"/>
      <c r="G29" s="51"/>
      <c r="H29" s="51"/>
      <c r="I29" s="54"/>
    </row>
    <row r="30" spans="1:9" s="45" customFormat="1" ht="39.6">
      <c r="A30" s="57">
        <f ca="1">IF(OFFSET(A30,-1,0) ="",OFFSET(A30,-2,0)+1,OFFSET(A30,-1,0)+1 )</f>
        <v>9</v>
      </c>
      <c r="B30" s="165" t="s">
        <v>236</v>
      </c>
      <c r="C30" s="51"/>
      <c r="D30" s="58"/>
      <c r="E30" s="53"/>
      <c r="F30" s="51"/>
      <c r="G30" s="51"/>
      <c r="H30" s="51"/>
      <c r="I30" s="54"/>
    </row>
    <row r="31" spans="1:9" s="45" customFormat="1" ht="39.6">
      <c r="A31" s="57">
        <f ca="1">IF(OFFSET(A31,-1,0) ="",OFFSET(A31,-2,0)+1,OFFSET(A31,-1,0)+1 )</f>
        <v>10</v>
      </c>
      <c r="B31" s="165" t="s">
        <v>237</v>
      </c>
      <c r="C31" s="51"/>
      <c r="D31" s="59"/>
      <c r="E31" s="53"/>
      <c r="F31" s="51"/>
      <c r="G31" s="51"/>
      <c r="H31" s="51"/>
      <c r="I31" s="54"/>
    </row>
    <row r="32" spans="1:9" s="48" customFormat="1" ht="52.8">
      <c r="A32" s="57">
        <f ca="1">IF(OFFSET(A32,-1,0) ="",OFFSET(A32,-2,0)+1,OFFSET(A32,-1,0)+1 )</f>
        <v>11</v>
      </c>
      <c r="B32" s="165" t="s">
        <v>238</v>
      </c>
      <c r="C32" s="51"/>
      <c r="D32" s="53"/>
      <c r="E32" s="53"/>
      <c r="F32" s="51"/>
      <c r="G32" s="51"/>
      <c r="H32" s="51"/>
      <c r="I32" s="60"/>
    </row>
    <row r="33" spans="1:9" s="48" customFormat="1" ht="52.8">
      <c r="A33" s="57">
        <f ca="1">IF(OFFSET(A33,-1,0) ="",OFFSET(A33,-2,0)+1,OFFSET(A33,-1,0)+1 )</f>
        <v>12</v>
      </c>
      <c r="B33" s="165" t="s">
        <v>239</v>
      </c>
      <c r="C33" s="51"/>
      <c r="D33" s="58"/>
      <c r="E33" s="53"/>
      <c r="F33" s="51"/>
      <c r="G33" s="51"/>
      <c r="H33" s="51"/>
      <c r="I33" s="60"/>
    </row>
    <row r="34" spans="1:9" s="48" customFormat="1" ht="52.8">
      <c r="A34" s="57">
        <f ca="1">IF(OFFSET(A34,-1,0) ="",OFFSET(A34,-2,0)+1,OFFSET(A34,-1,0)+1 )</f>
        <v>13</v>
      </c>
      <c r="B34" s="165" t="s">
        <v>240</v>
      </c>
      <c r="C34" s="51"/>
      <c r="D34" s="58"/>
      <c r="E34" s="53"/>
      <c r="F34" s="51"/>
      <c r="G34" s="51"/>
      <c r="H34" s="51"/>
      <c r="I34" s="60"/>
    </row>
    <row r="35" spans="1:9" s="48" customFormat="1" ht="13.8">
      <c r="A35" s="74"/>
      <c r="B35" s="238" t="s">
        <v>229</v>
      </c>
      <c r="C35" s="168"/>
      <c r="D35" s="164"/>
      <c r="E35" s="66"/>
      <c r="F35" s="63"/>
      <c r="G35" s="63"/>
      <c r="H35" s="63"/>
      <c r="I35" s="66"/>
    </row>
    <row r="36" spans="1:9" s="45" customFormat="1" ht="39.6">
      <c r="A36" s="57">
        <f ca="1">IF(OFFSET(A36,-1,0) ="",OFFSET(A36,-2,0)+1,OFFSET(A36,-1,0)+1 )</f>
        <v>14</v>
      </c>
      <c r="B36" s="165" t="s">
        <v>233</v>
      </c>
      <c r="C36" s="51" t="s">
        <v>273</v>
      </c>
      <c r="D36" s="58" t="s">
        <v>227</v>
      </c>
      <c r="E36" s="53"/>
      <c r="F36" s="51"/>
      <c r="G36" s="51"/>
      <c r="H36" s="51"/>
      <c r="I36" s="54"/>
    </row>
    <row r="37" spans="1:9" s="48" customFormat="1" ht="13.8">
      <c r="A37" s="74"/>
      <c r="B37" s="237" t="s">
        <v>230</v>
      </c>
      <c r="C37" s="167"/>
      <c r="D37" s="166"/>
      <c r="E37" s="167"/>
      <c r="F37" s="168"/>
      <c r="G37" s="63"/>
      <c r="H37" s="63"/>
      <c r="I37" s="66"/>
    </row>
    <row r="38" spans="1:9" s="45" customFormat="1" ht="52.8">
      <c r="A38" s="57">
        <f ca="1">IF(OFFSET(A38,-1,0) ="",OFFSET(A38,-2,0)+1,OFFSET(A38,-1,0)+1 )</f>
        <v>15</v>
      </c>
      <c r="B38" s="165" t="s">
        <v>234</v>
      </c>
      <c r="C38" s="51" t="s">
        <v>228</v>
      </c>
      <c r="D38" s="58" t="s">
        <v>227</v>
      </c>
      <c r="E38" s="53"/>
      <c r="F38" s="51"/>
      <c r="G38" s="51"/>
      <c r="H38" s="51"/>
      <c r="I38" s="54"/>
    </row>
    <row r="39" spans="1:9" s="48" customFormat="1" ht="13.8">
      <c r="A39" s="74"/>
      <c r="B39" s="234" t="s">
        <v>231</v>
      </c>
      <c r="C39" s="235"/>
      <c r="D39" s="236"/>
      <c r="E39" s="66"/>
      <c r="F39" s="63"/>
      <c r="G39" s="63"/>
      <c r="H39" s="63"/>
      <c r="I39" s="66"/>
    </row>
    <row r="40" spans="1:9" s="45" customFormat="1" ht="26.4">
      <c r="A40" s="57">
        <f ca="1">IF(OFFSET(A40,-1,0) ="",OFFSET(A40,-2,0)+1,OFFSET(A40,-1,0)+1 )</f>
        <v>16</v>
      </c>
      <c r="B40" s="165" t="s">
        <v>243</v>
      </c>
      <c r="C40" s="51"/>
      <c r="D40" s="52"/>
      <c r="E40" s="53"/>
      <c r="F40" s="51"/>
      <c r="G40" s="51"/>
      <c r="H40" s="51"/>
      <c r="I40" s="54"/>
    </row>
    <row r="41" spans="1:9" s="44" customFormat="1" ht="15.75" customHeight="1">
      <c r="A41" s="64"/>
      <c r="B41" s="234" t="s">
        <v>249</v>
      </c>
      <c r="C41" s="235"/>
      <c r="D41" s="236"/>
      <c r="E41" s="64"/>
      <c r="F41" s="65"/>
      <c r="G41" s="65"/>
      <c r="H41" s="65"/>
      <c r="I41" s="64"/>
    </row>
    <row r="42" spans="1:9" ht="39.6">
      <c r="A42" s="57">
        <f ca="1">IF(OFFSET(A42,-1,0) ="",OFFSET(A42,-2,0)+1,OFFSET(A42,-1,0)+1 )</f>
        <v>17</v>
      </c>
      <c r="B42" s="165" t="s">
        <v>241</v>
      </c>
      <c r="C42" s="51" t="s">
        <v>272</v>
      </c>
      <c r="D42" s="58" t="s">
        <v>227</v>
      </c>
      <c r="E42" s="53"/>
      <c r="F42" s="51"/>
      <c r="G42" s="51"/>
      <c r="H42" s="51"/>
      <c r="I42" s="54"/>
    </row>
    <row r="43" spans="1:9" ht="39.6">
      <c r="A43" s="57">
        <f ca="1">IF(OFFSET(A43,-1,0) ="",OFFSET(A43,-2,0)+1,OFFSET(A43,-1,0)+1 )</f>
        <v>18</v>
      </c>
      <c r="B43" s="165" t="s">
        <v>242</v>
      </c>
      <c r="C43" s="165"/>
      <c r="D43" s="58"/>
      <c r="E43" s="53"/>
      <c r="F43" s="51"/>
      <c r="G43" s="51"/>
      <c r="H43" s="51"/>
      <c r="I43" s="54"/>
    </row>
    <row r="44" spans="1:9" ht="46.8" customHeight="1">
      <c r="A44" s="57">
        <f ca="1">IF(OFFSET(A44,-1,0) ="",OFFSET(A44,-2,0)+1,OFFSET(A44,-1,0)+1 )</f>
        <v>19</v>
      </c>
      <c r="B44" s="165" t="s">
        <v>244</v>
      </c>
      <c r="C44" s="51"/>
      <c r="D44" s="58"/>
      <c r="E44" s="53"/>
      <c r="F44" s="51"/>
      <c r="G44" s="51"/>
      <c r="H44" s="51"/>
      <c r="I44" s="54"/>
    </row>
    <row r="45" spans="1:9" ht="47.4" customHeight="1">
      <c r="A45" s="57">
        <f ca="1">IF(OFFSET(A45,-1,0) ="",OFFSET(A45,-2,0)+1,OFFSET(A45,-1,0)+1 )</f>
        <v>20</v>
      </c>
      <c r="B45" s="165" t="s">
        <v>245</v>
      </c>
      <c r="C45" s="51"/>
      <c r="D45" s="58"/>
      <c r="E45" s="53"/>
      <c r="F45" s="51"/>
      <c r="G45" s="51"/>
      <c r="H45" s="51"/>
      <c r="I45" s="54"/>
    </row>
    <row r="46" spans="1:9" s="44" customFormat="1" ht="15.75" customHeight="1">
      <c r="A46" s="64"/>
      <c r="B46" s="234" t="s">
        <v>246</v>
      </c>
      <c r="C46" s="235"/>
      <c r="D46" s="236"/>
      <c r="E46" s="64"/>
      <c r="F46" s="65"/>
      <c r="G46" s="65"/>
      <c r="H46" s="65"/>
      <c r="I46" s="64"/>
    </row>
    <row r="47" spans="1:9" s="44" customFormat="1" ht="15.75" customHeight="1">
      <c r="A47" s="64"/>
      <c r="B47" s="237" t="s">
        <v>250</v>
      </c>
      <c r="C47" s="167"/>
      <c r="D47" s="168"/>
      <c r="E47" s="64"/>
      <c r="F47" s="65"/>
      <c r="G47" s="65"/>
      <c r="H47" s="65"/>
      <c r="I47" s="64"/>
    </row>
    <row r="48" spans="1:9" s="45" customFormat="1" ht="26.4">
      <c r="A48" s="51">
        <v>21</v>
      </c>
      <c r="B48" s="165" t="s">
        <v>251</v>
      </c>
      <c r="C48" s="51"/>
      <c r="D48" s="52"/>
      <c r="E48" s="53"/>
      <c r="F48" s="51"/>
      <c r="G48" s="51"/>
      <c r="H48" s="51"/>
      <c r="I48" s="54"/>
    </row>
    <row r="49" spans="1:9" s="45" customFormat="1" ht="26.4">
      <c r="A49" s="57">
        <f ca="1">IF(OFFSET(A49,-1,0) ="",OFFSET(A49,-2,0)+1,OFFSET(A49,-1,0)+1 )</f>
        <v>22</v>
      </c>
      <c r="B49" s="165" t="s">
        <v>253</v>
      </c>
      <c r="C49" s="51"/>
      <c r="D49" s="58"/>
      <c r="E49" s="53"/>
      <c r="F49" s="51"/>
      <c r="G49" s="51"/>
      <c r="H49" s="51"/>
      <c r="I49" s="54"/>
    </row>
    <row r="50" spans="1:9" s="45" customFormat="1" ht="26.4">
      <c r="A50" s="57">
        <f ca="1">IF(OFFSET(A50,-1,0) ="",OFFSET(A50,-2,0)+1,OFFSET(A50,-1,0)+1 )</f>
        <v>23</v>
      </c>
      <c r="B50" s="165" t="s">
        <v>252</v>
      </c>
      <c r="C50" s="51"/>
      <c r="D50" s="59"/>
      <c r="E50" s="53"/>
      <c r="F50" s="51"/>
      <c r="G50" s="51"/>
      <c r="H50" s="51"/>
      <c r="I50" s="54"/>
    </row>
    <row r="51" spans="1:9" s="45" customFormat="1" ht="26.4">
      <c r="A51" s="57">
        <f ca="1">IF(OFFSET(A51,-1,0) ="",OFFSET(A51,-2,0)+1,OFFSET(A51,-1,0)+1 )</f>
        <v>24</v>
      </c>
      <c r="B51" s="165" t="s">
        <v>254</v>
      </c>
      <c r="C51" s="51"/>
      <c r="D51" s="59"/>
      <c r="E51" s="53"/>
      <c r="F51" s="51"/>
      <c r="G51" s="51"/>
      <c r="H51" s="51"/>
      <c r="I51" s="54"/>
    </row>
    <row r="52" spans="1:9" s="45" customFormat="1" ht="26.4">
      <c r="A52" s="57">
        <f ca="1">IF(OFFSET(A52,-1,0) ="",OFFSET(A52,-2,0)+1,OFFSET(A52,-1,0)+1 )</f>
        <v>25</v>
      </c>
      <c r="B52" s="165" t="s">
        <v>263</v>
      </c>
      <c r="C52" s="51"/>
      <c r="D52" s="59"/>
      <c r="E52" s="53"/>
      <c r="F52" s="51"/>
      <c r="G52" s="51"/>
      <c r="H52" s="51"/>
      <c r="I52" s="54"/>
    </row>
    <row r="53" spans="1:9" s="48" customFormat="1" ht="52.8">
      <c r="A53" s="57">
        <f ca="1">IF(OFFSET(A53,-1,0) ="",OFFSET(A53,-2,0)+1,OFFSET(A53,-1,0)+1 )</f>
        <v>26</v>
      </c>
      <c r="B53" s="165" t="s">
        <v>264</v>
      </c>
      <c r="C53" s="51"/>
      <c r="D53" s="53"/>
      <c r="E53" s="53"/>
      <c r="F53" s="51"/>
      <c r="G53" s="51"/>
      <c r="H53" s="51"/>
      <c r="I53" s="60"/>
    </row>
    <row r="54" spans="1:9" s="48" customFormat="1" ht="13.8">
      <c r="A54" s="74"/>
      <c r="B54" s="234" t="s">
        <v>265</v>
      </c>
      <c r="C54" s="235"/>
      <c r="D54" s="236"/>
      <c r="E54" s="66"/>
      <c r="F54" s="63"/>
      <c r="G54" s="63"/>
      <c r="H54" s="63"/>
      <c r="I54" s="66"/>
    </row>
    <row r="55" spans="1:9" s="45" customFormat="1" ht="26.4">
      <c r="A55" s="57">
        <f ca="1">IF(OFFSET(A55,-1,0) ="",OFFSET(A55,-2,0)+1,OFFSET(A55,-1,0)+1 )</f>
        <v>27</v>
      </c>
      <c r="B55" s="165" t="s">
        <v>257</v>
      </c>
      <c r="C55" s="51"/>
      <c r="D55" s="52"/>
      <c r="E55" s="53"/>
      <c r="F55" s="51"/>
      <c r="G55" s="51"/>
      <c r="H55" s="51"/>
      <c r="I55" s="54"/>
    </row>
    <row r="56" spans="1:9" s="45" customFormat="1" ht="26.4">
      <c r="A56" s="57">
        <f ca="1">IF(OFFSET(A56,-1,0) ="",OFFSET(A56,-2,0)+1,OFFSET(A56,-1,0)+1 )</f>
        <v>28</v>
      </c>
      <c r="B56" s="165" t="s">
        <v>255</v>
      </c>
      <c r="C56" s="51"/>
      <c r="D56" s="58"/>
      <c r="E56" s="53"/>
      <c r="F56" s="51"/>
      <c r="G56" s="51"/>
      <c r="H56" s="51"/>
      <c r="I56" s="54"/>
    </row>
    <row r="57" spans="1:9" s="45" customFormat="1" ht="26.4">
      <c r="A57" s="57">
        <f ca="1">IF(OFFSET(A57,-1,0) ="",OFFSET(A57,-2,0)+1,OFFSET(A57,-1,0)+1 )</f>
        <v>29</v>
      </c>
      <c r="B57" s="165" t="s">
        <v>256</v>
      </c>
      <c r="C57" s="51"/>
      <c r="D57" s="59"/>
      <c r="E57" s="53"/>
      <c r="F57" s="51"/>
      <c r="G57" s="51"/>
      <c r="H57" s="51"/>
      <c r="I57" s="54"/>
    </row>
    <row r="58" spans="1:9" s="45" customFormat="1" ht="26.4">
      <c r="A58" s="57">
        <f ca="1">IF(OFFSET(A58,-1,0) ="",OFFSET(A58,-2,0)+1,OFFSET(A58,-1,0)+1 )</f>
        <v>30</v>
      </c>
      <c r="B58" s="165" t="s">
        <v>258</v>
      </c>
      <c r="C58" s="51"/>
      <c r="D58" s="59"/>
      <c r="E58" s="53"/>
      <c r="F58" s="51"/>
      <c r="G58" s="51"/>
      <c r="H58" s="51"/>
      <c r="I58" s="54"/>
    </row>
    <row r="59" spans="1:9" s="48" customFormat="1" ht="26.4">
      <c r="A59" s="57">
        <f ca="1">IF(OFFSET(A59,-1,0) ="",OFFSET(A59,-2,0)+1,OFFSET(A59,-1,0)+1 )</f>
        <v>31</v>
      </c>
      <c r="B59" s="165" t="s">
        <v>259</v>
      </c>
      <c r="C59" s="51"/>
      <c r="D59" s="53"/>
      <c r="E59" s="53"/>
      <c r="F59" s="51"/>
      <c r="G59" s="51"/>
      <c r="H59" s="51"/>
      <c r="I59" s="60"/>
    </row>
    <row r="60" spans="1:9" s="48" customFormat="1" ht="13.8">
      <c r="A60" s="74"/>
      <c r="B60" s="234" t="s">
        <v>266</v>
      </c>
      <c r="C60" s="235"/>
      <c r="D60" s="236"/>
      <c r="E60" s="66"/>
      <c r="F60" s="63"/>
      <c r="G60" s="63"/>
      <c r="H60" s="63"/>
      <c r="I60" s="66"/>
    </row>
    <row r="61" spans="1:9" s="45" customFormat="1" ht="26.4">
      <c r="A61" s="57">
        <f ca="1">IF(OFFSET(A61,-1,0) ="",OFFSET(A61,-2,0)+1,OFFSET(A61,-1,0)+1 )</f>
        <v>32</v>
      </c>
      <c r="B61" s="165" t="s">
        <v>208</v>
      </c>
      <c r="C61" s="51"/>
      <c r="D61" s="52"/>
      <c r="E61" s="53"/>
      <c r="F61" s="51"/>
      <c r="G61" s="51"/>
      <c r="H61" s="51"/>
      <c r="I61" s="54"/>
    </row>
    <row r="62" spans="1:9" s="45" customFormat="1" ht="26.4">
      <c r="A62" s="57">
        <f ca="1">IF(OFFSET(A62,-1,0) ="",OFFSET(A62,-2,0)+1,OFFSET(A62,-1,0)+1 )</f>
        <v>33</v>
      </c>
      <c r="B62" s="165" t="s">
        <v>211</v>
      </c>
      <c r="C62" s="51"/>
      <c r="D62" s="58"/>
      <c r="E62" s="53"/>
      <c r="F62" s="51"/>
      <c r="G62" s="51"/>
      <c r="H62" s="51"/>
      <c r="I62" s="54"/>
    </row>
    <row r="63" spans="1:9" s="45" customFormat="1" ht="39.6">
      <c r="A63" s="57">
        <f ca="1">IF(OFFSET(A63,-1,0) ="",OFFSET(A63,-2,0)+1,OFFSET(A63,-1,0)+1 )</f>
        <v>34</v>
      </c>
      <c r="B63" s="165" t="s">
        <v>262</v>
      </c>
      <c r="C63" s="51"/>
      <c r="D63" s="59"/>
      <c r="E63" s="53"/>
      <c r="F63" s="51"/>
      <c r="G63" s="51"/>
      <c r="H63" s="51"/>
      <c r="I63" s="54"/>
    </row>
    <row r="64" spans="1:9" s="45" customFormat="1" ht="39.6">
      <c r="A64" s="57">
        <f ca="1">IF(OFFSET(A64,-1,0) ="",OFFSET(A64,-2,0)+1,OFFSET(A64,-1,0)+1 )</f>
        <v>35</v>
      </c>
      <c r="B64" s="165" t="s">
        <v>260</v>
      </c>
      <c r="C64" s="51"/>
      <c r="D64" s="59"/>
      <c r="E64" s="53"/>
      <c r="F64" s="51"/>
      <c r="G64" s="51"/>
      <c r="H64" s="51"/>
      <c r="I64" s="54"/>
    </row>
    <row r="65" spans="1:9" s="48" customFormat="1" ht="39.6">
      <c r="A65" s="57">
        <f ca="1">IF(OFFSET(A65,-1,0) ="",OFFSET(A65,-2,0)+1,OFFSET(A65,-1,0)+1 )</f>
        <v>36</v>
      </c>
      <c r="B65" s="165" t="s">
        <v>261</v>
      </c>
      <c r="C65" s="51"/>
      <c r="D65" s="53"/>
      <c r="E65" s="53"/>
      <c r="F65" s="51"/>
      <c r="G65" s="51"/>
      <c r="H65" s="51"/>
      <c r="I65" s="60"/>
    </row>
    <row r="66" spans="1:9" s="48" customFormat="1" ht="13.8">
      <c r="A66" s="74"/>
      <c r="B66" s="234" t="s">
        <v>267</v>
      </c>
      <c r="C66" s="235"/>
      <c r="D66" s="236"/>
      <c r="E66" s="66"/>
      <c r="F66" s="63"/>
      <c r="G66" s="63"/>
      <c r="H66" s="63"/>
      <c r="I66" s="66"/>
    </row>
    <row r="67" spans="1:9" s="48" customFormat="1" ht="26.4">
      <c r="A67" s="57">
        <f ca="1">IF(OFFSET(A67,-1,0) ="",OFFSET(A67,-2,0)+1,OFFSET(A67,-1,0)+1 )</f>
        <v>37</v>
      </c>
      <c r="B67" s="165" t="s">
        <v>268</v>
      </c>
      <c r="C67" s="51"/>
      <c r="D67" s="53"/>
      <c r="E67" s="53"/>
      <c r="F67" s="51"/>
      <c r="G67" s="51"/>
      <c r="H67" s="51"/>
      <c r="I67" s="60"/>
    </row>
    <row r="68" spans="1:9" s="48" customFormat="1" ht="26.4">
      <c r="A68" s="57">
        <f ca="1">IF(OFFSET(A68,-1,0) ="",OFFSET(A68,-2,0)+1,OFFSET(A68,-1,0)+1 )</f>
        <v>38</v>
      </c>
      <c r="B68" s="165" t="s">
        <v>269</v>
      </c>
      <c r="C68" s="51"/>
      <c r="D68" s="53"/>
      <c r="E68" s="53"/>
      <c r="F68" s="51"/>
      <c r="G68" s="51"/>
      <c r="H68" s="51"/>
      <c r="I68" s="60"/>
    </row>
    <row r="69" spans="1:9" s="48" customFormat="1" ht="39.6">
      <c r="A69" s="57">
        <f ca="1">IF(OFFSET(A69,-1,0) ="",OFFSET(A69,-2,0)+1,OFFSET(A69,-1,0)+1 )</f>
        <v>39</v>
      </c>
      <c r="B69" s="165" t="s">
        <v>270</v>
      </c>
      <c r="C69" s="51"/>
      <c r="D69" s="53"/>
      <c r="E69" s="53"/>
      <c r="F69" s="51"/>
      <c r="G69" s="51"/>
      <c r="H69" s="51"/>
      <c r="I69" s="60"/>
    </row>
    <row r="70" spans="1:9" s="48" customFormat="1" ht="39.6">
      <c r="A70" s="57">
        <f ca="1">IF(OFFSET(A70,-1,0) ="",OFFSET(A70,-2,0)+1,OFFSET(A70,-1,0)+1 )</f>
        <v>40</v>
      </c>
      <c r="B70" s="165" t="s">
        <v>271</v>
      </c>
      <c r="C70" s="51"/>
      <c r="D70" s="53"/>
      <c r="E70" s="53"/>
      <c r="F70" s="51"/>
      <c r="G70" s="51"/>
      <c r="H70" s="51"/>
      <c r="I70" s="60"/>
    </row>
  </sheetData>
  <mergeCells count="18">
    <mergeCell ref="B46:D46"/>
    <mergeCell ref="B54:D54"/>
    <mergeCell ref="B60:D60"/>
    <mergeCell ref="B66:D66"/>
    <mergeCell ref="F16:H16"/>
    <mergeCell ref="B18:D18"/>
    <mergeCell ref="B27:D27"/>
    <mergeCell ref="E2:E3"/>
    <mergeCell ref="C3:D3"/>
    <mergeCell ref="B4:D4"/>
    <mergeCell ref="B5:D5"/>
    <mergeCell ref="B41:D41"/>
    <mergeCell ref="A1:D1"/>
    <mergeCell ref="A2:D2"/>
    <mergeCell ref="B39:D39"/>
    <mergeCell ref="B6:D6"/>
    <mergeCell ref="B7:D7"/>
    <mergeCell ref="B8:D8"/>
  </mergeCells>
  <dataValidations count="4">
    <dataValidation showDropDown="1" showErrorMessage="1" sqref="F16:H17" xr:uid="{00000000-0002-0000-0400-000000000000}"/>
    <dataValidation allowBlank="1" showInputMessage="1" showErrorMessage="1" sqref="F18:H19 F41:H41 F46:H47" xr:uid="{00000000-0002-0000-0400-000001000000}"/>
    <dataValidation type="list" allowBlank="1" showErrorMessage="1" sqref="F71:H100" xr:uid="{00000000-0002-0000-0400-000002000000}">
      <formula1>#REF!</formula1>
      <formula2>0</formula2>
    </dataValidation>
    <dataValidation type="list" allowBlank="1" sqref="F20:H27 F28:F36 F38:F40 G28:H40 F42:H45 F48:H70" xr:uid="{00000000-0002-0000-0400-000003000000}">
      <formula1>$A$11:$A$15</formula1>
    </dataValidation>
  </dataValidations>
  <pageMargins left="0.7" right="0.7" top="0.75" bottom="0.75" header="0.3" footer="0.3"/>
  <pageSetup orientation="portrait" horizontalDpi="4294967295" verticalDpi="4294967295"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X37"/>
  <sheetViews>
    <sheetView showGridLines="0" topLeftCell="A17" zoomScaleNormal="100" workbookViewId="0">
      <selection activeCell="A18" sqref="A18:XFD34"/>
    </sheetView>
  </sheetViews>
  <sheetFormatPr defaultColWidth="9.09765625" defaultRowHeight="13.2"/>
  <cols>
    <col min="1" max="1" width="12.3984375" style="75" customWidth="1"/>
    <col min="2" max="4" width="35.09765625" style="46" customWidth="1"/>
    <col min="5" max="5" width="32.09765625" style="46" customWidth="1"/>
    <col min="6" max="8" width="9.69921875" style="46" customWidth="1"/>
    <col min="9" max="9" width="17.69921875" style="46" customWidth="1"/>
    <col min="10" max="16384" width="9.09765625" style="46"/>
  </cols>
  <sheetData>
    <row r="1" spans="1:24" s="1" customFormat="1" ht="13.8">
      <c r="A1" s="199"/>
      <c r="B1" s="199"/>
      <c r="C1" s="199"/>
      <c r="D1" s="199"/>
      <c r="E1" s="34"/>
      <c r="F1" s="34"/>
      <c r="G1" s="34"/>
      <c r="H1" s="34"/>
      <c r="I1" s="34"/>
      <c r="J1" s="34"/>
    </row>
    <row r="2" spans="1:24" s="1" customFormat="1" ht="31.5" customHeight="1">
      <c r="A2" s="200" t="s">
        <v>69</v>
      </c>
      <c r="B2" s="200"/>
      <c r="C2" s="200"/>
      <c r="D2" s="200"/>
      <c r="E2" s="205"/>
      <c r="F2" s="23"/>
      <c r="G2" s="23"/>
      <c r="H2" s="23"/>
      <c r="I2" s="23"/>
      <c r="J2" s="23"/>
    </row>
    <row r="3" spans="1:24" s="1" customFormat="1" ht="31.5" customHeight="1">
      <c r="A3" s="47"/>
      <c r="C3" s="207"/>
      <c r="D3" s="207"/>
      <c r="E3" s="205"/>
      <c r="F3" s="23"/>
      <c r="G3" s="23"/>
      <c r="H3" s="23"/>
      <c r="I3" s="23"/>
      <c r="J3" s="23"/>
    </row>
    <row r="4" spans="1:24" s="38" customFormat="1">
      <c r="A4" s="136" t="s">
        <v>66</v>
      </c>
      <c r="B4" s="169" t="s">
        <v>200</v>
      </c>
      <c r="C4" s="169"/>
      <c r="D4" s="169"/>
      <c r="E4" s="39"/>
      <c r="F4" s="39"/>
      <c r="G4" s="39"/>
      <c r="H4" s="40"/>
      <c r="I4" s="40"/>
      <c r="X4" s="38" t="s">
        <v>92</v>
      </c>
    </row>
    <row r="5" spans="1:24" s="38" customFormat="1" ht="144.75" customHeight="1">
      <c r="A5" s="136" t="s">
        <v>61</v>
      </c>
      <c r="B5" s="201"/>
      <c r="C5" s="202"/>
      <c r="D5" s="202"/>
      <c r="E5" s="39"/>
      <c r="F5" s="39"/>
      <c r="G5" s="39"/>
      <c r="H5" s="40"/>
      <c r="I5" s="40"/>
      <c r="X5" s="38" t="s">
        <v>93</v>
      </c>
    </row>
    <row r="6" spans="1:24" s="38" customFormat="1">
      <c r="A6" s="136" t="s">
        <v>94</v>
      </c>
      <c r="B6" s="201"/>
      <c r="C6" s="202"/>
      <c r="D6" s="202"/>
      <c r="E6" s="39"/>
      <c r="F6" s="39"/>
      <c r="G6" s="39"/>
      <c r="H6" s="40"/>
      <c r="I6" s="40"/>
    </row>
    <row r="7" spans="1:24" s="38" customFormat="1">
      <c r="A7" s="136" t="s">
        <v>95</v>
      </c>
      <c r="B7" s="202" t="s">
        <v>198</v>
      </c>
      <c r="C7" s="202"/>
      <c r="D7" s="202"/>
      <c r="E7" s="39"/>
      <c r="F7" s="39"/>
      <c r="G7" s="39"/>
      <c r="H7" s="41"/>
      <c r="I7" s="40"/>
      <c r="X7" s="42"/>
    </row>
    <row r="8" spans="1:24" s="43" customFormat="1">
      <c r="A8" s="136" t="s">
        <v>96</v>
      </c>
      <c r="B8" s="203">
        <v>44843</v>
      </c>
      <c r="C8" s="203"/>
      <c r="D8" s="203"/>
      <c r="E8" s="39"/>
    </row>
    <row r="9" spans="1:24" s="43" customFormat="1">
      <c r="A9" s="137" t="s">
        <v>97</v>
      </c>
      <c r="B9" s="70" t="str">
        <f>F17</f>
        <v>Internal Build 03112011</v>
      </c>
      <c r="C9" s="70" t="str">
        <f>G17</f>
        <v>Internal build 14112011</v>
      </c>
      <c r="D9" s="70" t="str">
        <f>H17</f>
        <v>External build 16112011</v>
      </c>
    </row>
    <row r="10" spans="1:24" s="43" customFormat="1">
      <c r="A10" s="138" t="s">
        <v>98</v>
      </c>
      <c r="B10" s="71"/>
      <c r="C10" s="71"/>
      <c r="D10" s="71"/>
    </row>
    <row r="11" spans="1:24" s="43" customFormat="1">
      <c r="A11" s="138" t="s">
        <v>40</v>
      </c>
      <c r="B11" s="72"/>
      <c r="C11" s="72"/>
      <c r="D11" s="72"/>
    </row>
    <row r="12" spans="1:24" s="43" customFormat="1">
      <c r="A12" s="138" t="s">
        <v>42</v>
      </c>
      <c r="B12" s="72"/>
      <c r="C12" s="72"/>
      <c r="D12" s="72"/>
    </row>
    <row r="13" spans="1:24" s="43" customFormat="1">
      <c r="A13" s="138" t="s">
        <v>44</v>
      </c>
      <c r="B13" s="72">
        <f>COUNTIF($F$18:$F$49300,"*Not Run*")</f>
        <v>0</v>
      </c>
      <c r="C13" s="72">
        <f>COUNTIF($G$18:$G$49300,"*Not Run*")</f>
        <v>0</v>
      </c>
      <c r="D13" s="72">
        <f>COUNTIF($H$18:$H$49300,"*Not Run*")</f>
        <v>0</v>
      </c>
      <c r="E13" s="1"/>
      <c r="F13" s="1"/>
      <c r="G13" s="1"/>
      <c r="H13" s="1"/>
      <c r="I13" s="1"/>
    </row>
    <row r="14" spans="1:24" s="43" customFormat="1">
      <c r="A14" s="138" t="s">
        <v>99</v>
      </c>
      <c r="B14" s="72">
        <f>COUNTIF($F$18:$F$49300,"*NA*")</f>
        <v>0</v>
      </c>
      <c r="C14" s="72">
        <f>COUNTIF($G$18:$G$49300,"*NA*")</f>
        <v>0</v>
      </c>
      <c r="D14" s="72">
        <f>COUNTIF($H$18:$H$49300,"*NA*")</f>
        <v>0</v>
      </c>
      <c r="E14" s="61"/>
      <c r="F14" s="1"/>
      <c r="G14" s="1"/>
      <c r="H14" s="1"/>
      <c r="I14" s="1"/>
    </row>
    <row r="15" spans="1:24" s="43" customFormat="1" ht="26.4">
      <c r="A15" s="138" t="s">
        <v>100</v>
      </c>
      <c r="B15" s="72"/>
      <c r="C15" s="72"/>
      <c r="D15" s="72"/>
      <c r="E15" s="1"/>
      <c r="F15" s="1"/>
      <c r="G15" s="1"/>
      <c r="H15" s="1"/>
      <c r="I15" s="1"/>
    </row>
    <row r="16" spans="1:24" s="44" customFormat="1" ht="15" customHeight="1">
      <c r="A16" s="73"/>
      <c r="B16" s="49"/>
      <c r="C16" s="49"/>
      <c r="D16" s="50"/>
      <c r="E16" s="62"/>
      <c r="F16" s="208" t="s">
        <v>97</v>
      </c>
      <c r="G16" s="209"/>
      <c r="H16" s="210"/>
      <c r="I16" s="62"/>
    </row>
    <row r="17" spans="1:9" s="44" customFormat="1" ht="39.6">
      <c r="A17" s="139" t="s">
        <v>101</v>
      </c>
      <c r="B17" s="140" t="s">
        <v>102</v>
      </c>
      <c r="C17" s="140" t="s">
        <v>103</v>
      </c>
      <c r="D17" s="140" t="s">
        <v>104</v>
      </c>
      <c r="E17" s="141" t="s">
        <v>105</v>
      </c>
      <c r="F17" s="140" t="s">
        <v>106</v>
      </c>
      <c r="G17" s="140" t="s">
        <v>107</v>
      </c>
      <c r="H17" s="140" t="s">
        <v>108</v>
      </c>
      <c r="I17" s="140" t="s">
        <v>109</v>
      </c>
    </row>
    <row r="18" spans="1:9" s="44" customFormat="1" ht="15.75" customHeight="1">
      <c r="A18" s="64"/>
      <c r="B18" s="196">
        <v>1</v>
      </c>
      <c r="C18" s="197"/>
      <c r="D18" s="198"/>
      <c r="E18" s="64"/>
      <c r="F18" s="65"/>
      <c r="G18" s="65"/>
      <c r="H18" s="65"/>
      <c r="I18" s="64"/>
    </row>
    <row r="19" spans="1:9" s="44" customFormat="1" ht="15.75" customHeight="1">
      <c r="A19" s="64"/>
      <c r="B19" s="166"/>
      <c r="C19" s="167"/>
      <c r="D19" s="168"/>
      <c r="E19" s="64"/>
      <c r="F19" s="65"/>
      <c r="G19" s="65"/>
      <c r="H19" s="65"/>
      <c r="I19" s="64"/>
    </row>
    <row r="20" spans="1:9" s="45" customFormat="1" ht="26.4">
      <c r="A20" s="51">
        <v>1</v>
      </c>
      <c r="B20" s="165" t="s">
        <v>215</v>
      </c>
      <c r="C20" s="51"/>
      <c r="D20" s="52"/>
      <c r="E20" s="53"/>
      <c r="F20" s="51"/>
      <c r="G20" s="51"/>
      <c r="H20" s="51"/>
      <c r="I20" s="54"/>
    </row>
    <row r="21" spans="1:9" s="45" customFormat="1" ht="26.4">
      <c r="A21" s="57">
        <v>2</v>
      </c>
      <c r="B21" s="165" t="s">
        <v>216</v>
      </c>
      <c r="C21" s="51"/>
      <c r="D21" s="58"/>
      <c r="E21" s="53"/>
      <c r="F21" s="51"/>
      <c r="G21" s="51"/>
      <c r="H21" s="51"/>
      <c r="I21" s="54"/>
    </row>
    <row r="22" spans="1:9" s="45" customFormat="1" ht="26.4">
      <c r="A22" s="57">
        <v>3</v>
      </c>
      <c r="B22" s="165" t="s">
        <v>217</v>
      </c>
      <c r="C22" s="51"/>
      <c r="D22" s="59"/>
      <c r="E22" s="53"/>
      <c r="F22" s="51"/>
      <c r="G22" s="51"/>
      <c r="H22" s="51"/>
      <c r="I22" s="54"/>
    </row>
    <row r="23" spans="1:9" s="48" customFormat="1" ht="13.8">
      <c r="A23" s="57">
        <v>4</v>
      </c>
      <c r="B23" s="165"/>
      <c r="C23" s="51"/>
      <c r="D23" s="53"/>
      <c r="E23" s="53"/>
      <c r="F23" s="51"/>
      <c r="G23" s="51"/>
      <c r="H23" s="51"/>
      <c r="I23" s="60"/>
    </row>
    <row r="24" spans="1:9" s="48" customFormat="1" ht="13.8">
      <c r="A24" s="74"/>
      <c r="B24" s="196" t="s">
        <v>201</v>
      </c>
      <c r="C24" s="197"/>
      <c r="D24" s="198"/>
      <c r="E24" s="66"/>
      <c r="F24" s="63"/>
      <c r="G24" s="63"/>
      <c r="H24" s="63"/>
      <c r="I24" s="66"/>
    </row>
    <row r="25" spans="1:9" s="45" customFormat="1" ht="26.4">
      <c r="A25" s="51">
        <v>5</v>
      </c>
      <c r="B25" s="165" t="s">
        <v>202</v>
      </c>
      <c r="C25" s="51"/>
      <c r="D25" s="52"/>
      <c r="E25" s="53"/>
      <c r="F25" s="51"/>
      <c r="G25" s="51"/>
      <c r="H25" s="51"/>
      <c r="I25" s="54"/>
    </row>
    <row r="26" spans="1:9" s="45" customFormat="1" ht="26.4">
      <c r="A26" s="57">
        <v>6</v>
      </c>
      <c r="B26" s="165" t="s">
        <v>203</v>
      </c>
      <c r="C26" s="51"/>
      <c r="D26" s="58"/>
      <c r="E26" s="53"/>
      <c r="F26" s="51"/>
      <c r="G26" s="51"/>
      <c r="H26" s="51"/>
      <c r="I26" s="54"/>
    </row>
    <row r="27" spans="1:9" s="45" customFormat="1" ht="26.4">
      <c r="A27" s="57">
        <v>7</v>
      </c>
      <c r="B27" s="165" t="s">
        <v>204</v>
      </c>
      <c r="C27" s="51"/>
      <c r="D27" s="59"/>
      <c r="E27" s="53"/>
      <c r="F27" s="51"/>
      <c r="G27" s="51"/>
      <c r="H27" s="51"/>
      <c r="I27" s="54"/>
    </row>
    <row r="28" spans="1:9" s="48" customFormat="1" ht="13.8">
      <c r="A28" s="57">
        <v>8</v>
      </c>
      <c r="B28" s="165"/>
      <c r="C28" s="51"/>
      <c r="D28" s="53"/>
      <c r="E28" s="53"/>
      <c r="F28" s="51"/>
      <c r="G28" s="51"/>
      <c r="H28" s="51"/>
      <c r="I28" s="60"/>
    </row>
    <row r="29" spans="1:9" s="48" customFormat="1" ht="13.8">
      <c r="A29" s="74"/>
      <c r="B29" s="196" t="s">
        <v>205</v>
      </c>
      <c r="C29" s="197"/>
      <c r="D29" s="198"/>
      <c r="E29" s="66"/>
      <c r="F29" s="63"/>
      <c r="G29" s="63"/>
      <c r="H29" s="63"/>
      <c r="I29" s="66"/>
    </row>
    <row r="30" spans="1:9" s="45" customFormat="1" ht="26.4">
      <c r="A30" s="51">
        <v>9</v>
      </c>
      <c r="B30" s="165" t="s">
        <v>208</v>
      </c>
      <c r="C30" s="51"/>
      <c r="D30" s="52"/>
      <c r="E30" s="53"/>
      <c r="F30" s="51"/>
      <c r="G30" s="51"/>
      <c r="H30" s="51"/>
      <c r="I30" s="54"/>
    </row>
    <row r="31" spans="1:9" s="45" customFormat="1" ht="26.4">
      <c r="A31" s="57">
        <v>10</v>
      </c>
      <c r="B31" s="165" t="s">
        <v>211</v>
      </c>
      <c r="C31" s="51"/>
      <c r="D31" s="58"/>
      <c r="E31" s="53"/>
      <c r="F31" s="51"/>
      <c r="G31" s="51"/>
      <c r="H31" s="51"/>
      <c r="I31" s="54"/>
    </row>
    <row r="32" spans="1:9" s="45" customFormat="1" ht="39.6">
      <c r="A32" s="57">
        <v>11</v>
      </c>
      <c r="B32" s="165" t="s">
        <v>212</v>
      </c>
      <c r="C32" s="51"/>
      <c r="D32" s="59"/>
      <c r="E32" s="53"/>
      <c r="F32" s="51"/>
      <c r="G32" s="51"/>
      <c r="H32" s="51"/>
      <c r="I32" s="54"/>
    </row>
    <row r="33" spans="1:9" s="45" customFormat="1" ht="39.6">
      <c r="A33" s="57">
        <v>12</v>
      </c>
      <c r="B33" s="165" t="s">
        <v>213</v>
      </c>
      <c r="C33" s="51"/>
      <c r="D33" s="59"/>
      <c r="E33" s="53"/>
      <c r="F33" s="51"/>
      <c r="G33" s="51"/>
      <c r="H33" s="51"/>
      <c r="I33" s="54"/>
    </row>
    <row r="34" spans="1:9" s="48" customFormat="1" ht="52.8">
      <c r="A34" s="57">
        <v>13</v>
      </c>
      <c r="B34" s="165" t="s">
        <v>214</v>
      </c>
      <c r="C34" s="51"/>
      <c r="D34" s="53"/>
      <c r="E34" s="53"/>
      <c r="F34" s="51"/>
      <c r="G34" s="51"/>
      <c r="H34" s="51"/>
      <c r="I34" s="60"/>
    </row>
    <row r="35" spans="1:9">
      <c r="A35" s="75" t="s">
        <v>206</v>
      </c>
      <c r="B35" s="46" t="s">
        <v>207</v>
      </c>
    </row>
    <row r="36" spans="1:9">
      <c r="A36" s="75" t="s">
        <v>209</v>
      </c>
    </row>
    <row r="37" spans="1:9">
      <c r="A37" s="75" t="s">
        <v>210</v>
      </c>
    </row>
  </sheetData>
  <mergeCells count="12">
    <mergeCell ref="A1:D1"/>
    <mergeCell ref="A2:D2"/>
    <mergeCell ref="C3:D3"/>
    <mergeCell ref="F16:H16"/>
    <mergeCell ref="E2:E3"/>
    <mergeCell ref="B29:D29"/>
    <mergeCell ref="B24:D24"/>
    <mergeCell ref="B18:D18"/>
    <mergeCell ref="B5:D5"/>
    <mergeCell ref="B6:D6"/>
    <mergeCell ref="B7:D7"/>
    <mergeCell ref="B8:D8"/>
  </mergeCells>
  <dataValidations count="4">
    <dataValidation allowBlank="1" showInputMessage="1" showErrorMessage="1" sqref="F18:H19" xr:uid="{00000000-0002-0000-0500-000001000000}"/>
    <dataValidation showDropDown="1" showErrorMessage="1" sqref="F16:H17" xr:uid="{00000000-0002-0000-0500-000002000000}"/>
    <dataValidation type="list" allowBlank="1" sqref="F20:H34" xr:uid="{00000000-0002-0000-0500-000003000000}">
      <formula1>$A$11:$A$15</formula1>
    </dataValidation>
    <dataValidation type="list" allowBlank="1" showErrorMessage="1" sqref="F35:H86" xr:uid="{00000000-0002-0000-0500-000000000000}">
      <formula1>#REF!</formula1>
      <formula2>0</formula2>
    </dataValidation>
  </dataValidations>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00B050"/>
  </sheetPr>
  <dimension ref="A1:L61"/>
  <sheetViews>
    <sheetView showGridLines="0" topLeftCell="A44" zoomScaleNormal="100" workbookViewId="0">
      <selection activeCell="C27" sqref="C27"/>
    </sheetView>
  </sheetViews>
  <sheetFormatPr defaultColWidth="9.09765625" defaultRowHeight="13.8"/>
  <cols>
    <col min="1" max="1" width="4" style="76" customWidth="1"/>
    <col min="2" max="2" width="16.09765625" style="77" customWidth="1"/>
    <col min="3" max="3" width="19" style="77" customWidth="1"/>
    <col min="4" max="4" width="20.3984375" style="77" customWidth="1"/>
    <col min="5" max="5" width="16.296875" style="77" customWidth="1"/>
    <col min="6" max="6" width="19" style="77" customWidth="1"/>
    <col min="7" max="7" width="15" style="79" customWidth="1"/>
    <col min="8" max="8" width="23.59765625" style="79" customWidth="1"/>
    <col min="9" max="9" width="25.3984375" style="79" customWidth="1"/>
    <col min="10" max="10" width="21" style="79" customWidth="1"/>
    <col min="11" max="11" width="11.3984375" style="79" customWidth="1"/>
    <col min="12" max="12" width="17.296875" style="79" customWidth="1"/>
    <col min="13" max="13" width="17.296875" style="77" customWidth="1"/>
    <col min="14" max="14" width="14.09765625" style="77" customWidth="1"/>
    <col min="15" max="15" width="18.3984375" style="77" customWidth="1"/>
    <col min="16" max="16384" width="9.09765625" style="77"/>
  </cols>
  <sheetData>
    <row r="1" spans="1:12">
      <c r="G1" s="78" t="s">
        <v>112</v>
      </c>
    </row>
    <row r="2" spans="1:12" s="81" customFormat="1" ht="24.6">
      <c r="A2" s="80"/>
      <c r="C2" s="213" t="s">
        <v>113</v>
      </c>
      <c r="D2" s="213"/>
      <c r="E2" s="213"/>
      <c r="F2" s="213"/>
      <c r="G2" s="213"/>
      <c r="H2" s="82" t="s">
        <v>114</v>
      </c>
      <c r="I2" s="83"/>
      <c r="J2" s="83"/>
      <c r="K2" s="83"/>
      <c r="L2" s="83"/>
    </row>
    <row r="3" spans="1:12" s="81" customFormat="1" ht="22.8">
      <c r="A3" s="80"/>
      <c r="C3" s="214" t="s">
        <v>115</v>
      </c>
      <c r="D3" s="214"/>
      <c r="E3" s="154"/>
      <c r="F3" s="215" t="s">
        <v>116</v>
      </c>
      <c r="G3" s="215"/>
      <c r="H3" s="83"/>
      <c r="I3" s="83"/>
      <c r="J3" s="84"/>
      <c r="K3" s="83"/>
      <c r="L3" s="83"/>
    </row>
    <row r="4" spans="1:12">
      <c r="A4" s="80"/>
      <c r="D4" s="85"/>
      <c r="E4" s="85"/>
      <c r="H4" s="86"/>
    </row>
    <row r="5" spans="1:12" s="87" customFormat="1">
      <c r="A5" s="80"/>
      <c r="D5" s="88"/>
      <c r="E5" s="88"/>
      <c r="G5" s="89"/>
      <c r="H5" s="90"/>
      <c r="I5" s="89"/>
      <c r="J5" s="89"/>
      <c r="K5" s="89"/>
      <c r="L5" s="89"/>
    </row>
    <row r="6" spans="1:12" ht="21.75" customHeight="1">
      <c r="B6" s="216" t="s">
        <v>117</v>
      </c>
      <c r="C6" s="216"/>
      <c r="D6" s="91"/>
      <c r="E6" s="91"/>
      <c r="F6" s="91"/>
      <c r="G6" s="92"/>
      <c r="H6" s="92"/>
    </row>
    <row r="7" spans="1:12">
      <c r="B7" s="93" t="s">
        <v>118</v>
      </c>
      <c r="C7" s="94"/>
      <c r="D7" s="94"/>
      <c r="E7" s="94"/>
      <c r="F7" s="94"/>
      <c r="G7" s="95"/>
    </row>
    <row r="8" spans="1:12">
      <c r="A8" s="96" t="s">
        <v>57</v>
      </c>
      <c r="B8" s="157" t="s">
        <v>119</v>
      </c>
      <c r="C8" s="157" t="s">
        <v>120</v>
      </c>
      <c r="D8" s="157" t="s">
        <v>121</v>
      </c>
      <c r="E8" s="157" t="s">
        <v>122</v>
      </c>
      <c r="F8" s="157" t="s">
        <v>123</v>
      </c>
      <c r="G8" s="157" t="s">
        <v>124</v>
      </c>
      <c r="H8" s="157" t="s">
        <v>125</v>
      </c>
      <c r="I8" s="156" t="s">
        <v>126</v>
      </c>
      <c r="L8" s="77"/>
    </row>
    <row r="9" spans="1:12" s="122" customFormat="1" ht="14.4">
      <c r="A9" s="118"/>
      <c r="B9" s="119" t="s">
        <v>127</v>
      </c>
      <c r="C9" s="119" t="s">
        <v>128</v>
      </c>
      <c r="D9" s="119" t="s">
        <v>129</v>
      </c>
      <c r="E9" s="119" t="s">
        <v>130</v>
      </c>
      <c r="F9" s="119" t="s">
        <v>131</v>
      </c>
      <c r="G9" s="119" t="s">
        <v>132</v>
      </c>
      <c r="H9" s="119" t="s">
        <v>133</v>
      </c>
      <c r="I9" s="120"/>
      <c r="J9" s="121"/>
      <c r="K9" s="121"/>
    </row>
    <row r="10" spans="1:12">
      <c r="A10" s="97">
        <v>1</v>
      </c>
      <c r="B10" s="98" t="s">
        <v>65</v>
      </c>
      <c r="C10" s="98" t="s">
        <v>134</v>
      </c>
      <c r="D10" s="98" t="s">
        <v>135</v>
      </c>
      <c r="E10" s="98" t="s">
        <v>136</v>
      </c>
      <c r="F10" s="98" t="s">
        <v>137</v>
      </c>
      <c r="G10" s="98" t="s">
        <v>138</v>
      </c>
      <c r="H10" s="98" t="s">
        <v>138</v>
      </c>
      <c r="I10" s="99"/>
      <c r="L10" s="77"/>
    </row>
    <row r="11" spans="1:12" ht="20.25" customHeight="1">
      <c r="A11" s="97">
        <v>2</v>
      </c>
      <c r="B11" s="98" t="s">
        <v>66</v>
      </c>
      <c r="C11" s="98" t="s">
        <v>139</v>
      </c>
      <c r="D11" s="98" t="s">
        <v>140</v>
      </c>
      <c r="E11" s="98" t="s">
        <v>141</v>
      </c>
      <c r="F11" s="98" t="s">
        <v>137</v>
      </c>
      <c r="G11" s="98" t="s">
        <v>138</v>
      </c>
      <c r="H11" s="98" t="s">
        <v>142</v>
      </c>
      <c r="I11" s="99" t="s">
        <v>143</v>
      </c>
      <c r="L11" s="77"/>
    </row>
    <row r="12" spans="1:12" ht="20.25" customHeight="1">
      <c r="A12" s="97">
        <v>3</v>
      </c>
      <c r="B12" s="98" t="s">
        <v>144</v>
      </c>
      <c r="C12" s="98" t="s">
        <v>145</v>
      </c>
      <c r="D12" s="98" t="s">
        <v>140</v>
      </c>
      <c r="E12" s="98" t="s">
        <v>136</v>
      </c>
      <c r="F12" s="98" t="s">
        <v>146</v>
      </c>
      <c r="G12" s="98" t="s">
        <v>138</v>
      </c>
      <c r="H12" s="98" t="s">
        <v>138</v>
      </c>
      <c r="I12" s="99"/>
      <c r="L12" s="77"/>
    </row>
    <row r="13" spans="1:12" ht="15" customHeight="1">
      <c r="B13" s="100"/>
      <c r="C13" s="94"/>
      <c r="D13" s="94"/>
      <c r="E13" s="94"/>
      <c r="F13" s="94"/>
      <c r="G13" s="95"/>
    </row>
    <row r="14" spans="1:12" ht="21.75" customHeight="1">
      <c r="B14" s="216" t="s">
        <v>147</v>
      </c>
      <c r="C14" s="216"/>
      <c r="D14" s="216"/>
      <c r="E14" s="91"/>
      <c r="F14" s="91"/>
      <c r="G14" s="92"/>
      <c r="H14" s="92"/>
    </row>
    <row r="15" spans="1:12">
      <c r="B15" s="93" t="s">
        <v>148</v>
      </c>
      <c r="C15" s="94"/>
      <c r="D15" s="94"/>
      <c r="E15" s="94"/>
      <c r="F15" s="94"/>
      <c r="G15" s="95"/>
    </row>
    <row r="16" spans="1:12" ht="31.5" customHeight="1">
      <c r="A16" s="96" t="s">
        <v>57</v>
      </c>
      <c r="B16" s="157" t="s">
        <v>149</v>
      </c>
      <c r="C16" s="157" t="s">
        <v>40</v>
      </c>
      <c r="D16" s="157" t="s">
        <v>42</v>
      </c>
      <c r="E16" s="157" t="s">
        <v>142</v>
      </c>
      <c r="F16" s="157" t="s">
        <v>44</v>
      </c>
      <c r="G16" s="157" t="s">
        <v>150</v>
      </c>
      <c r="L16" s="77"/>
    </row>
    <row r="17" spans="1:12" s="122" customFormat="1" ht="39.6">
      <c r="A17" s="118"/>
      <c r="B17" s="119" t="s">
        <v>127</v>
      </c>
      <c r="C17" s="123" t="s">
        <v>151</v>
      </c>
      <c r="D17" s="123" t="s">
        <v>152</v>
      </c>
      <c r="E17" s="123" t="s">
        <v>153</v>
      </c>
      <c r="F17" s="123" t="s">
        <v>154</v>
      </c>
      <c r="G17" s="123" t="s">
        <v>155</v>
      </c>
      <c r="H17" s="121"/>
      <c r="I17" s="121"/>
      <c r="J17" s="121"/>
      <c r="K17" s="121"/>
    </row>
    <row r="18" spans="1:12">
      <c r="A18" s="97">
        <v>1</v>
      </c>
      <c r="B18" s="98" t="s">
        <v>65</v>
      </c>
      <c r="C18" s="101">
        <f>'Display Price'!D11</f>
        <v>0</v>
      </c>
      <c r="D18" s="101">
        <f>'Display Price'!D12</f>
        <v>0</v>
      </c>
      <c r="E18" s="101">
        <f>'Display Price'!D14</f>
        <v>0</v>
      </c>
      <c r="F18" s="101">
        <f>'Display Price'!D13</f>
        <v>0</v>
      </c>
      <c r="G18" s="101">
        <f>'Display Price'!D15</f>
        <v>0</v>
      </c>
      <c r="L18" s="77"/>
    </row>
    <row r="19" spans="1:12" ht="20.25" customHeight="1">
      <c r="A19" s="97">
        <v>2</v>
      </c>
      <c r="B19" s="98" t="s">
        <v>144</v>
      </c>
      <c r="C19" s="101" t="e">
        <f>#REF!</f>
        <v>#REF!</v>
      </c>
      <c r="D19" s="101" t="e">
        <f>#REF!</f>
        <v>#REF!</v>
      </c>
      <c r="E19" s="101" t="e">
        <f>#REF!</f>
        <v>#REF!</v>
      </c>
      <c r="F19" s="101" t="e">
        <f>#REF!</f>
        <v>#REF!</v>
      </c>
      <c r="G19" s="101" t="e">
        <f>#REF!</f>
        <v>#REF!</v>
      </c>
      <c r="L19" s="77"/>
    </row>
    <row r="20" spans="1:12" ht="20.25" customHeight="1">
      <c r="A20" s="97">
        <v>3</v>
      </c>
      <c r="B20" s="98" t="s">
        <v>98</v>
      </c>
      <c r="C20" s="101" t="e">
        <f>SUM(C18:C19)</f>
        <v>#REF!</v>
      </c>
      <c r="D20" s="101" t="e">
        <f t="shared" ref="D20:G20" si="0">SUM(D18:D19)</f>
        <v>#REF!</v>
      </c>
      <c r="E20" s="101" t="e">
        <f t="shared" si="0"/>
        <v>#REF!</v>
      </c>
      <c r="F20" s="101" t="e">
        <f t="shared" si="0"/>
        <v>#REF!</v>
      </c>
      <c r="G20" s="101" t="e">
        <f t="shared" si="0"/>
        <v>#REF!</v>
      </c>
      <c r="L20" s="77"/>
    </row>
    <row r="21" spans="1:12" ht="20.25" customHeight="1">
      <c r="A21" s="103"/>
      <c r="B21" s="104"/>
      <c r="C21" s="117" t="s">
        <v>156</v>
      </c>
      <c r="D21" s="116" t="e">
        <f>SUM(C20,D20,G20)/SUM(C20:G20)</f>
        <v>#REF!</v>
      </c>
      <c r="E21" s="105"/>
      <c r="F21" s="105"/>
      <c r="G21" s="105"/>
      <c r="L21" s="77"/>
    </row>
    <row r="22" spans="1:12">
      <c r="B22" s="100"/>
      <c r="C22" s="94"/>
      <c r="D22" s="94"/>
      <c r="E22" s="94"/>
      <c r="F22" s="94"/>
      <c r="G22" s="95"/>
    </row>
    <row r="23" spans="1:12" ht="21.75" customHeight="1">
      <c r="B23" s="216" t="s">
        <v>157</v>
      </c>
      <c r="C23" s="216"/>
      <c r="D23" s="216"/>
      <c r="E23" s="91"/>
      <c r="F23" s="91"/>
      <c r="G23" s="92"/>
      <c r="H23" s="92"/>
    </row>
    <row r="24" spans="1:12" ht="21.75" customHeight="1">
      <c r="B24" s="93" t="s">
        <v>158</v>
      </c>
      <c r="C24" s="155"/>
      <c r="D24" s="155"/>
      <c r="E24" s="91"/>
      <c r="F24" s="91"/>
      <c r="G24" s="92"/>
      <c r="H24" s="92"/>
    </row>
    <row r="25" spans="1:12" ht="14.4">
      <c r="B25" s="102" t="s">
        <v>159</v>
      </c>
      <c r="C25" s="94"/>
      <c r="D25" s="94"/>
      <c r="E25" s="94"/>
      <c r="F25" s="94"/>
      <c r="G25" s="95"/>
    </row>
    <row r="26" spans="1:12" ht="18.75" customHeight="1">
      <c r="A26" s="96" t="s">
        <v>57</v>
      </c>
      <c r="B26" s="157" t="s">
        <v>160</v>
      </c>
      <c r="C26" s="157" t="s">
        <v>161</v>
      </c>
      <c r="D26" s="157" t="s">
        <v>162</v>
      </c>
      <c r="E26" s="157" t="s">
        <v>163</v>
      </c>
      <c r="F26" s="157" t="s">
        <v>164</v>
      </c>
      <c r="G26" s="217" t="s">
        <v>109</v>
      </c>
      <c r="H26" s="218"/>
    </row>
    <row r="27" spans="1:12">
      <c r="A27" s="97">
        <v>1</v>
      </c>
      <c r="B27" s="98" t="s">
        <v>165</v>
      </c>
      <c r="C27" s="101" t="e">
        <f>COUNTIFS(#REF!, "*Critical*",#REF!,"*Open*")</f>
        <v>#REF!</v>
      </c>
      <c r="D27" s="101" t="e">
        <f>COUNTIFS(#REF!, "*Critical*",#REF!,"*Resolved*")</f>
        <v>#REF!</v>
      </c>
      <c r="E27" s="101" t="e">
        <f>COUNTIFS(#REF!, "*Critical*",#REF!,"*Reopened*")</f>
        <v>#REF!</v>
      </c>
      <c r="F27" s="101" t="e">
        <f>COUNTIFS(#REF!, "*Critical*",#REF!,"*Closed*") + COUNTIFS(#REF!, "*Critical*",#REF!,"*Ready for client test*")</f>
        <v>#REF!</v>
      </c>
      <c r="G27" s="211"/>
      <c r="H27" s="212"/>
    </row>
    <row r="28" spans="1:12" ht="20.25" customHeight="1">
      <c r="A28" s="97">
        <v>2</v>
      </c>
      <c r="B28" s="98" t="s">
        <v>166</v>
      </c>
      <c r="C28" s="101" t="e">
        <f>COUNTIFS(#REF!, "*Major*",#REF!,"*Open*")</f>
        <v>#REF!</v>
      </c>
      <c r="D28" s="101" t="e">
        <f>COUNTIFS(#REF!, "*Major*",#REF!,"*Resolved*")</f>
        <v>#REF!</v>
      </c>
      <c r="E28" s="101" t="e">
        <f>COUNTIFS(#REF!, "*Major*",#REF!,"*Reopened*")</f>
        <v>#REF!</v>
      </c>
      <c r="F28" s="101" t="e">
        <f>COUNTIFS(#REF!, "*Major*",#REF!,"*Closed*") + COUNTIFS(#REF!, "*Major*",#REF!,"*Ready for client test*")</f>
        <v>#REF!</v>
      </c>
      <c r="G28" s="211"/>
      <c r="H28" s="212"/>
    </row>
    <row r="29" spans="1:12" ht="20.25" customHeight="1">
      <c r="A29" s="97">
        <v>3</v>
      </c>
      <c r="B29" s="98" t="s">
        <v>167</v>
      </c>
      <c r="C29" s="101" t="e">
        <f>COUNTIFS(#REF!, "*Normal*",#REF!,"*Open*")</f>
        <v>#REF!</v>
      </c>
      <c r="D29" s="101" t="e">
        <f>COUNTIFS(#REF!, "*Normal*",#REF!,"*Resolved*")</f>
        <v>#REF!</v>
      </c>
      <c r="E29" s="101" t="e">
        <f>COUNTIFS(#REF!, "*Normal*",#REF!,"*Reopened*")</f>
        <v>#REF!</v>
      </c>
      <c r="F29" s="101" t="e">
        <f>COUNTIFS(#REF!, "*Normal*",#REF!,"*Closed*") + COUNTIFS(#REF!, "*Normal*",#REF!,"*Ready for client test*")</f>
        <v>#REF!</v>
      </c>
      <c r="G29" s="211"/>
      <c r="H29" s="212"/>
    </row>
    <row r="30" spans="1:12" ht="20.25" customHeight="1">
      <c r="A30" s="97">
        <v>4</v>
      </c>
      <c r="B30" s="98" t="s">
        <v>168</v>
      </c>
      <c r="C30" s="101" t="e">
        <f>COUNTIFS(#REF!, "*Minor*",#REF!,"*Open*")</f>
        <v>#REF!</v>
      </c>
      <c r="D30" s="101" t="e">
        <f>COUNTIFS(#REF!, "*Minor*",#REF!,"*Resolved*")</f>
        <v>#REF!</v>
      </c>
      <c r="E30" s="101" t="e">
        <f>COUNTIFS(#REF!, "*Minor*",#REF!,"*Reopened*")</f>
        <v>#REF!</v>
      </c>
      <c r="F30" s="101" t="e">
        <f>COUNTIFS(#REF!, "*Minor*",#REF!,"*Closed*") + COUNTIFS(#REF!, "*Minor*",#REF!,"*Ready for client test*")</f>
        <v>#REF!</v>
      </c>
      <c r="G30" s="211"/>
      <c r="H30" s="212"/>
    </row>
    <row r="31" spans="1:12" ht="20.25" customHeight="1">
      <c r="A31" s="97"/>
      <c r="B31" s="96" t="s">
        <v>98</v>
      </c>
      <c r="C31" s="96" t="e">
        <f>SUM(C27:C30)</f>
        <v>#REF!</v>
      </c>
      <c r="D31" s="96">
        <v>0</v>
      </c>
      <c r="E31" s="96">
        <v>0</v>
      </c>
      <c r="F31" s="96" t="e">
        <f>SUM(F27:F30)</f>
        <v>#REF!</v>
      </c>
      <c r="G31" s="211"/>
      <c r="H31" s="212"/>
    </row>
    <row r="32" spans="1:12" ht="20.25" customHeight="1">
      <c r="A32" s="103"/>
      <c r="B32" s="104"/>
      <c r="C32" s="105"/>
      <c r="D32" s="105"/>
      <c r="E32" s="105"/>
      <c r="F32" s="105"/>
      <c r="G32" s="105"/>
      <c r="H32" s="105"/>
    </row>
    <row r="33" spans="1:12" ht="14.4">
      <c r="B33" s="102" t="s">
        <v>169</v>
      </c>
      <c r="C33" s="94"/>
      <c r="D33" s="94"/>
      <c r="E33" s="94"/>
      <c r="F33" s="94"/>
      <c r="G33" s="95"/>
    </row>
    <row r="34" spans="1:12" ht="18.75" customHeight="1">
      <c r="A34" s="96" t="s">
        <v>57</v>
      </c>
      <c r="B34" s="157" t="s">
        <v>170</v>
      </c>
      <c r="C34" s="157" t="s">
        <v>171</v>
      </c>
      <c r="D34" s="157" t="s">
        <v>172</v>
      </c>
      <c r="E34" s="157" t="s">
        <v>123</v>
      </c>
      <c r="F34" s="219" t="s">
        <v>126</v>
      </c>
      <c r="G34" s="220"/>
    </row>
    <row r="35" spans="1:12" s="122" customFormat="1" ht="14.4">
      <c r="A35" s="118"/>
      <c r="B35" s="119" t="s">
        <v>173</v>
      </c>
      <c r="C35" s="123" t="s">
        <v>174</v>
      </c>
      <c r="D35" s="123" t="s">
        <v>175</v>
      </c>
      <c r="E35" s="123" t="s">
        <v>131</v>
      </c>
      <c r="F35" s="222"/>
      <c r="G35" s="223"/>
      <c r="H35" s="121"/>
      <c r="I35" s="121"/>
      <c r="J35" s="121"/>
      <c r="K35" s="121"/>
      <c r="L35" s="121"/>
    </row>
    <row r="36" spans="1:12">
      <c r="A36" s="97">
        <v>1</v>
      </c>
      <c r="B36" s="98" t="s">
        <v>111</v>
      </c>
      <c r="C36" s="101" t="s">
        <v>176</v>
      </c>
      <c r="D36" s="101" t="s">
        <v>168</v>
      </c>
      <c r="E36" s="101" t="s">
        <v>137</v>
      </c>
      <c r="F36" s="211"/>
      <c r="G36" s="212"/>
    </row>
    <row r="37" spans="1:12" ht="20.25" customHeight="1">
      <c r="A37" s="97">
        <v>2</v>
      </c>
      <c r="B37" s="98" t="s">
        <v>110</v>
      </c>
      <c r="C37" s="101" t="s">
        <v>177</v>
      </c>
      <c r="D37" s="101" t="s">
        <v>168</v>
      </c>
      <c r="E37" s="101" t="s">
        <v>137</v>
      </c>
      <c r="F37" s="211"/>
      <c r="G37" s="212"/>
    </row>
    <row r="38" spans="1:12" ht="20.25" customHeight="1">
      <c r="A38" s="103"/>
      <c r="B38" s="104"/>
      <c r="C38" s="105"/>
      <c r="D38" s="105"/>
      <c r="E38" s="105"/>
      <c r="F38" s="105"/>
      <c r="G38" s="105"/>
      <c r="H38" s="105"/>
    </row>
    <row r="39" spans="1:12" ht="21.75" customHeight="1">
      <c r="B39" s="216" t="s">
        <v>178</v>
      </c>
      <c r="C39" s="216"/>
      <c r="D39" s="91"/>
      <c r="E39" s="91"/>
      <c r="F39" s="91"/>
      <c r="G39" s="92"/>
      <c r="H39" s="92"/>
    </row>
    <row r="40" spans="1:12">
      <c r="B40" s="93" t="s">
        <v>179</v>
      </c>
      <c r="C40" s="94"/>
      <c r="D40" s="94"/>
      <c r="E40" s="94"/>
      <c r="F40" s="94"/>
      <c r="G40" s="95"/>
    </row>
    <row r="41" spans="1:12" ht="18.75" customHeight="1">
      <c r="A41" s="96" t="s">
        <v>57</v>
      </c>
      <c r="B41" s="157" t="s">
        <v>61</v>
      </c>
      <c r="C41" s="221" t="s">
        <v>180</v>
      </c>
      <c r="D41" s="221"/>
      <c r="E41" s="221" t="s">
        <v>181</v>
      </c>
      <c r="F41" s="221"/>
      <c r="G41" s="221"/>
      <c r="H41" s="96" t="s">
        <v>182</v>
      </c>
    </row>
    <row r="42" spans="1:12" ht="34.5" customHeight="1">
      <c r="A42" s="97">
        <v>1</v>
      </c>
      <c r="B42" s="158" t="s">
        <v>183</v>
      </c>
      <c r="C42" s="224" t="s">
        <v>184</v>
      </c>
      <c r="D42" s="224"/>
      <c r="E42" s="224" t="s">
        <v>185</v>
      </c>
      <c r="F42" s="224"/>
      <c r="G42" s="224"/>
      <c r="H42" s="106"/>
    </row>
    <row r="43" spans="1:12" ht="34.5" customHeight="1">
      <c r="A43" s="97">
        <v>2</v>
      </c>
      <c r="B43" s="158" t="s">
        <v>183</v>
      </c>
      <c r="C43" s="224" t="s">
        <v>184</v>
      </c>
      <c r="D43" s="224"/>
      <c r="E43" s="224" t="s">
        <v>185</v>
      </c>
      <c r="F43" s="224"/>
      <c r="G43" s="224"/>
      <c r="H43" s="106"/>
    </row>
    <row r="44" spans="1:12" ht="34.5" customHeight="1">
      <c r="A44" s="97">
        <v>3</v>
      </c>
      <c r="B44" s="158" t="s">
        <v>183</v>
      </c>
      <c r="C44" s="224" t="s">
        <v>184</v>
      </c>
      <c r="D44" s="224"/>
      <c r="E44" s="224" t="s">
        <v>185</v>
      </c>
      <c r="F44" s="224"/>
      <c r="G44" s="224"/>
      <c r="H44" s="106"/>
    </row>
    <row r="45" spans="1:12">
      <c r="B45" s="107"/>
      <c r="C45" s="107"/>
      <c r="D45" s="107"/>
      <c r="E45" s="108"/>
      <c r="F45" s="94"/>
      <c r="G45" s="95"/>
    </row>
    <row r="46" spans="1:12" ht="21.75" customHeight="1">
      <c r="B46" s="216" t="s">
        <v>186</v>
      </c>
      <c r="C46" s="216"/>
      <c r="D46" s="91"/>
      <c r="E46" s="91"/>
      <c r="F46" s="91"/>
      <c r="G46" s="92"/>
      <c r="H46" s="92"/>
    </row>
    <row r="47" spans="1:12">
      <c r="B47" s="93" t="s">
        <v>187</v>
      </c>
      <c r="C47" s="107"/>
      <c r="D47" s="107"/>
      <c r="E47" s="108"/>
      <c r="F47" s="94"/>
      <c r="G47" s="95"/>
    </row>
    <row r="48" spans="1:12" s="110" customFormat="1" ht="21" customHeight="1">
      <c r="A48" s="227" t="s">
        <v>57</v>
      </c>
      <c r="B48" s="229" t="s">
        <v>188</v>
      </c>
      <c r="C48" s="219" t="s">
        <v>189</v>
      </c>
      <c r="D48" s="231"/>
      <c r="E48" s="231"/>
      <c r="F48" s="220"/>
      <c r="G48" s="232" t="s">
        <v>156</v>
      </c>
      <c r="H48" s="232" t="s">
        <v>188</v>
      </c>
      <c r="I48" s="225" t="s">
        <v>190</v>
      </c>
      <c r="J48" s="109"/>
      <c r="K48" s="109"/>
      <c r="L48" s="109"/>
    </row>
    <row r="49" spans="1:9">
      <c r="A49" s="228"/>
      <c r="B49" s="230"/>
      <c r="C49" s="111" t="s">
        <v>165</v>
      </c>
      <c r="D49" s="111" t="s">
        <v>166</v>
      </c>
      <c r="E49" s="112" t="s">
        <v>167</v>
      </c>
      <c r="F49" s="112" t="s">
        <v>168</v>
      </c>
      <c r="G49" s="233"/>
      <c r="H49" s="233"/>
      <c r="I49" s="226"/>
    </row>
    <row r="50" spans="1:9" ht="26.4">
      <c r="A50" s="228"/>
      <c r="B50" s="230"/>
      <c r="C50" s="125" t="s">
        <v>191</v>
      </c>
      <c r="D50" s="125" t="s">
        <v>192</v>
      </c>
      <c r="E50" s="125" t="s">
        <v>193</v>
      </c>
      <c r="F50" s="125" t="s">
        <v>194</v>
      </c>
      <c r="G50" s="124" t="s">
        <v>195</v>
      </c>
      <c r="H50" s="124" t="s">
        <v>196</v>
      </c>
      <c r="I50" s="124" t="s">
        <v>196</v>
      </c>
    </row>
    <row r="51" spans="1:9" ht="26.4">
      <c r="A51" s="97">
        <v>1</v>
      </c>
      <c r="B51" s="118" t="s">
        <v>197</v>
      </c>
      <c r="C51" s="125" t="s">
        <v>191</v>
      </c>
      <c r="D51" s="125" t="s">
        <v>192</v>
      </c>
      <c r="E51" s="125" t="s">
        <v>193</v>
      </c>
      <c r="F51" s="125" t="s">
        <v>194</v>
      </c>
      <c r="G51" s="113" t="s">
        <v>195</v>
      </c>
      <c r="H51" s="113" t="s">
        <v>196</v>
      </c>
      <c r="I51" s="113" t="s">
        <v>196</v>
      </c>
    </row>
    <row r="52" spans="1:9">
      <c r="A52" s="97">
        <v>2</v>
      </c>
      <c r="B52" s="97" t="s">
        <v>64</v>
      </c>
      <c r="C52" s="113">
        <v>0</v>
      </c>
      <c r="D52" s="113">
        <v>0</v>
      </c>
      <c r="E52" s="113">
        <v>0</v>
      </c>
      <c r="F52" s="113" t="e">
        <f>SUM(C31:E31)</f>
        <v>#REF!</v>
      </c>
      <c r="G52" s="126" t="e">
        <f>D21</f>
        <v>#REF!</v>
      </c>
      <c r="H52" s="113" t="s">
        <v>196</v>
      </c>
      <c r="I52" s="113" t="s">
        <v>196</v>
      </c>
    </row>
    <row r="53" spans="1:9" ht="18.75" customHeight="1">
      <c r="B53" s="114"/>
    </row>
    <row r="54" spans="1:9">
      <c r="B54" s="115"/>
    </row>
    <row r="55" spans="1:9">
      <c r="B55" s="115"/>
    </row>
    <row r="56" spans="1:9">
      <c r="B56" s="115"/>
    </row>
    <row r="57" spans="1:9">
      <c r="B57" s="115"/>
    </row>
    <row r="58" spans="1:9">
      <c r="B58" s="115"/>
    </row>
    <row r="59" spans="1:9">
      <c r="B59" s="115"/>
    </row>
    <row r="60" spans="1:9">
      <c r="B60" s="115"/>
    </row>
    <row r="61" spans="1:9">
      <c r="B61" s="115"/>
    </row>
  </sheetData>
  <mergeCells count="32">
    <mergeCell ref="I48:I49"/>
    <mergeCell ref="B46:C46"/>
    <mergeCell ref="A48:A50"/>
    <mergeCell ref="B48:B50"/>
    <mergeCell ref="C48:F48"/>
    <mergeCell ref="G48:G49"/>
    <mergeCell ref="H48:H49"/>
    <mergeCell ref="C42:D42"/>
    <mergeCell ref="E42:G42"/>
    <mergeCell ref="C43:D43"/>
    <mergeCell ref="E43:G43"/>
    <mergeCell ref="C44:D44"/>
    <mergeCell ref="E44:G44"/>
    <mergeCell ref="F34:G34"/>
    <mergeCell ref="F36:G36"/>
    <mergeCell ref="F37:G37"/>
    <mergeCell ref="B39:C39"/>
    <mergeCell ref="C41:D41"/>
    <mergeCell ref="E41:G41"/>
    <mergeCell ref="F35:G35"/>
    <mergeCell ref="G31:H31"/>
    <mergeCell ref="C2:G2"/>
    <mergeCell ref="C3:D3"/>
    <mergeCell ref="F3:G3"/>
    <mergeCell ref="B6:C6"/>
    <mergeCell ref="B14:D14"/>
    <mergeCell ref="B23:D23"/>
    <mergeCell ref="G26:H26"/>
    <mergeCell ref="G27:H27"/>
    <mergeCell ref="G28:H28"/>
    <mergeCell ref="G29:H29"/>
    <mergeCell ref="G30:H30"/>
  </mergeCells>
  <conditionalFormatting sqref="H51">
    <cfRule type="cellIs" dxfId="5" priority="5" operator="equal">
      <formula>"FAIL"</formula>
    </cfRule>
    <cfRule type="cellIs" dxfId="4" priority="6" operator="equal">
      <formula>"PASS"</formula>
    </cfRule>
  </conditionalFormatting>
  <conditionalFormatting sqref="I51:I52">
    <cfRule type="cellIs" dxfId="3" priority="3" operator="equal">
      <formula>"FAIL"</formula>
    </cfRule>
    <cfRule type="cellIs" dxfId="2" priority="4" operator="equal">
      <formula>"PASS"</formula>
    </cfRule>
  </conditionalFormatting>
  <conditionalFormatting sqref="H52">
    <cfRule type="cellIs" dxfId="1" priority="1" operator="equal">
      <formula>"FAIL"</formula>
    </cfRule>
    <cfRule type="cellIs" dxfId="0" priority="2" operator="equal">
      <formula>"PASS"</formula>
    </cfRule>
  </conditionalFormatting>
  <dataValidations count="1">
    <dataValidation type="list" allowBlank="1" showInputMessage="1" showErrorMessage="1" sqref="H51:I52" xr:uid="{00000000-0002-0000-0700-000000000000}">
      <formula1>"PASS,FAIL"</formula1>
    </dataValidation>
  </dataValidation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8DD9373D9A24F64F89F14F461305A106" ma:contentTypeVersion="4" ma:contentTypeDescription="Create a new document." ma:contentTypeScope="" ma:versionID="edefd2bea9a69e65a3918d4b9d850884">
  <xsd:schema xmlns:xsd="http://www.w3.org/2001/XMLSchema" xmlns:xs="http://www.w3.org/2001/XMLSchema" xmlns:p="http://schemas.microsoft.com/office/2006/metadata/properties" xmlns:ns2="cabca498-5e2a-459c-ade0-601c6a98c846" xmlns:ns3="044e8ed5-b60c-40cd-b477-04c240ccf9c3" targetNamespace="http://schemas.microsoft.com/office/2006/metadata/properties" ma:root="true" ma:fieldsID="1cdcf90a8e7cb27405451b504492cec2" ns2:_="" ns3:_="">
    <xsd:import namespace="cabca498-5e2a-459c-ade0-601c6a98c846"/>
    <xsd:import namespace="044e8ed5-b60c-40cd-b477-04c240ccf9c3"/>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abca498-5e2a-459c-ade0-601c6a98c84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44e8ed5-b60c-40cd-b477-04c240ccf9c3"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6E3E4FA-795A-4742-A021-9CDC3210C50B}">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A7729ACD-7A20-4344-BFA5-B224A8419F4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abca498-5e2a-459c-ade0-601c6a98c846"/>
    <ds:schemaRef ds:uri="044e8ed5-b60c-40cd-b477-04c240ccf9c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4F8C6C6D-E626-49D4-9BA8-E27B2B9C919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Record of Change</vt:lpstr>
      <vt:lpstr>Instruction</vt:lpstr>
      <vt:lpstr>Cover</vt:lpstr>
      <vt:lpstr>Common checklist</vt:lpstr>
      <vt:lpstr>Display Price</vt:lpstr>
      <vt:lpstr>Display photos</vt:lpstr>
      <vt:lpstr>Test report</vt:lpstr>
    </vt:vector>
  </TitlesOfParts>
  <Manager/>
  <Company>NashTech</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 And Test Report Template</dc:title>
  <dc:subject>HNVN_SD_012_Scrum_Template_TestCase</dc:subject>
  <dc:creator>Truc Nguyen Thi Thanh</dc:creator>
  <cp:keywords/>
  <dc:description/>
  <cp:lastModifiedBy>Do Ngoc Ly</cp:lastModifiedBy>
  <cp:revision/>
  <dcterms:created xsi:type="dcterms:W3CDTF">2016-08-15T09:08:57Z</dcterms:created>
  <dcterms:modified xsi:type="dcterms:W3CDTF">2022-10-12T16:53:18Z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0x0101008DD9373D9A24F64F89F14F461305A106</vt:lpwstr>
  </property>
  <property fmtid="{D5CDD505-2E9C-101B-9397-08002B2CF9AE}" pid="3" name="MediaServiceImageTags">
    <vt:lpwstr/>
  </property>
</Properties>
</file>