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2\"/>
    </mc:Choice>
  </mc:AlternateContent>
  <xr:revisionPtr revIDLastSave="0" documentId="13_ncr:1_{33D786B9-5DAF-4764-85A2-D0F2367859C2}" xr6:coauthVersionLast="47" xr6:coauthVersionMax="47" xr10:uidLastSave="{00000000-0000-0000-0000-000000000000}"/>
  <bookViews>
    <workbookView xWindow="-108" yWindow="-108" windowWidth="23256" windowHeight="12576" tabRatio="840" activeTab="5" xr2:uid="{00000000-000D-0000-FFFF-FFFF00000000}"/>
  </bookViews>
  <sheets>
    <sheet name="Record of Change" sheetId="4" r:id="rId1"/>
    <sheet name="Instruction" sheetId="5" r:id="rId2"/>
    <sheet name="Cover" sheetId="6" r:id="rId3"/>
    <sheet name="Common checklist" sheetId="7" r:id="rId4"/>
    <sheet name="Assigment2" sheetId="8" r:id="rId5"/>
    <sheet name="Decision Table " sheetId="11"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0" i="8" l="1"/>
  <c r="A91" i="8" s="1"/>
  <c r="A92" i="8" s="1"/>
  <c r="A22" i="8" l="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A23" i="8"/>
  <c r="A24" i="8" s="1"/>
  <c r="D14" i="8"/>
  <c r="E18" i="10" s="1"/>
  <c r="E20" i="10" s="1"/>
  <c r="C14" i="8"/>
  <c r="B14" i="8"/>
  <c r="D13" i="8"/>
  <c r="C13" i="8"/>
  <c r="B13" i="8"/>
  <c r="D12" i="8"/>
  <c r="D18" i="10" s="1"/>
  <c r="D20" i="10" s="1"/>
  <c r="C12" i="8"/>
  <c r="B12" i="8"/>
  <c r="D9" i="8"/>
  <c r="C9" i="8"/>
  <c r="B9" i="8"/>
  <c r="A25" i="8" l="1"/>
  <c r="A26" i="8" s="1"/>
  <c r="A27" i="8" s="1"/>
  <c r="A28" i="8" s="1"/>
  <c r="A29" i="8" s="1"/>
  <c r="A30" i="8" s="1"/>
  <c r="A31" i="8" s="1"/>
  <c r="A33" i="8" s="1"/>
  <c r="A34" i="8" s="1"/>
  <c r="A35" i="8" s="1"/>
  <c r="B10" i="8"/>
  <c r="D10" i="8"/>
  <c r="F18" i="10"/>
  <c r="F20" i="10" s="1"/>
  <c r="D21" i="10" s="1"/>
  <c r="G52" i="10" s="1"/>
  <c r="C10" i="8"/>
  <c r="A36" i="8" l="1"/>
  <c r="A37" i="8" s="1"/>
  <c r="A38" i="8" s="1"/>
  <c r="A40" i="8" s="1"/>
  <c r="A41" i="8" s="1"/>
  <c r="A42" i="8" s="1"/>
  <c r="A43" i="8" l="1"/>
  <c r="A44" i="8" s="1"/>
  <c r="A45" i="8" s="1"/>
  <c r="A46" i="8" s="1"/>
  <c r="A47" i="8" l="1"/>
  <c r="A48" i="8" s="1"/>
  <c r="A49" i="8" s="1"/>
  <c r="A51" i="8" s="1"/>
  <c r="A52" i="8" l="1"/>
  <c r="A53" i="8" s="1"/>
  <c r="A55" i="8" s="1"/>
  <c r="A56" i="8" s="1"/>
  <c r="A58" i="8" s="1"/>
  <c r="A59" i="8" s="1"/>
  <c r="A60" i="8" s="1"/>
  <c r="A61" i="8" s="1"/>
  <c r="A62" i="8" l="1"/>
  <c r="A63" i="8" s="1"/>
  <c r="A64" i="8" l="1"/>
  <c r="A65" i="8" s="1"/>
  <c r="A66" i="8" s="1"/>
  <c r="A67" i="8" s="1"/>
  <c r="A68" i="8" s="1"/>
  <c r="A69" i="8" s="1"/>
  <c r="A71" i="8" l="1"/>
  <c r="A72" i="8" s="1"/>
  <c r="A78" i="8" s="1"/>
  <c r="A79" i="8" s="1"/>
  <c r="A80" i="8" s="1"/>
  <c r="A81" i="8" s="1"/>
  <c r="A82" i="8" s="1"/>
  <c r="A83" i="8" s="1"/>
  <c r="A84"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1" authorId="1" shapeId="0" xr:uid="{00000000-0006-0000-0400-000004000000}">
      <text>
        <r>
          <rPr>
            <b/>
            <sz val="9"/>
            <color indexed="81"/>
            <rFont val="Tahoma"/>
            <family val="2"/>
          </rPr>
          <t>Nguyen Dao Thi Binh:</t>
        </r>
        <r>
          <rPr>
            <sz val="9"/>
            <color indexed="81"/>
            <rFont val="Tahoma"/>
            <family val="2"/>
          </rPr>
          <t xml:space="preserve">
Bug ID: 13050</t>
        </r>
      </text>
    </comment>
    <comment ref="F58" authorId="1" shapeId="0" xr:uid="{00000000-0006-0000-0400-000005000000}">
      <text>
        <r>
          <rPr>
            <b/>
            <sz val="9"/>
            <color indexed="81"/>
            <rFont val="Tahoma"/>
            <family val="2"/>
          </rPr>
          <t>Nguyen Dao Thi Binh:</t>
        </r>
        <r>
          <rPr>
            <sz val="9"/>
            <color indexed="81"/>
            <rFont val="Tahoma"/>
            <family val="2"/>
          </rPr>
          <t xml:space="preserve">
Bug ID: 13057</t>
        </r>
      </text>
    </comment>
    <comment ref="F68" authorId="1" shapeId="0" xr:uid="{00000000-0006-0000-0400-000006000000}">
      <text>
        <r>
          <rPr>
            <b/>
            <sz val="9"/>
            <color indexed="81"/>
            <rFont val="Tahoma"/>
            <family val="2"/>
          </rPr>
          <t>Nguyen Dao Thi Binh:</t>
        </r>
        <r>
          <rPr>
            <sz val="9"/>
            <color indexed="81"/>
            <rFont val="Tahoma"/>
            <family val="2"/>
          </rPr>
          <t xml:space="preserve">
Bug ID: 13057</t>
        </r>
      </text>
    </comment>
    <comment ref="F82" authorId="1" shapeId="0" xr:uid="{00000000-0006-0000-0400-000008000000}">
      <text>
        <r>
          <rPr>
            <b/>
            <sz val="9"/>
            <color indexed="81"/>
            <rFont val="Tahoma"/>
            <family val="2"/>
          </rPr>
          <t>Nguyen Dao Thi Binh:</t>
        </r>
        <r>
          <rPr>
            <sz val="9"/>
            <color indexed="81"/>
            <rFont val="Tahoma"/>
            <family val="2"/>
          </rPr>
          <t xml:space="preserve">
Bug ID: 13051</t>
        </r>
      </text>
    </comment>
    <comment ref="G82" authorId="1" shapeId="0" xr:uid="{00000000-0006-0000-0400-000009000000}">
      <text>
        <r>
          <rPr>
            <b/>
            <sz val="9"/>
            <color indexed="81"/>
            <rFont val="Tahoma"/>
            <family val="2"/>
          </rPr>
          <t>Nguyen Dao Thi Binh:</t>
        </r>
        <r>
          <rPr>
            <sz val="9"/>
            <color indexed="81"/>
            <rFont val="Tahoma"/>
            <family val="2"/>
          </rPr>
          <t xml:space="preserve">
Bug ID: 13051</t>
        </r>
      </text>
    </comment>
    <comment ref="F83" authorId="1" shapeId="0" xr:uid="{00000000-0006-0000-0400-00000A000000}">
      <text>
        <r>
          <rPr>
            <b/>
            <sz val="9"/>
            <color indexed="81"/>
            <rFont val="Tahoma"/>
            <family val="2"/>
          </rPr>
          <t>Nguyen Dao Thi Binh:</t>
        </r>
        <r>
          <rPr>
            <sz val="9"/>
            <color indexed="81"/>
            <rFont val="Tahoma"/>
            <family val="2"/>
          </rPr>
          <t xml:space="preserve">
Bug ID: 13059</t>
        </r>
      </text>
    </comment>
    <comment ref="G83" authorId="1" shapeId="0" xr:uid="{00000000-0006-0000-0400-00000B000000}">
      <text>
        <r>
          <rPr>
            <b/>
            <sz val="9"/>
            <color indexed="81"/>
            <rFont val="Tahoma"/>
            <family val="2"/>
          </rPr>
          <t>Nguyen Dao Thi Binh:</t>
        </r>
        <r>
          <rPr>
            <sz val="9"/>
            <color indexed="81"/>
            <rFont val="Tahoma"/>
            <family val="2"/>
          </rPr>
          <t xml:space="preserve">
Bug ID: 13059</t>
        </r>
      </text>
    </comment>
  </commentList>
</comments>
</file>

<file path=xl/sharedStrings.xml><?xml version="1.0" encoding="utf-8"?>
<sst xmlns="http://schemas.openxmlformats.org/spreadsheetml/2006/main" count="738" uniqueCount="316">
  <si>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</si>
  <si>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</si>
  <si>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</si>
  <si>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</si>
  <si>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</si>
  <si>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</si>
  <si>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</si>
  <si>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</si>
  <si>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</si>
  <si>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</si>
  <si>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</si>
  <si>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</si>
  <si>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</si>
  <si>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</si>
  <si>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</si>
  <si>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</si>
  <si>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</si>
  <si>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</si>
  <si>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</si>
  <si>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</si>
  <si>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</si>
  <si>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</si>
  <si>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</si>
  <si>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</si>
  <si>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</si>
  <si>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</si>
  <si>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</si>
  <si>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</si>
  <si>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</si>
  <si>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</si>
  <si>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</si>
  <si>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</si>
  <si>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</si>
  <si>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</si>
  <si>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</si>
  <si>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</si>
  <si>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</si>
  <si>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</si>
  <si>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</si>
  <si>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</si>
  <si>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</si>
  <si>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</si>
  <si>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</si>
  <si>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</si>
  <si>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</si>
  <si>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</si>
  <si>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</si>
  <si>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</si>
  <si>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</si>
  <si>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</si>
  <si>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</si>
  <si>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</si>
  <si>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</si>
  <si>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</si>
  <si>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</si>
  <si>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</si>
  <si>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</si>
  <si>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</si>
  <si>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</si>
  <si>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</si>
  <si>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</si>
  <si>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</si>
  <si>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</si>
  <si>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</si>
  <si>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</si>
  <si>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</si>
  <si>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</si>
  <si>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</si>
  <si>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</si>
  <si>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</si>
  <si>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</si>
  <si>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</si>
  <si>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</si>
  <si>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</si>
  <si>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</si>
  <si>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</si>
  <si>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</si>
  <si>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</si>
  <si>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</si>
  <si>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</si>
  <si>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</si>
  <si>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</si>
  <si>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</si>
  <si>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</si>
  <si>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</si>
  <si>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</si>
  <si>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</si>
  <si>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</si>
  <si>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</si>
  <si>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</si>
  <si>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</si>
  <si>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</si>
  <si>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</si>
  <si>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</si>
  <si>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</si>
  <si>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</si>
  <si>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</si>
  <si>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</si>
  <si>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</si>
  <si>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</si>
  <si>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</si>
  <si>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</si>
  <si>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</si>
  <si>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</si>
  <si>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</si>
  <si>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</si>
  <si>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</si>
  <si>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</si>
  <si>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</si>
  <si>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</si>
  <si>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</si>
  <si>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</si>
  <si>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</si>
  <si>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</si>
  <si>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</si>
  <si>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</si>
  <si>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</si>
  <si>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</si>
  <si>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</si>
  <si>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</si>
  <si>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</si>
  <si>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</si>
  <si>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</si>
  <si>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</si>
  <si>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</si>
  <si>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</si>
  <si>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</si>
  <si>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</si>
  <si>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</si>
  <si>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</si>
  <si>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</si>
  <si>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</si>
  <si>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</si>
  <si>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</si>
  <si>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</si>
  <si>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</si>
  <si>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</si>
  <si>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</si>
  <si>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</si>
  <si>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</si>
  <si>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</si>
  <si>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</si>
  <si>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</si>
  <si>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</si>
  <si>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</si>
  <si>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</si>
  <si>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</si>
  <si>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</si>
  <si>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</si>
  <si>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</si>
  <si>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</si>
  <si>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</si>
  <si>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</si>
  <si>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</si>
  <si>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</si>
  <si>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</si>
  <si>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</si>
  <si>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</si>
  <si>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</si>
  <si>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</si>
  <si>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</si>
  <si>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</si>
  <si>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</si>
  <si>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</si>
  <si>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</si>
  <si>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</si>
  <si>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</si>
  <si>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</si>
  <si>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</si>
  <si>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</si>
  <si>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</si>
  <si>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</si>
  <si>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</si>
  <si>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</si>
  <si>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</si>
  <si>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</si>
  <si>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</si>
  <si>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</si>
  <si>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</si>
  <si>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</si>
  <si>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</si>
  <si>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</si>
  <si>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</si>
  <si>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</si>
  <si>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</si>
  <si>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</si>
  <si>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</si>
  <si>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</si>
  <si>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</si>
  <si>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</si>
  <si>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</si>
  <si>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 2</t>
  </si>
  <si>
    <t>Ly Do</t>
  </si>
  <si>
    <t>2. Validation</t>
  </si>
  <si>
    <t>1. UI: UI checklist</t>
  </si>
  <si>
    <t>1.1. Phone number</t>
  </si>
  <si>
    <t>Verify the initial data of the phone number field</t>
  </si>
  <si>
    <t>1.2. SMS Verification Code</t>
  </si>
  <si>
    <t>1. Click on the phone number field
2. Enter 0966680499
3. Slide to get SMS Code
4. Check the validation of the phone number</t>
  </si>
  <si>
    <t>4. The phone received a message with an OTP code from Lazada</t>
  </si>
  <si>
    <t xml:space="preserve">1. Sign up with your phone number function
</t>
  </si>
  <si>
    <t>1. Click on the phone number field
2. Slide to get SMS Code
3. Check the validation of the phone number</t>
  </si>
  <si>
    <t>3. Error message: "Please enter Phone number" should display</t>
  </si>
  <si>
    <t>1. Click on the phone number field
2. Enter a space/lot of spaces or copy &amp; paste 10 spaces
3. Slide to get SMS Code
4. Check the validation of the phone number</t>
  </si>
  <si>
    <t>4. Error message: "Please enter a valid phone number" should display</t>
  </si>
  <si>
    <t>1. Click on the phone number field
2. Enter abcabcabcd
3. Slide to get SMS Code
4. Check the validation of the phone number</t>
  </si>
  <si>
    <t>1. Click on the phone number field
2. Enter &lt;&gt;?#$%^$%^
3. Slide to get SMS Code
4. Check the validation of the phone number</t>
  </si>
  <si>
    <t>1. Click on the phone number field
2. Enter 0006668049
3. Slide to get SMS Code
4. Check the validation of the phone number</t>
  </si>
  <si>
    <t>1. Click on the phone number field
2. Enter 096668049999
3. Check the validation of the phone number</t>
  </si>
  <si>
    <t>1. Click on the phone number field
2. Enter 0966680
3. Check the validation of the phone number</t>
  </si>
  <si>
    <t>1. Access lazada page 
2. Click sign-up button</t>
  </si>
  <si>
    <t>3. Error message: "The length of Phone number should be 10 characters" should display</t>
  </si>
  <si>
    <t>1. Check the initial data of the phone number field</t>
  </si>
  <si>
    <t>1. The phone number field is blank</t>
  </si>
  <si>
    <t>5. Error message: "Please enter SMS Verification Code" should display</t>
  </si>
  <si>
    <t>1. Click on the phone number field
2. Enter 0966680499
3. Slide to get SMS Code
4. Click another field/other fields
5. Check the validation of the SMS Verification Code</t>
  </si>
  <si>
    <t>Verify the validation when the phone number is 0966680499</t>
  </si>
  <si>
    <t>Verify the validation when the phone number is blank (have nothing)</t>
  </si>
  <si>
    <t>Verify the validation when the phone number is a space/lot of spaces/copy &amp; paste 10 spaces</t>
  </si>
  <si>
    <t>Verify the validation when the phone number is abcabcabcd</t>
  </si>
  <si>
    <t>Verify the validation when the phone number is &lt;&gt;?#$%^$%^</t>
  </si>
  <si>
    <t xml:space="preserve">Verify the validation when the phone number is 0966680 </t>
  </si>
  <si>
    <t>Verify the validation when the phone number is 096668049999</t>
  </si>
  <si>
    <t>Verify the validation when the phone number is 0006668049</t>
  </si>
  <si>
    <t xml:space="preserve">1. Check the initial data of the SMS Verification Code field </t>
  </si>
  <si>
    <t>1. Just display message: "Slide to get SMS Code"</t>
  </si>
  <si>
    <t>1. Click on the phone number field
2. Enter 0966680499
3. Slide to get SMS Code
4. Enter OTP received on mobile phone (example: 222170) around 10 minutes when from received sms OTP code
5. Check the validation of the SMS Verification Code</t>
  </si>
  <si>
    <t>Verify the validation when the SMS Verification Code is 222170</t>
  </si>
  <si>
    <t xml:space="preserve">Verify the validation when the SMS Verification Code is 2221 </t>
  </si>
  <si>
    <t>Verify the validation when the SMS Verification Code is blank (have nothing)</t>
  </si>
  <si>
    <t>1. Click on the phone number field
2. Enter 0966680499
3. Slide to get SMS Code
4. Enter OTP received on mobile phone but miss 2 last digits (example: 2221) around 10 minutes when from received sms OTP code
5. Check the validation of the SMS Verification Code</t>
  </si>
  <si>
    <t>5. Error message: "Please enter only 6 digits" should display</t>
  </si>
  <si>
    <t>1.3. Password</t>
  </si>
  <si>
    <t>Verify the validation when the SMS Verification Code is 22217070</t>
  </si>
  <si>
    <t>1. Click on the phone number field
2. Enter 0966680499
3. Slide to get SMS Code
4. Enter OTP received on mobile phone but plus 2 digits (example: 22217070) around 10 minutes when from received sms OTP code
5. Check the validation of the SMS Verification Code</t>
  </si>
  <si>
    <t>Verify the initial data of the SMS Verification Code field</t>
  </si>
  <si>
    <t>Verify the initial data of the password field</t>
  </si>
  <si>
    <t>1. Check the initial data of the password field</t>
  </si>
  <si>
    <t>1. The password field is blank</t>
  </si>
  <si>
    <t>Verify the validation when the password is NgocLy1234</t>
  </si>
  <si>
    <t>Verify the validation when the password is blank (enter nothing)</t>
  </si>
  <si>
    <t>Verify the validation when the password is space/copy&amp;paste space</t>
  </si>
  <si>
    <t>Verify the validation when the password is $%^&amp;**</t>
  </si>
  <si>
    <t>Verify the validation when the password is NgocLy1234…...(up to 51 characters)</t>
  </si>
  <si>
    <t>Verify the validation when the password is lu123</t>
  </si>
  <si>
    <t>1.4. Birthday</t>
  </si>
  <si>
    <t>1.5. Gender</t>
  </si>
  <si>
    <t>1.6. Full Name</t>
  </si>
  <si>
    <t>1.7. Checkbox</t>
  </si>
  <si>
    <t>Verify the initial data of the checkbox field</t>
  </si>
  <si>
    <t>Verify the initial data of the birthday field</t>
  </si>
  <si>
    <t>Verify the initial data of the gender field</t>
  </si>
  <si>
    <t>Verify the initial data of the full name field</t>
  </si>
  <si>
    <t>Please select the correct birthday</t>
  </si>
  <si>
    <t>Verify the validation when the birthday is 31/02/1972</t>
  </si>
  <si>
    <t>Check the format of the birthday field: day, month, year</t>
  </si>
  <si>
    <t>Check the format of the gender field</t>
  </si>
  <si>
    <t>Verify the validation when full name is Đỗ Thị Ngọc Ly</t>
  </si>
  <si>
    <t>Verify the validation when full name is blank (enter nothing)</t>
  </si>
  <si>
    <t>Verify the validation when full name is 10 space (enter/copy paste)</t>
  </si>
  <si>
    <t>Verify the validation when full name is Đỗ Thị Ngọc Ly 04</t>
  </si>
  <si>
    <t>Verify the validation when full name is Ngọc Ly</t>
  </si>
  <si>
    <t>Verify the validation when full name is Ngọc Ly123….(up to 51 characters)</t>
  </si>
  <si>
    <t>Verify the validation when full name is Ngọc Ly 1234…(up to 50 characters)</t>
  </si>
  <si>
    <t>Verify the validation when full name is Ngọc Ly ****</t>
  </si>
  <si>
    <t>Verify the validation when the password is NgocLy1234***</t>
  </si>
  <si>
    <t>Verify the validation when the password is lu(space)123</t>
  </si>
  <si>
    <t>Verify the validation when the password is (space)lu123(space)</t>
  </si>
  <si>
    <t>Verify the validation when the phone number is 0966(space)80499</t>
  </si>
  <si>
    <t>1. Click on the phone number field
2. Enter 0966(space)80499
3. Check the validation of the phone number</t>
  </si>
  <si>
    <t>3. Error message: "Please enter a valid phone number" should display</t>
  </si>
  <si>
    <t>Verify the validation when the phone number is (space)0966680499</t>
  </si>
  <si>
    <t>1. Click on the phone number field
2. Enter (space)0966680499
3. Slide to get SMS Code
4. Check the validation of the phone number</t>
  </si>
  <si>
    <t>Verify the SMS Verification Code field block abc, !^&amp;* and space, (space)12345</t>
  </si>
  <si>
    <t>1. Click on the phone number field
2. Enter 0966680499
3. Slide to get SMS Code
4. Try to enter abc, !^&amp;* or space, (space)12345</t>
  </si>
  <si>
    <t>4. Can not enter abc, !^&amp;* and space, (space)12345</t>
  </si>
  <si>
    <t>Verify the validation when full name is (space)NgọcLy</t>
  </si>
  <si>
    <t xml:space="preserve">Check </t>
  </si>
  <si>
    <t xml:space="preserve">2. Function </t>
  </si>
  <si>
    <t>2.1. Sign up successful</t>
  </si>
  <si>
    <t>2.2. Sign up unsuccessful</t>
  </si>
  <si>
    <t>a. Sign up succesfully with only required fields and valid data</t>
  </si>
  <si>
    <t>Verify the sign up function when enter valid all required fields and blank not required fields</t>
  </si>
  <si>
    <t>Verify the sign up function when enter valid all fields</t>
  </si>
  <si>
    <t>Verify the sign up function when enter valid all required, birthday, checkbox fields and blank gender field</t>
  </si>
  <si>
    <t>Verify the sign up function when enter valid all required, birthday, gender fields, and blank checkbox field</t>
  </si>
  <si>
    <t>Verify the sign up function when enter valid all required, gender, checkbox fields and blank birthday field</t>
  </si>
  <si>
    <t>Verify the sign up function when enter valid all required, birthday fields and blank gender, checkbox fields</t>
  </si>
  <si>
    <t>Verify the sign up function when enter valid all required, gender fields and blank birthday, checkbox fields</t>
  </si>
  <si>
    <t>Verify the sign up function when enter valid all required, checkbox fields and blank birthday, gender fields</t>
  </si>
  <si>
    <t>Can merge from case 48 to case 54 for only 1 case?</t>
  </si>
  <si>
    <t>a. Sign up succesfully with required fields, some not required fields and valid data</t>
  </si>
  <si>
    <t>Phone Number</t>
  </si>
  <si>
    <t>SMS verification code</t>
  </si>
  <si>
    <t>Password</t>
  </si>
  <si>
    <t>Fullname</t>
  </si>
  <si>
    <t>Birthday</t>
  </si>
  <si>
    <t>v</t>
  </si>
  <si>
    <t>x</t>
  </si>
  <si>
    <t>Expected output</t>
  </si>
  <si>
    <t>Should display errror message</t>
  </si>
  <si>
    <t>1 fields invalid</t>
  </si>
  <si>
    <t>2 fields invalid</t>
  </si>
  <si>
    <t>3 fields invalid</t>
  </si>
  <si>
    <t>4 fields invalid</t>
  </si>
  <si>
    <t>5 fields invalid</t>
  </si>
  <si>
    <t>DECISION TABLE</t>
  </si>
  <si>
    <t>Decision table sheet</t>
  </si>
  <si>
    <t>2.2. Others</t>
  </si>
  <si>
    <t>Check Eye icon button</t>
  </si>
  <si>
    <t>___</t>
  </si>
  <si>
    <t>Note: "v"-valid ; "x"-invalid ; "___"-blank</t>
  </si>
  <si>
    <t>Check Sign up with email button</t>
  </si>
  <si>
    <t>Check Facebook button</t>
  </si>
  <si>
    <t>Check Google button</t>
  </si>
  <si>
    <t>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</si>
</sst>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7" tint="0.39997558519241921"/>
      <name val="Arial"/>
      <family val="2"/>
    </font>
    <font>
      <sz val="10"/>
      <color theme="7" tint="0.39997558519241921"/>
      <name val="Arial"/>
      <family val="2"/>
    </font>
    <font>
      <sz val="10"/>
      <name val="Arial"/>
      <family val="2"/>
      <scheme val="minor"/>
    </font>
    <font>
      <b/>
      <sz val="11"/>
      <color theme="0"/>
      <name val="Arial"/>
      <family val="2"/>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7" tint="0.59999389629810485"/>
        <bgColor indexed="41"/>
      </patternFill>
    </fill>
    <fill>
      <patternFill patternType="solid">
        <fgColor theme="0"/>
        <bgColor indexed="41"/>
      </patternFill>
    </fill>
    <fill>
      <patternFill patternType="solid">
        <fgColor theme="9" tint="0.59999389629810485"/>
        <bgColor indexed="26"/>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39997558519241921"/>
        <bgColor indexed="26"/>
      </patternFill>
    </fill>
  </fills>
  <borders count="3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8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68" fillId="9" borderId="0" xfId="0" applyFont="1" applyFill="1"/>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67" fillId="24" borderId="6" xfId="5" applyFont="1" applyFill="1" applyBorder="1" applyAlignment="1">
      <alignment horizontal="left" vertical="center" wrapText="1"/>
    </xf>
    <xf numFmtId="0" fontId="3" fillId="24" borderId="14" xfId="5" applyFont="1" applyFill="1" applyBorder="1" applyAlignment="1">
      <alignment horizontal="left" vertical="top" wrapText="1"/>
    </xf>
    <xf numFmtId="0" fontId="67" fillId="24" borderId="15" xfId="5" applyFont="1" applyFill="1" applyBorder="1" applyAlignment="1">
      <alignment horizontal="left" vertical="top" wrapText="1"/>
    </xf>
    <xf numFmtId="0" fontId="67" fillId="24" borderId="11" xfId="5" applyFont="1" applyFill="1" applyBorder="1" applyAlignment="1">
      <alignment horizontal="left" vertical="top" wrapText="1"/>
    </xf>
    <xf numFmtId="0" fontId="68" fillId="24" borderId="6" xfId="5" applyFont="1" applyFill="1" applyBorder="1" applyAlignment="1">
      <alignment horizontal="left" vertical="center" wrapText="1"/>
    </xf>
    <xf numFmtId="0" fontId="1" fillId="0" borderId="6" xfId="0" applyFont="1" applyBorder="1" applyAlignment="1">
      <alignment horizontal="left" wrapText="1"/>
    </xf>
    <xf numFmtId="0" fontId="1" fillId="0" borderId="6" xfId="0" applyFont="1" applyBorder="1" applyAlignment="1">
      <alignment wrapText="1"/>
    </xf>
    <xf numFmtId="0" fontId="3" fillId="24" borderId="6" xfId="5" applyFont="1" applyFill="1" applyBorder="1" applyAlignment="1">
      <alignment horizontal="left" vertical="center" wrapText="1"/>
    </xf>
    <xf numFmtId="0" fontId="3" fillId="24" borderId="15" xfId="5" applyFont="1" applyFill="1" applyBorder="1" applyAlignment="1">
      <alignment horizontal="left" vertical="top" wrapText="1"/>
    </xf>
    <xf numFmtId="0" fontId="3" fillId="24" borderId="11" xfId="5" applyFont="1" applyFill="1" applyBorder="1" applyAlignment="1">
      <alignment horizontal="left" vertical="top" wrapText="1"/>
    </xf>
    <xf numFmtId="0" fontId="37" fillId="24" borderId="6" xfId="5" applyFont="1" applyFill="1" applyBorder="1" applyAlignment="1">
      <alignment horizontal="left" vertical="center" wrapText="1"/>
    </xf>
    <xf numFmtId="0" fontId="68" fillId="25" borderId="6" xfId="5" applyFont="1" applyFill="1" applyBorder="1" applyAlignment="1">
      <alignment horizontal="left" vertical="center" wrapText="1"/>
    </xf>
    <xf numFmtId="0" fontId="67" fillId="25" borderId="6" xfId="5" applyFont="1" applyFill="1" applyBorder="1" applyAlignment="1">
      <alignment horizontal="left" vertical="center" wrapText="1"/>
    </xf>
    <xf numFmtId="0" fontId="69" fillId="0" borderId="0" xfId="0" applyFont="1" applyAlignment="1">
      <alignment horizontal="left" vertical="top"/>
    </xf>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3" fillId="25" borderId="6" xfId="5" applyFont="1" applyFill="1" applyBorder="1" applyAlignment="1">
      <alignment horizontal="left" vertical="center" wrapText="1"/>
    </xf>
    <xf numFmtId="0" fontId="3" fillId="25" borderId="15" xfId="5" applyFont="1" applyFill="1" applyBorder="1" applyAlignment="1">
      <alignment horizontal="left" vertical="top" wrapText="1"/>
    </xf>
    <xf numFmtId="0" fontId="3" fillId="25" borderId="11" xfId="5" applyFont="1" applyFill="1" applyBorder="1" applyAlignment="1">
      <alignment horizontal="left" vertical="top" wrapText="1"/>
    </xf>
    <xf numFmtId="0" fontId="37" fillId="25" borderId="6" xfId="5" applyFont="1" applyFill="1" applyBorder="1" applyAlignment="1">
      <alignment horizontal="left" vertical="center" wrapText="1"/>
    </xf>
    <xf numFmtId="0" fontId="37" fillId="9" borderId="0" xfId="0" applyFont="1" applyFill="1"/>
    <xf numFmtId="0" fontId="1" fillId="25" borderId="14" xfId="5" applyFont="1" applyFill="1" applyBorder="1" applyAlignment="1">
      <alignment horizontal="left" vertical="top" wrapText="1"/>
    </xf>
    <xf numFmtId="0" fontId="1" fillId="26" borderId="14" xfId="5" applyFont="1" applyFill="1" applyBorder="1" applyAlignment="1">
      <alignment horizontal="left" vertical="top" wrapText="1"/>
    </xf>
    <xf numFmtId="0" fontId="0" fillId="3" borderId="29" xfId="0" applyFill="1" applyBorder="1"/>
    <xf numFmtId="0" fontId="0" fillId="3" borderId="0" xfId="0" applyFill="1" applyBorder="1"/>
    <xf numFmtId="0" fontId="0" fillId="3" borderId="0" xfId="0" applyFill="1" applyBorder="1" applyAlignment="1"/>
    <xf numFmtId="0" fontId="0" fillId="28" borderId="2" xfId="0" applyFill="1" applyBorder="1" applyAlignment="1">
      <alignment horizontal="center"/>
    </xf>
    <xf numFmtId="0" fontId="0" fillId="28" borderId="2" xfId="0" applyFill="1" applyBorder="1" applyAlignment="1">
      <alignment horizontal="center" vertical="center"/>
    </xf>
    <xf numFmtId="0" fontId="0" fillId="28" borderId="2" xfId="0" applyFill="1" applyBorder="1" applyAlignment="1">
      <alignment horizontal="center" vertical="center" wrapText="1"/>
    </xf>
    <xf numFmtId="0" fontId="0" fillId="3" borderId="2" xfId="0" applyFill="1" applyBorder="1" applyAlignment="1">
      <alignment horizontal="center" vertical="center"/>
    </xf>
    <xf numFmtId="0" fontId="0" fillId="27" borderId="2" xfId="0" applyFill="1" applyBorder="1" applyAlignment="1">
      <alignment horizontal="center" vertical="center"/>
    </xf>
    <xf numFmtId="0" fontId="0" fillId="28" borderId="27" xfId="0" applyFill="1" applyBorder="1" applyAlignment="1">
      <alignment horizontal="center" vertical="center"/>
    </xf>
    <xf numFmtId="0" fontId="0" fillId="3" borderId="27" xfId="0" applyFill="1" applyBorder="1" applyAlignment="1">
      <alignment horizontal="center" vertical="center"/>
    </xf>
    <xf numFmtId="0" fontId="0" fillId="28" borderId="31" xfId="0" applyFill="1" applyBorder="1" applyAlignment="1">
      <alignment horizontal="center" vertical="center"/>
    </xf>
    <xf numFmtId="0" fontId="0" fillId="3" borderId="31" xfId="0" applyFill="1" applyBorder="1" applyAlignment="1">
      <alignment horizontal="center" vertical="center"/>
    </xf>
    <xf numFmtId="0" fontId="0" fillId="27" borderId="27" xfId="0" applyFill="1" applyBorder="1" applyAlignment="1">
      <alignment horizontal="center" vertical="center"/>
    </xf>
    <xf numFmtId="0" fontId="0" fillId="3" borderId="0" xfId="0" applyFill="1" applyAlignment="1">
      <alignment vertical="center"/>
    </xf>
    <xf numFmtId="0" fontId="70" fillId="3" borderId="0" xfId="0" applyFont="1" applyFill="1"/>
    <xf numFmtId="0" fontId="3" fillId="30" borderId="6" xfId="0" applyFont="1" applyFill="1" applyBorder="1" applyAlignment="1">
      <alignment horizontal="left" vertical="top"/>
    </xf>
    <xf numFmtId="0" fontId="3" fillId="31" borderId="6" xfId="0" quotePrefix="1" applyFont="1" applyFill="1" applyBorder="1" applyAlignment="1">
      <alignment horizontal="left" vertical="top" wrapText="1"/>
    </xf>
    <xf numFmtId="0" fontId="3" fillId="31" borderId="6" xfId="5" applyFont="1" applyFill="1" applyBorder="1" applyAlignment="1">
      <alignment horizontal="left" vertical="top" wrapText="1"/>
    </xf>
    <xf numFmtId="0" fontId="0" fillId="3" borderId="0" xfId="0" applyFill="1" applyBorder="1" applyAlignment="1">
      <alignment vertical="center"/>
    </xf>
    <xf numFmtId="0" fontId="0" fillId="28" borderId="31" xfId="0" applyFill="1" applyBorder="1" applyAlignment="1">
      <alignment horizontal="center" vertical="center" wrapText="1"/>
    </xf>
    <xf numFmtId="0" fontId="0" fillId="28" borderId="27" xfId="0" applyFill="1" applyBorder="1" applyAlignment="1">
      <alignment horizontal="center" vertical="center"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31" borderId="14" xfId="5" applyFont="1" applyFill="1" applyBorder="1" applyAlignment="1">
      <alignment horizontal="left" vertical="top" wrapText="1"/>
    </xf>
    <xf numFmtId="0" fontId="3" fillId="31" borderId="15" xfId="5" applyFont="1" applyFill="1" applyBorder="1" applyAlignment="1">
      <alignment horizontal="left" vertical="top" wrapText="1"/>
    </xf>
    <xf numFmtId="0" fontId="3" fillId="31" borderId="11" xfId="5" applyFont="1" applyFill="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top" wrapText="1"/>
    </xf>
    <xf numFmtId="0" fontId="3" fillId="11" borderId="15" xfId="5" applyFont="1" applyFill="1" applyBorder="1" applyAlignment="1">
      <alignment horizontal="left" vertical="top" wrapText="1"/>
    </xf>
    <xf numFmtId="0" fontId="3" fillId="11" borderId="11" xfId="5" applyFont="1" applyFill="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165" fontId="1" fillId="0" borderId="6" xfId="5" applyNumberFormat="1" applyFont="1" applyBorder="1" applyAlignment="1">
      <alignment horizontal="left" vertical="top" wrapText="1"/>
    </xf>
    <xf numFmtId="0" fontId="0" fillId="29" borderId="26" xfId="0" applyFill="1" applyBorder="1" applyAlignment="1">
      <alignment horizontal="left" vertical="center"/>
    </xf>
    <xf numFmtId="0" fontId="0" fillId="27" borderId="2" xfId="0" applyFill="1" applyBorder="1" applyAlignment="1">
      <alignment horizontal="center" vertical="center"/>
    </xf>
    <xf numFmtId="0" fontId="0" fillId="27" borderId="31" xfId="0" applyFill="1" applyBorder="1" applyAlignment="1">
      <alignment horizontal="center" vertical="center"/>
    </xf>
    <xf numFmtId="0" fontId="0" fillId="27" borderId="27" xfId="0" applyFill="1" applyBorder="1" applyAlignment="1">
      <alignment horizontal="center" vertical="center"/>
    </xf>
    <xf numFmtId="0" fontId="0" fillId="27" borderId="28" xfId="0" applyFill="1" applyBorder="1" applyAlignment="1">
      <alignment horizontal="center" vertical="center"/>
    </xf>
    <xf numFmtId="0" fontId="0" fillId="27" borderId="30" xfId="0"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0" xfId="0" applyAlignment="1">
      <alignment vertical="center"/>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F12" sqref="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4" t="s">
        <v>0</v>
      </c>
      <c r="F1" s="16"/>
    </row>
    <row r="2" spans="1:6" ht="21">
      <c r="A2" s="37" t="s">
        <v>1</v>
      </c>
      <c r="B2" s="18"/>
      <c r="C2" s="18"/>
      <c r="D2" s="18"/>
      <c r="E2" s="18"/>
      <c r="F2" s="18"/>
    </row>
    <row r="3" spans="1:6">
      <c r="A3" s="18"/>
      <c r="B3" s="18"/>
      <c r="C3" s="18"/>
      <c r="D3" s="18"/>
      <c r="E3" s="18"/>
      <c r="F3" s="18"/>
    </row>
    <row r="4" spans="1:6" ht="15" customHeight="1">
      <c r="A4" s="211" t="s">
        <v>2</v>
      </c>
      <c r="B4" s="212"/>
      <c r="C4" s="212"/>
      <c r="D4" s="212"/>
      <c r="E4" s="213"/>
      <c r="F4" s="18"/>
    </row>
    <row r="5" spans="1:6">
      <c r="A5" s="214" t="s">
        <v>3</v>
      </c>
      <c r="B5" s="214"/>
      <c r="C5" s="215" t="s">
        <v>4</v>
      </c>
      <c r="D5" s="215"/>
      <c r="E5" s="215"/>
      <c r="F5" s="18"/>
    </row>
    <row r="6" spans="1:6" ht="29.25" customHeight="1">
      <c r="A6" s="216" t="s">
        <v>5</v>
      </c>
      <c r="B6" s="217"/>
      <c r="C6" s="210" t="s">
        <v>6</v>
      </c>
      <c r="D6" s="210"/>
      <c r="E6" s="210"/>
      <c r="F6" s="18"/>
    </row>
    <row r="7" spans="1:6" ht="29.25" customHeight="1">
      <c r="A7" s="136"/>
      <c r="B7" s="136"/>
      <c r="C7" s="137"/>
      <c r="D7" s="137"/>
      <c r="E7" s="137"/>
      <c r="F7" s="18"/>
    </row>
    <row r="8" spans="1:6" s="138" customFormat="1" ht="29.25" customHeight="1">
      <c r="A8" s="208" t="s">
        <v>7</v>
      </c>
      <c r="B8" s="209"/>
      <c r="C8" s="209"/>
      <c r="D8" s="209"/>
      <c r="E8" s="209"/>
      <c r="F8" s="209"/>
    </row>
    <row r="9" spans="1:6" s="138" customFormat="1" ht="15" customHeight="1">
      <c r="A9" s="139" t="s">
        <v>8</v>
      </c>
      <c r="B9" s="139" t="s">
        <v>9</v>
      </c>
      <c r="C9" s="139" t="s">
        <v>10</v>
      </c>
      <c r="D9" s="139" t="s">
        <v>11</v>
      </c>
      <c r="E9" s="139" t="s">
        <v>12</v>
      </c>
      <c r="F9" s="139" t="s">
        <v>13</v>
      </c>
    </row>
    <row r="10" spans="1:6" s="138" customFormat="1" ht="13.2">
      <c r="A10" s="122" t="s">
        <v>14</v>
      </c>
      <c r="B10" s="123"/>
      <c r="C10" s="124"/>
      <c r="D10" s="141"/>
      <c r="E10" s="125"/>
      <c r="F10" s="140"/>
    </row>
    <row r="11" spans="1:6" s="138" customFormat="1" ht="13.2">
      <c r="A11" s="122">
        <v>1.3</v>
      </c>
      <c r="B11" s="123"/>
      <c r="C11" s="124"/>
      <c r="D11" s="141"/>
      <c r="E11" s="125"/>
      <c r="F11" s="140"/>
    </row>
    <row r="12" spans="1:6" s="138" customFormat="1" ht="13.2">
      <c r="A12" s="153">
        <v>1.4</v>
      </c>
      <c r="B12" s="154"/>
      <c r="C12" s="155"/>
      <c r="D12" s="156"/>
      <c r="E12" s="157"/>
      <c r="F12" s="140"/>
    </row>
    <row r="13" spans="1:6" s="138" customFormat="1" ht="30" customHeight="1">
      <c r="A13" s="210" t="s">
        <v>15</v>
      </c>
      <c r="B13" s="210"/>
      <c r="C13" s="210"/>
      <c r="D13" s="210"/>
      <c r="E13" s="210"/>
      <c r="F13" s="21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66"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6" t="s">
        <v>16</v>
      </c>
      <c r="J1" s="34"/>
      <c r="K1" s="34"/>
    </row>
    <row r="2" spans="1:11" ht="25.5" customHeight="1">
      <c r="B2" s="223" t="s">
        <v>17</v>
      </c>
      <c r="C2" s="223"/>
      <c r="D2" s="223"/>
      <c r="E2" s="223"/>
      <c r="F2" s="223"/>
      <c r="G2" s="223"/>
      <c r="H2" s="223"/>
      <c r="I2" s="223"/>
      <c r="J2" s="221" t="s">
        <v>18</v>
      </c>
      <c r="K2" s="221"/>
    </row>
    <row r="3" spans="1:11" ht="28.5" customHeight="1">
      <c r="B3" s="224" t="s">
        <v>19</v>
      </c>
      <c r="C3" s="224"/>
      <c r="D3" s="224"/>
      <c r="E3" s="224"/>
      <c r="F3" s="222" t="s">
        <v>20</v>
      </c>
      <c r="G3" s="222"/>
      <c r="H3" s="222"/>
      <c r="I3" s="222"/>
      <c r="J3" s="221"/>
      <c r="K3" s="221"/>
    </row>
    <row r="4" spans="1:11" ht="18" customHeight="1">
      <c r="B4" s="144"/>
      <c r="C4" s="144"/>
      <c r="D4" s="144"/>
      <c r="E4" s="144"/>
      <c r="F4" s="143"/>
      <c r="G4" s="143"/>
      <c r="H4" s="143"/>
      <c r="I4" s="143"/>
      <c r="J4" s="142"/>
      <c r="K4" s="142"/>
    </row>
    <row r="6" spans="1:11" ht="22.8">
      <c r="A6" s="4" t="s">
        <v>21</v>
      </c>
    </row>
    <row r="7" spans="1:11">
      <c r="A7" s="228" t="s">
        <v>22</v>
      </c>
      <c r="B7" s="228"/>
      <c r="C7" s="228"/>
      <c r="D7" s="228"/>
      <c r="E7" s="228"/>
      <c r="F7" s="228"/>
      <c r="G7" s="228"/>
      <c r="H7" s="228"/>
      <c r="I7" s="228"/>
    </row>
    <row r="8" spans="1:11" ht="20.25" customHeight="1">
      <c r="A8" s="228"/>
      <c r="B8" s="228"/>
      <c r="C8" s="228"/>
      <c r="D8" s="228"/>
      <c r="E8" s="228"/>
      <c r="F8" s="228"/>
      <c r="G8" s="228"/>
      <c r="H8" s="228"/>
      <c r="I8" s="228"/>
    </row>
    <row r="9" spans="1:11">
      <c r="A9" s="228" t="s">
        <v>23</v>
      </c>
      <c r="B9" s="228"/>
      <c r="C9" s="228"/>
      <c r="D9" s="228"/>
      <c r="E9" s="228"/>
      <c r="F9" s="228"/>
      <c r="G9" s="228"/>
      <c r="H9" s="228"/>
      <c r="I9" s="228"/>
    </row>
    <row r="10" spans="1:11" ht="21" customHeight="1">
      <c r="A10" s="228"/>
      <c r="B10" s="228"/>
      <c r="C10" s="228"/>
      <c r="D10" s="228"/>
      <c r="E10" s="228"/>
      <c r="F10" s="228"/>
      <c r="G10" s="228"/>
      <c r="H10" s="228"/>
      <c r="I10" s="228"/>
    </row>
    <row r="11" spans="1:11" ht="13.8">
      <c r="A11" s="229" t="s">
        <v>24</v>
      </c>
      <c r="B11" s="229"/>
      <c r="C11" s="229"/>
      <c r="D11" s="229"/>
      <c r="E11" s="229"/>
      <c r="F11" s="229"/>
      <c r="G11" s="229"/>
      <c r="H11" s="229"/>
      <c r="I11" s="229"/>
    </row>
    <row r="12" spans="1:11">
      <c r="A12" s="3"/>
      <c r="B12" s="3"/>
      <c r="C12" s="3"/>
      <c r="D12" s="3"/>
      <c r="E12" s="3"/>
      <c r="F12" s="3"/>
      <c r="G12" s="3"/>
      <c r="H12" s="3"/>
      <c r="I12" s="3"/>
    </row>
    <row r="13" spans="1:11" ht="22.8">
      <c r="A13" s="4" t="s">
        <v>25</v>
      </c>
    </row>
    <row r="14" spans="1:11">
      <c r="A14" s="126" t="s">
        <v>26</v>
      </c>
      <c r="B14" s="225" t="s">
        <v>27</v>
      </c>
      <c r="C14" s="226"/>
      <c r="D14" s="226"/>
      <c r="E14" s="226"/>
      <c r="F14" s="226"/>
      <c r="G14" s="226"/>
      <c r="H14" s="226"/>
      <c r="I14" s="226"/>
      <c r="J14" s="226"/>
      <c r="K14" s="227"/>
    </row>
    <row r="15" spans="1:11" ht="14.25" customHeight="1">
      <c r="A15" s="126" t="s">
        <v>28</v>
      </c>
      <c r="B15" s="225" t="s">
        <v>29</v>
      </c>
      <c r="C15" s="226"/>
      <c r="D15" s="226"/>
      <c r="E15" s="226"/>
      <c r="F15" s="226"/>
      <c r="G15" s="226"/>
      <c r="H15" s="226"/>
      <c r="I15" s="226"/>
      <c r="J15" s="226"/>
      <c r="K15" s="227"/>
    </row>
    <row r="16" spans="1:11" ht="14.25" customHeight="1">
      <c r="A16" s="126"/>
      <c r="B16" s="225" t="s">
        <v>30</v>
      </c>
      <c r="C16" s="226"/>
      <c r="D16" s="226"/>
      <c r="E16" s="226"/>
      <c r="F16" s="226"/>
      <c r="G16" s="226"/>
      <c r="H16" s="226"/>
      <c r="I16" s="226"/>
      <c r="J16" s="226"/>
      <c r="K16" s="227"/>
    </row>
    <row r="17" spans="1:14" ht="14.25" customHeight="1">
      <c r="A17" s="126"/>
      <c r="B17" s="225" t="s">
        <v>31</v>
      </c>
      <c r="C17" s="226"/>
      <c r="D17" s="226"/>
      <c r="E17" s="226"/>
      <c r="F17" s="226"/>
      <c r="G17" s="226"/>
      <c r="H17" s="226"/>
      <c r="I17" s="226"/>
      <c r="J17" s="226"/>
      <c r="K17" s="227"/>
    </row>
    <row r="19" spans="1:14" ht="22.8">
      <c r="A19" s="4" t="s">
        <v>32</v>
      </c>
    </row>
    <row r="20" spans="1:14">
      <c r="A20" s="126" t="s">
        <v>33</v>
      </c>
      <c r="B20" s="225" t="s">
        <v>34</v>
      </c>
      <c r="C20" s="226"/>
      <c r="D20" s="226"/>
      <c r="E20" s="226"/>
      <c r="F20" s="226"/>
      <c r="G20" s="227"/>
    </row>
    <row r="21" spans="1:14" ht="12.75" customHeight="1">
      <c r="A21" s="126" t="s">
        <v>35</v>
      </c>
      <c r="B21" s="225" t="s">
        <v>36</v>
      </c>
      <c r="C21" s="226"/>
      <c r="D21" s="226"/>
      <c r="E21" s="226"/>
      <c r="F21" s="226"/>
      <c r="G21" s="227"/>
    </row>
    <row r="22" spans="1:14" ht="12.75" customHeight="1">
      <c r="A22" s="126" t="s">
        <v>37</v>
      </c>
      <c r="B22" s="225" t="s">
        <v>38</v>
      </c>
      <c r="C22" s="226"/>
      <c r="D22" s="226"/>
      <c r="E22" s="226"/>
      <c r="F22" s="226"/>
      <c r="G22" s="227"/>
    </row>
    <row r="24" spans="1:14" ht="22.8">
      <c r="A24" s="4" t="s">
        <v>39</v>
      </c>
    </row>
    <row r="25" spans="1:14" ht="13.8">
      <c r="A25" s="145" t="s">
        <v>40</v>
      </c>
      <c r="C25" s="145"/>
      <c r="D25" s="145"/>
      <c r="E25" s="145"/>
      <c r="F25" s="145"/>
      <c r="G25" s="145"/>
      <c r="H25" s="145"/>
      <c r="I25" s="145"/>
      <c r="J25" s="145"/>
      <c r="K25" s="145"/>
      <c r="L25" s="145"/>
      <c r="M25" s="145"/>
      <c r="N25" s="63"/>
    </row>
    <row r="26" spans="1:14" ht="13.8">
      <c r="A26" s="145" t="s">
        <v>41</v>
      </c>
      <c r="C26" s="145"/>
      <c r="D26" s="145"/>
      <c r="E26" s="145"/>
      <c r="F26" s="145"/>
      <c r="G26" s="145"/>
      <c r="H26" s="145"/>
      <c r="I26" s="145"/>
      <c r="J26" s="145"/>
      <c r="K26" s="145"/>
      <c r="L26" s="145"/>
      <c r="M26" s="145"/>
      <c r="N26" s="63"/>
    </row>
    <row r="27" spans="1:14" ht="13.8">
      <c r="A27" s="145" t="s">
        <v>42</v>
      </c>
      <c r="C27" s="145"/>
      <c r="D27" s="145"/>
      <c r="E27" s="145"/>
      <c r="F27" s="145"/>
      <c r="G27" s="145"/>
      <c r="H27" s="145"/>
      <c r="I27" s="145"/>
      <c r="J27" s="145"/>
      <c r="K27" s="145"/>
      <c r="L27" s="145"/>
      <c r="M27" s="145"/>
      <c r="N27" s="63"/>
    </row>
    <row r="29" spans="1:14" ht="21.75" customHeight="1">
      <c r="B29" s="218" t="s">
        <v>43</v>
      </c>
      <c r="C29" s="219"/>
      <c r="D29" s="220"/>
    </row>
    <row r="30" spans="1:14" ht="90" customHeight="1">
      <c r="B30" s="5"/>
      <c r="C30" s="6" t="s">
        <v>44</v>
      </c>
      <c r="D30" s="6" t="s">
        <v>45</v>
      </c>
    </row>
    <row r="32" spans="1:14" ht="22.8">
      <c r="A32" s="4" t="s">
        <v>46</v>
      </c>
    </row>
    <row r="33" spans="1:1" ht="13.8">
      <c r="A33" s="145"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30" t="s">
        <v>48</v>
      </c>
      <c r="B2" s="230"/>
      <c r="C2" s="230"/>
      <c r="D2" s="230"/>
      <c r="E2" s="230"/>
      <c r="F2" s="230"/>
    </row>
    <row r="3" spans="1:10">
      <c r="A3" s="10"/>
      <c r="B3" s="11"/>
      <c r="E3" s="12"/>
    </row>
    <row r="5" spans="1:10" ht="24.6">
      <c r="A5" s="8"/>
      <c r="D5" s="127" t="s">
        <v>49</v>
      </c>
      <c r="E5" s="14"/>
    </row>
    <row r="6" spans="1:10">
      <c r="A6" s="8"/>
    </row>
    <row r="7" spans="1:10" ht="20.25" customHeight="1">
      <c r="A7" s="128" t="s">
        <v>50</v>
      </c>
      <c r="B7" s="128" t="s">
        <v>51</v>
      </c>
      <c r="C7" s="129" t="s">
        <v>52</v>
      </c>
      <c r="D7" s="129" t="s">
        <v>53</v>
      </c>
      <c r="E7" s="129" t="s">
        <v>54</v>
      </c>
      <c r="F7" s="129"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65"/>
      <c r="E11" s="22"/>
      <c r="F11" s="22"/>
    </row>
    <row r="12" spans="1:10">
      <c r="A12" s="19">
        <v>5</v>
      </c>
      <c r="B12" s="19" t="s">
        <v>60</v>
      </c>
      <c r="C12" s="20"/>
      <c r="D12" s="65"/>
      <c r="E12" s="22"/>
      <c r="F12" s="22"/>
    </row>
    <row r="13" spans="1:10">
      <c r="A13" s="19">
        <v>6</v>
      </c>
      <c r="B13" s="19" t="s">
        <v>61</v>
      </c>
      <c r="C13" s="20"/>
      <c r="D13" s="65"/>
      <c r="E13" s="22"/>
      <c r="F13" s="22"/>
    </row>
    <row r="14" spans="1:10">
      <c r="A14" s="19">
        <v>7</v>
      </c>
      <c r="B14" s="19" t="s">
        <v>61</v>
      </c>
      <c r="C14" s="20"/>
      <c r="D14" s="65"/>
      <c r="E14" s="22"/>
      <c r="F14" s="22"/>
    </row>
    <row r="15" spans="1:10">
      <c r="A15" s="19"/>
      <c r="B15" s="19"/>
      <c r="C15" s="20"/>
      <c r="D15" s="65"/>
      <c r="E15" s="22"/>
      <c r="F15" s="22"/>
    </row>
    <row r="16" spans="1:10">
      <c r="A16" s="19"/>
      <c r="B16" s="19"/>
      <c r="C16" s="20"/>
      <c r="D16" s="65"/>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13"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33" t="s">
        <v>62</v>
      </c>
      <c r="B2" s="233"/>
      <c r="C2" s="233"/>
      <c r="D2" s="233"/>
      <c r="E2" s="147"/>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0" t="s">
        <v>50</v>
      </c>
      <c r="B5" s="130" t="s">
        <v>63</v>
      </c>
      <c r="C5" s="130" t="s">
        <v>64</v>
      </c>
      <c r="D5" s="130"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231" t="s">
        <v>83</v>
      </c>
      <c r="B16" s="231"/>
      <c r="C16" s="30"/>
      <c r="D16" s="31"/>
    </row>
    <row r="17" spans="1:4" ht="13.8">
      <c r="A17" s="232" t="s">
        <v>84</v>
      </c>
      <c r="B17" s="23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2"/>
  <sheetViews>
    <sheetView showGridLines="0" topLeftCell="A78" zoomScale="95" zoomScaleNormal="95" workbookViewId="0">
      <selection activeCell="E44" sqref="E44"/>
    </sheetView>
  </sheetViews>
  <sheetFormatPr defaultColWidth="9.09765625" defaultRowHeight="13.2"/>
  <cols>
    <col min="1" max="1" width="11.296875" style="70" customWidth="1"/>
    <col min="2" max="3" width="35.09765625" style="46" customWidth="1"/>
    <col min="4" max="4" width="28.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5"/>
      <c r="B1" s="245"/>
      <c r="C1" s="245"/>
      <c r="D1" s="245"/>
      <c r="E1" s="34"/>
      <c r="F1" s="34"/>
      <c r="G1" s="34"/>
      <c r="H1" s="34"/>
      <c r="I1" s="34"/>
      <c r="J1" s="34"/>
    </row>
    <row r="2" spans="1:24" s="1" customFormat="1" ht="31.5" customHeight="1">
      <c r="A2" s="246" t="s">
        <v>62</v>
      </c>
      <c r="B2" s="246"/>
      <c r="C2" s="246"/>
      <c r="D2" s="246"/>
      <c r="E2" s="241"/>
      <c r="F2" s="23"/>
      <c r="G2" s="23"/>
      <c r="H2" s="23"/>
      <c r="I2" s="23"/>
      <c r="J2" s="23"/>
    </row>
    <row r="3" spans="1:24" s="1" customFormat="1" ht="31.5" customHeight="1">
      <c r="A3" s="47"/>
      <c r="C3" s="242"/>
      <c r="D3" s="242"/>
      <c r="E3" s="241"/>
      <c r="F3" s="23"/>
      <c r="G3" s="23"/>
      <c r="H3" s="23"/>
      <c r="I3" s="23"/>
      <c r="J3" s="23"/>
    </row>
    <row r="4" spans="1:24" s="38" customFormat="1" ht="16.5" customHeight="1">
      <c r="A4" s="131" t="s">
        <v>58</v>
      </c>
      <c r="B4" s="243" t="s">
        <v>191</v>
      </c>
      <c r="C4" s="243"/>
      <c r="D4" s="243"/>
      <c r="E4" s="39"/>
      <c r="F4" s="39"/>
      <c r="G4" s="39"/>
      <c r="H4" s="40"/>
      <c r="I4" s="40"/>
      <c r="X4" s="38" t="s">
        <v>85</v>
      </c>
    </row>
    <row r="5" spans="1:24" s="38" customFormat="1" ht="144.75" customHeight="1">
      <c r="A5" s="131" t="s">
        <v>54</v>
      </c>
      <c r="B5" s="244" t="s">
        <v>200</v>
      </c>
      <c r="C5" s="243"/>
      <c r="D5" s="243"/>
      <c r="E5" s="39"/>
      <c r="F5" s="39"/>
      <c r="G5" s="39"/>
      <c r="H5" s="40"/>
      <c r="I5" s="40"/>
      <c r="X5" s="38" t="s">
        <v>86</v>
      </c>
    </row>
    <row r="6" spans="1:24" s="38" customFormat="1" ht="26.4">
      <c r="A6" s="131" t="s">
        <v>87</v>
      </c>
      <c r="B6" s="244" t="s">
        <v>210</v>
      </c>
      <c r="C6" s="243"/>
      <c r="D6" s="243"/>
      <c r="E6" s="39"/>
      <c r="F6" s="39"/>
      <c r="G6" s="39"/>
      <c r="H6" s="40"/>
      <c r="I6" s="40"/>
    </row>
    <row r="7" spans="1:24" s="38" customFormat="1">
      <c r="A7" s="131" t="s">
        <v>88</v>
      </c>
      <c r="B7" s="243" t="s">
        <v>192</v>
      </c>
      <c r="C7" s="243"/>
      <c r="D7" s="243"/>
      <c r="E7" s="39"/>
      <c r="F7" s="39"/>
      <c r="G7" s="39"/>
      <c r="H7" s="41"/>
      <c r="I7" s="40"/>
      <c r="X7" s="42"/>
    </row>
    <row r="8" spans="1:24" s="43" customFormat="1">
      <c r="A8" s="131" t="s">
        <v>89</v>
      </c>
      <c r="B8" s="250"/>
      <c r="C8" s="250"/>
      <c r="D8" s="250"/>
      <c r="E8" s="39"/>
      <c r="F8" s="159"/>
      <c r="G8" s="159"/>
      <c r="H8" s="159"/>
      <c r="I8" s="159"/>
    </row>
    <row r="9" spans="1:24" s="43" customFormat="1">
      <c r="A9" s="132" t="s">
        <v>90</v>
      </c>
      <c r="B9" s="66" t="str">
        <f>F17</f>
        <v>Internal Build 03112011</v>
      </c>
      <c r="C9" s="66" t="str">
        <f>G17</f>
        <v>Internal build 14112011</v>
      </c>
      <c r="D9" s="66" t="str">
        <f>H17</f>
        <v>External build 16112011</v>
      </c>
      <c r="E9" s="159"/>
      <c r="F9" s="159"/>
      <c r="G9" s="159"/>
      <c r="H9" s="159"/>
      <c r="I9" s="159"/>
    </row>
    <row r="10" spans="1:24" s="43" customFormat="1">
      <c r="A10" s="133" t="s">
        <v>91</v>
      </c>
      <c r="B10" s="67">
        <f>SUM(B11:B14)</f>
        <v>0</v>
      </c>
      <c r="C10" s="67">
        <f>SUM(C11:C14)</f>
        <v>0</v>
      </c>
      <c r="D10" s="67">
        <f>SUM(D11:D14)</f>
        <v>0</v>
      </c>
      <c r="E10" s="159"/>
      <c r="F10" s="159"/>
      <c r="G10" s="159"/>
      <c r="H10" s="159"/>
      <c r="I10" s="159"/>
    </row>
    <row r="11" spans="1:24" s="43" customFormat="1">
      <c r="A11" s="133" t="s">
        <v>33</v>
      </c>
      <c r="B11" s="68">
        <f>COUNTIF($F$18:$F$49622,"*Passed")</f>
        <v>0</v>
      </c>
      <c r="C11" s="68">
        <f>COUNTIF($G$18:$G$49622,"*Passed")</f>
        <v>0</v>
      </c>
      <c r="D11" s="68">
        <f>COUNTIF($H$18:$H$49622,"*Passed")</f>
        <v>0</v>
      </c>
      <c r="E11" s="159"/>
      <c r="F11" s="159"/>
      <c r="G11" s="159"/>
      <c r="H11" s="159"/>
      <c r="I11" s="159"/>
    </row>
    <row r="12" spans="1:24" s="43" customFormat="1">
      <c r="A12" s="133" t="s">
        <v>35</v>
      </c>
      <c r="B12" s="68">
        <f>COUNTIF($F$18:$F$49342,"*Failed*")</f>
        <v>0</v>
      </c>
      <c r="C12" s="68">
        <f>COUNTIF($G$18:$G$49342,"*Failed*")</f>
        <v>0</v>
      </c>
      <c r="D12" s="68">
        <f>COUNTIF($H$18:$H$49342,"*Failed*")</f>
        <v>0</v>
      </c>
      <c r="E12" s="159"/>
      <c r="F12" s="159"/>
      <c r="G12" s="159"/>
      <c r="H12" s="159"/>
      <c r="I12" s="159"/>
    </row>
    <row r="13" spans="1:24" s="43" customFormat="1">
      <c r="A13" s="133" t="s">
        <v>37</v>
      </c>
      <c r="B13" s="68">
        <f>COUNTIF($F$18:$F$49342,"*Not Run*")</f>
        <v>0</v>
      </c>
      <c r="C13" s="68">
        <f>COUNTIF($G$18:$G$49342,"*Not Run*")</f>
        <v>0</v>
      </c>
      <c r="D13" s="68">
        <f>COUNTIF($H$18:$H$49342,"*Not Run*")</f>
        <v>0</v>
      </c>
      <c r="E13" s="40"/>
      <c r="F13" s="40"/>
      <c r="G13" s="40"/>
      <c r="H13" s="40"/>
      <c r="I13" s="40"/>
    </row>
    <row r="14" spans="1:24" s="43" customFormat="1">
      <c r="A14" s="133" t="s">
        <v>92</v>
      </c>
      <c r="B14" s="68">
        <f>COUNTIF($F$18:$F$49342,"*NA*")</f>
        <v>0</v>
      </c>
      <c r="C14" s="68">
        <f>COUNTIF($G$18:$G$49342,"*NA*")</f>
        <v>0</v>
      </c>
      <c r="D14" s="68">
        <f>COUNTIF($H$18:$H$49342,"*NA*")</f>
        <v>0</v>
      </c>
      <c r="E14" s="40"/>
      <c r="F14" s="40"/>
      <c r="G14" s="40"/>
      <c r="H14" s="40"/>
      <c r="I14" s="40"/>
    </row>
    <row r="15" spans="1:24" s="43" customFormat="1" ht="39.6">
      <c r="A15" s="133" t="s">
        <v>93</v>
      </c>
      <c r="B15" s="68">
        <f>COUNTIF($F$18:$F$49342,"*Passed in previous build*")</f>
        <v>0</v>
      </c>
      <c r="C15" s="68">
        <f>COUNTIF($G$18:$G$49342,"*Passed in previous build*")</f>
        <v>0</v>
      </c>
      <c r="D15" s="68">
        <f>COUNTIF($H$18:$H$49342,"*Passed in previous build*")</f>
        <v>0</v>
      </c>
      <c r="E15" s="40"/>
      <c r="F15" s="40"/>
      <c r="G15" s="40"/>
      <c r="H15" s="40"/>
      <c r="I15" s="40"/>
    </row>
    <row r="16" spans="1:24" s="44" customFormat="1" ht="15" customHeight="1">
      <c r="A16" s="160"/>
      <c r="B16" s="161"/>
      <c r="C16" s="161"/>
      <c r="D16" s="50"/>
      <c r="E16" s="55"/>
      <c r="F16" s="237" t="s">
        <v>90</v>
      </c>
      <c r="G16" s="237"/>
      <c r="H16" s="237"/>
      <c r="I16" s="56"/>
    </row>
    <row r="17" spans="1:9" s="44" customFormat="1" ht="39.6">
      <c r="A17" s="134" t="s">
        <v>94</v>
      </c>
      <c r="B17" s="135" t="s">
        <v>95</v>
      </c>
      <c r="C17" s="135" t="s">
        <v>96</v>
      </c>
      <c r="D17" s="135" t="s">
        <v>97</v>
      </c>
      <c r="E17" s="135" t="s">
        <v>98</v>
      </c>
      <c r="F17" s="135" t="s">
        <v>99</v>
      </c>
      <c r="G17" s="135" t="s">
        <v>100</v>
      </c>
      <c r="H17" s="135" t="s">
        <v>101</v>
      </c>
      <c r="I17" s="135" t="s">
        <v>102</v>
      </c>
    </row>
    <row r="18" spans="1:9" s="44" customFormat="1" ht="15.75" customHeight="1">
      <c r="A18" s="162"/>
      <c r="B18" s="238" t="s">
        <v>194</v>
      </c>
      <c r="C18" s="239"/>
      <c r="D18" s="240"/>
      <c r="E18" s="162"/>
      <c r="F18" s="163"/>
      <c r="G18" s="163"/>
      <c r="H18" s="163"/>
      <c r="I18" s="162"/>
    </row>
    <row r="19" spans="1:9" s="44" customFormat="1" ht="15.75" customHeight="1">
      <c r="A19" s="162"/>
      <c r="B19" s="238" t="s">
        <v>193</v>
      </c>
      <c r="C19" s="239"/>
      <c r="D19" s="240"/>
      <c r="E19" s="162"/>
      <c r="F19" s="163"/>
      <c r="G19" s="163"/>
      <c r="H19" s="163"/>
      <c r="I19" s="162"/>
    </row>
    <row r="20" spans="1:9" s="158" customFormat="1" ht="15.75" customHeight="1">
      <c r="A20" s="164"/>
      <c r="B20" s="165" t="s">
        <v>195</v>
      </c>
      <c r="C20" s="166"/>
      <c r="D20" s="167"/>
      <c r="E20" s="164"/>
      <c r="F20" s="168"/>
      <c r="G20" s="168"/>
      <c r="H20" s="168"/>
      <c r="I20" s="164"/>
    </row>
    <row r="21" spans="1:9" s="45" customFormat="1" ht="52.8">
      <c r="A21" s="51">
        <v>1</v>
      </c>
      <c r="B21" s="51" t="s">
        <v>216</v>
      </c>
      <c r="C21" s="51" t="s">
        <v>198</v>
      </c>
      <c r="D21" s="52" t="s">
        <v>199</v>
      </c>
      <c r="E21" s="53"/>
      <c r="F21" s="51"/>
      <c r="G21" s="51"/>
      <c r="H21" s="51"/>
      <c r="I21" s="54"/>
    </row>
    <row r="22" spans="1:9" s="45" customFormat="1" ht="52.8">
      <c r="A22" s="169">
        <f t="shared" ref="A22:A28" ca="1" si="0">IF(OFFSET(A22,-1,0) ="",OFFSET(A22,-2,0)+1,OFFSET(A22,-1,0)+1 )</f>
        <v>2</v>
      </c>
      <c r="B22" s="51" t="s">
        <v>271</v>
      </c>
      <c r="C22" s="51" t="s">
        <v>272</v>
      </c>
      <c r="D22" s="52" t="s">
        <v>199</v>
      </c>
      <c r="E22" s="53"/>
      <c r="F22" s="51"/>
      <c r="G22" s="51"/>
      <c r="H22" s="51"/>
      <c r="I22" s="54"/>
    </row>
    <row r="23" spans="1:9" s="45" customFormat="1" ht="39.6">
      <c r="A23" s="169">
        <f t="shared" ca="1" si="0"/>
        <v>3</v>
      </c>
      <c r="B23" s="51" t="s">
        <v>217</v>
      </c>
      <c r="C23" s="51" t="s">
        <v>201</v>
      </c>
      <c r="D23" s="57" t="s">
        <v>202</v>
      </c>
      <c r="E23" s="53"/>
      <c r="F23" s="51"/>
      <c r="G23" s="51"/>
      <c r="H23" s="51"/>
      <c r="I23" s="54"/>
    </row>
    <row r="24" spans="1:9" s="45" customFormat="1" ht="66">
      <c r="A24" s="169">
        <f t="shared" ca="1" si="0"/>
        <v>4</v>
      </c>
      <c r="B24" s="51" t="s">
        <v>218</v>
      </c>
      <c r="C24" s="51" t="s">
        <v>203</v>
      </c>
      <c r="D24" s="57" t="s">
        <v>204</v>
      </c>
      <c r="E24" s="53"/>
      <c r="F24" s="51"/>
      <c r="G24" s="51"/>
      <c r="H24" s="51"/>
      <c r="I24" s="54"/>
    </row>
    <row r="25" spans="1:9" s="45" customFormat="1" ht="39.6">
      <c r="A25" s="169">
        <f t="shared" ca="1" si="0"/>
        <v>5</v>
      </c>
      <c r="B25" s="51" t="s">
        <v>268</v>
      </c>
      <c r="C25" s="51" t="s">
        <v>269</v>
      </c>
      <c r="D25" s="57" t="s">
        <v>270</v>
      </c>
      <c r="E25" s="53"/>
      <c r="F25" s="51"/>
      <c r="G25" s="51"/>
      <c r="H25" s="51"/>
      <c r="I25" s="54"/>
    </row>
    <row r="26" spans="1:9" s="48" customFormat="1" ht="52.8">
      <c r="A26" s="169">
        <f t="shared" ca="1" si="0"/>
        <v>6</v>
      </c>
      <c r="B26" s="51" t="s">
        <v>219</v>
      </c>
      <c r="C26" s="51" t="s">
        <v>205</v>
      </c>
      <c r="D26" s="57" t="s">
        <v>204</v>
      </c>
      <c r="E26" s="53"/>
      <c r="F26" s="51"/>
      <c r="G26" s="51"/>
      <c r="H26" s="51"/>
      <c r="I26" s="170"/>
    </row>
    <row r="27" spans="1:9" s="48" customFormat="1" ht="52.8">
      <c r="A27" s="169">
        <f t="shared" ca="1" si="0"/>
        <v>7</v>
      </c>
      <c r="B27" s="51" t="s">
        <v>220</v>
      </c>
      <c r="C27" s="51" t="s">
        <v>206</v>
      </c>
      <c r="D27" s="57" t="s">
        <v>204</v>
      </c>
      <c r="E27" s="53"/>
      <c r="F27" s="51"/>
      <c r="G27" s="51"/>
      <c r="H27" s="51"/>
      <c r="I27" s="170"/>
    </row>
    <row r="28" spans="1:9" s="48" customFormat="1" ht="39.6">
      <c r="A28" s="169">
        <f t="shared" ca="1" si="0"/>
        <v>8</v>
      </c>
      <c r="B28" s="51" t="s">
        <v>221</v>
      </c>
      <c r="C28" s="51" t="s">
        <v>209</v>
      </c>
      <c r="D28" s="58" t="s">
        <v>211</v>
      </c>
      <c r="E28" s="53"/>
      <c r="F28" s="51"/>
      <c r="G28" s="51"/>
      <c r="H28" s="51"/>
      <c r="I28" s="170"/>
    </row>
    <row r="29" spans="1:9" s="48" customFormat="1" ht="39.6">
      <c r="A29" s="169">
        <f t="shared" ref="A29:A49" ca="1" si="1">IF(OFFSET(A29,-1,0) ="",OFFSET(A29,-2,0)+1,OFFSET(A29,-1,0)+1 )</f>
        <v>9</v>
      </c>
      <c r="B29" s="51" t="s">
        <v>222</v>
      </c>
      <c r="C29" s="51" t="s">
        <v>208</v>
      </c>
      <c r="D29" s="58" t="s">
        <v>211</v>
      </c>
      <c r="E29" s="53"/>
      <c r="F29" s="51"/>
      <c r="G29" s="51"/>
      <c r="H29" s="51"/>
      <c r="I29" s="170"/>
    </row>
    <row r="30" spans="1:9" s="48" customFormat="1" ht="52.8">
      <c r="A30" s="169">
        <f t="shared" ca="1" si="1"/>
        <v>10</v>
      </c>
      <c r="B30" s="51" t="s">
        <v>223</v>
      </c>
      <c r="C30" s="51" t="s">
        <v>207</v>
      </c>
      <c r="D30" s="57" t="s">
        <v>204</v>
      </c>
      <c r="E30" s="53"/>
      <c r="F30" s="51"/>
      <c r="G30" s="51"/>
      <c r="H30" s="51"/>
      <c r="I30" s="170"/>
    </row>
    <row r="31" spans="1:9" s="48" customFormat="1" ht="26.4">
      <c r="A31" s="169">
        <f t="shared" ca="1" si="1"/>
        <v>11</v>
      </c>
      <c r="B31" s="51" t="s">
        <v>196</v>
      </c>
      <c r="C31" s="51" t="s">
        <v>212</v>
      </c>
      <c r="D31" s="53" t="s">
        <v>213</v>
      </c>
      <c r="E31" s="53"/>
      <c r="F31" s="51"/>
      <c r="G31" s="51"/>
      <c r="H31" s="51"/>
      <c r="I31" s="170"/>
    </row>
    <row r="32" spans="1:9" s="184" customFormat="1" ht="15.75" customHeight="1">
      <c r="A32" s="171"/>
      <c r="B32" s="165" t="s">
        <v>197</v>
      </c>
      <c r="C32" s="172"/>
      <c r="D32" s="173"/>
      <c r="E32" s="171"/>
      <c r="F32" s="174"/>
      <c r="G32" s="174"/>
      <c r="H32" s="174"/>
      <c r="I32" s="171"/>
    </row>
    <row r="33" spans="1:9" s="158" customFormat="1" ht="105.6">
      <c r="A33" s="169">
        <f t="shared" ca="1" si="1"/>
        <v>12</v>
      </c>
      <c r="B33" s="51" t="s">
        <v>227</v>
      </c>
      <c r="C33" s="51" t="s">
        <v>226</v>
      </c>
      <c r="D33" s="53"/>
      <c r="E33" s="51"/>
      <c r="F33" s="175"/>
      <c r="G33" s="175"/>
      <c r="H33" s="175"/>
      <c r="I33" s="176"/>
    </row>
    <row r="34" spans="1:9" s="158" customFormat="1" ht="79.2">
      <c r="A34" s="169">
        <f t="shared" ca="1" si="1"/>
        <v>13</v>
      </c>
      <c r="B34" s="51" t="s">
        <v>229</v>
      </c>
      <c r="C34" s="51" t="s">
        <v>215</v>
      </c>
      <c r="D34" s="53" t="s">
        <v>214</v>
      </c>
      <c r="E34" s="176"/>
      <c r="F34" s="175"/>
      <c r="G34" s="175"/>
      <c r="H34" s="175"/>
      <c r="I34" s="176"/>
    </row>
    <row r="35" spans="1:9" s="158" customFormat="1" ht="105.6">
      <c r="A35" s="169">
        <f t="shared" ca="1" si="1"/>
        <v>14</v>
      </c>
      <c r="B35" s="51" t="s">
        <v>228</v>
      </c>
      <c r="C35" s="51" t="s">
        <v>230</v>
      </c>
      <c r="D35" s="53" t="s">
        <v>231</v>
      </c>
      <c r="E35" s="176"/>
      <c r="F35" s="175"/>
      <c r="G35" s="175"/>
      <c r="H35" s="175"/>
      <c r="I35" s="176"/>
    </row>
    <row r="36" spans="1:9" s="158" customFormat="1" ht="105.6">
      <c r="A36" s="169">
        <f t="shared" ca="1" si="1"/>
        <v>15</v>
      </c>
      <c r="B36" s="51" t="s">
        <v>233</v>
      </c>
      <c r="C36" s="51" t="s">
        <v>234</v>
      </c>
      <c r="D36" s="53" t="s">
        <v>231</v>
      </c>
      <c r="E36" s="176"/>
      <c r="F36" s="175"/>
      <c r="G36" s="175"/>
      <c r="H36" s="175"/>
      <c r="I36" s="176"/>
    </row>
    <row r="37" spans="1:9" s="158" customFormat="1" ht="66">
      <c r="A37" s="169">
        <f t="shared" ca="1" si="1"/>
        <v>16</v>
      </c>
      <c r="B37" s="51" t="s">
        <v>273</v>
      </c>
      <c r="C37" s="51" t="s">
        <v>274</v>
      </c>
      <c r="D37" s="53" t="s">
        <v>275</v>
      </c>
      <c r="E37" s="176"/>
      <c r="F37" s="175"/>
      <c r="G37" s="175"/>
      <c r="H37" s="175"/>
      <c r="I37" s="176"/>
    </row>
    <row r="38" spans="1:9" s="48" customFormat="1" ht="26.4">
      <c r="A38" s="169">
        <f t="shared" ca="1" si="1"/>
        <v>17</v>
      </c>
      <c r="B38" s="51" t="s">
        <v>235</v>
      </c>
      <c r="C38" s="51" t="s">
        <v>224</v>
      </c>
      <c r="D38" s="53" t="s">
        <v>225</v>
      </c>
      <c r="E38" s="53"/>
      <c r="F38" s="51"/>
      <c r="G38" s="51"/>
      <c r="H38" s="51"/>
      <c r="I38" s="170"/>
    </row>
    <row r="39" spans="1:9" s="184" customFormat="1" ht="15.75" customHeight="1">
      <c r="A39" s="171"/>
      <c r="B39" s="165" t="s">
        <v>232</v>
      </c>
      <c r="C39" s="172"/>
      <c r="D39" s="173"/>
      <c r="E39" s="171"/>
      <c r="F39" s="174"/>
      <c r="G39" s="174"/>
      <c r="H39" s="174"/>
      <c r="I39" s="171"/>
    </row>
    <row r="40" spans="1:9" s="48" customFormat="1" ht="26.4">
      <c r="A40" s="59">
        <f t="shared" ca="1" si="1"/>
        <v>18</v>
      </c>
      <c r="B40" s="51" t="s">
        <v>239</v>
      </c>
      <c r="C40" s="51"/>
      <c r="D40" s="52"/>
      <c r="E40" s="53"/>
      <c r="F40" s="51"/>
      <c r="G40" s="51"/>
      <c r="H40" s="51"/>
      <c r="I40" s="59"/>
    </row>
    <row r="41" spans="1:9" s="48" customFormat="1" ht="26.4">
      <c r="A41" s="59">
        <f t="shared" ca="1" si="1"/>
        <v>19</v>
      </c>
      <c r="B41" s="51" t="s">
        <v>240</v>
      </c>
      <c r="C41" s="51"/>
      <c r="D41" s="53"/>
      <c r="E41" s="53"/>
      <c r="F41" s="51"/>
      <c r="G41" s="51"/>
      <c r="H41" s="51"/>
      <c r="I41" s="59"/>
    </row>
    <row r="42" spans="1:9" s="48" customFormat="1" ht="26.4">
      <c r="A42" s="59">
        <f t="shared" ca="1" si="1"/>
        <v>20</v>
      </c>
      <c r="B42" s="51" t="s">
        <v>241</v>
      </c>
      <c r="C42" s="51"/>
      <c r="D42" s="53"/>
      <c r="E42" s="53"/>
      <c r="F42" s="51"/>
      <c r="G42" s="51"/>
      <c r="H42" s="51"/>
      <c r="I42" s="59"/>
    </row>
    <row r="43" spans="1:9" s="48" customFormat="1" ht="26.4">
      <c r="A43" s="59">
        <f t="shared" ca="1" si="1"/>
        <v>21</v>
      </c>
      <c r="B43" s="51" t="s">
        <v>267</v>
      </c>
      <c r="C43" s="51"/>
      <c r="D43" s="53"/>
      <c r="E43" s="53"/>
      <c r="F43" s="51"/>
      <c r="G43" s="51"/>
      <c r="H43" s="51"/>
      <c r="I43" s="59"/>
    </row>
    <row r="44" spans="1:9" s="48" customFormat="1" ht="26.4">
      <c r="A44" s="59">
        <f t="shared" ca="1" si="1"/>
        <v>22</v>
      </c>
      <c r="B44" s="51" t="s">
        <v>266</v>
      </c>
      <c r="C44" s="51"/>
      <c r="D44" s="53"/>
      <c r="E44" s="53"/>
      <c r="F44" s="51"/>
      <c r="G44" s="51"/>
      <c r="H44" s="51"/>
      <c r="I44" s="59"/>
    </row>
    <row r="45" spans="1:9" s="48" customFormat="1" ht="26.4">
      <c r="A45" s="59">
        <f t="shared" ca="1" si="1"/>
        <v>23</v>
      </c>
      <c r="B45" s="51" t="s">
        <v>244</v>
      </c>
      <c r="C45" s="51"/>
      <c r="D45" s="53"/>
      <c r="E45" s="53"/>
      <c r="F45" s="51"/>
      <c r="G45" s="51"/>
      <c r="H45" s="51"/>
      <c r="I45" s="59"/>
    </row>
    <row r="46" spans="1:9" s="48" customFormat="1" ht="26.4">
      <c r="A46" s="59">
        <f t="shared" ca="1" si="1"/>
        <v>24</v>
      </c>
      <c r="B46" s="51" t="s">
        <v>243</v>
      </c>
      <c r="C46" s="51"/>
      <c r="D46" s="53"/>
      <c r="E46" s="53"/>
      <c r="F46" s="51"/>
      <c r="G46" s="51"/>
      <c r="H46" s="51"/>
      <c r="I46" s="59"/>
    </row>
    <row r="47" spans="1:9" s="48" customFormat="1" ht="26.4">
      <c r="A47" s="59">
        <f t="shared" ca="1" si="1"/>
        <v>25</v>
      </c>
      <c r="B47" s="51" t="s">
        <v>265</v>
      </c>
      <c r="C47" s="51"/>
      <c r="D47" s="53"/>
      <c r="E47" s="53"/>
      <c r="F47" s="51"/>
      <c r="G47" s="51"/>
      <c r="H47" s="51"/>
      <c r="I47" s="59"/>
    </row>
    <row r="48" spans="1:9" s="48" customFormat="1" ht="26.4">
      <c r="A48" s="59">
        <f t="shared" ca="1" si="1"/>
        <v>26</v>
      </c>
      <c r="B48" s="51" t="s">
        <v>242</v>
      </c>
      <c r="C48" s="51"/>
      <c r="D48" s="53"/>
      <c r="E48" s="53"/>
      <c r="F48" s="51"/>
      <c r="G48" s="51"/>
      <c r="H48" s="51"/>
      <c r="I48" s="59"/>
    </row>
    <row r="49" spans="1:9" s="48" customFormat="1" ht="13.8">
      <c r="A49" s="59">
        <f t="shared" ca="1" si="1"/>
        <v>27</v>
      </c>
      <c r="B49" s="51" t="s">
        <v>236</v>
      </c>
      <c r="C49" s="51" t="s">
        <v>237</v>
      </c>
      <c r="D49" s="53" t="s">
        <v>238</v>
      </c>
      <c r="E49" s="53"/>
      <c r="F49" s="51"/>
      <c r="G49" s="51"/>
      <c r="H49" s="51"/>
      <c r="I49" s="59"/>
    </row>
    <row r="50" spans="1:9" s="184" customFormat="1" ht="15.75" customHeight="1">
      <c r="A50" s="171"/>
      <c r="B50" s="165" t="s">
        <v>245</v>
      </c>
      <c r="C50" s="172"/>
      <c r="D50" s="173"/>
      <c r="E50" s="171"/>
      <c r="F50" s="174"/>
      <c r="G50" s="174"/>
      <c r="H50" s="174"/>
      <c r="I50" s="171"/>
    </row>
    <row r="51" spans="1:9" s="48" customFormat="1" ht="26.4">
      <c r="A51" s="59">
        <f t="shared" ref="A51:A84" ca="1" si="2">IF(OFFSET(A51,-1,0) ="",OFFSET(A51,-2,0)+1,OFFSET(A51,-1,0)+1 )</f>
        <v>28</v>
      </c>
      <c r="B51" s="51" t="s">
        <v>254</v>
      </c>
      <c r="C51" s="51"/>
      <c r="D51" s="177" t="s">
        <v>253</v>
      </c>
      <c r="E51" s="53"/>
      <c r="F51" s="51"/>
      <c r="G51" s="51"/>
      <c r="H51" s="51"/>
      <c r="I51" s="59"/>
    </row>
    <row r="52" spans="1:9" s="48" customFormat="1" ht="26.4">
      <c r="A52" s="59">
        <f t="shared" ca="1" si="2"/>
        <v>29</v>
      </c>
      <c r="B52" s="51" t="s">
        <v>255</v>
      </c>
      <c r="C52" s="51"/>
      <c r="D52" s="52"/>
      <c r="E52" s="53"/>
      <c r="F52" s="51"/>
      <c r="G52" s="51"/>
      <c r="H52" s="51"/>
      <c r="I52" s="59"/>
    </row>
    <row r="53" spans="1:9" s="48" customFormat="1" ht="13.8">
      <c r="A53" s="59">
        <f t="shared" ca="1" si="2"/>
        <v>30</v>
      </c>
      <c r="B53" s="51" t="s">
        <v>250</v>
      </c>
      <c r="C53" s="51"/>
      <c r="D53" s="52"/>
      <c r="E53" s="53"/>
      <c r="F53" s="51"/>
      <c r="G53" s="51"/>
      <c r="H53" s="51"/>
      <c r="I53" s="59"/>
    </row>
    <row r="54" spans="1:9" s="184" customFormat="1" ht="15.75" customHeight="1">
      <c r="A54" s="171"/>
      <c r="B54" s="165" t="s">
        <v>246</v>
      </c>
      <c r="C54" s="172"/>
      <c r="D54" s="173"/>
      <c r="E54" s="171"/>
      <c r="F54" s="174"/>
      <c r="G54" s="174"/>
      <c r="H54" s="174"/>
      <c r="I54" s="171"/>
    </row>
    <row r="55" spans="1:9" s="49" customFormat="1" ht="13.8">
      <c r="A55" s="60">
        <f t="shared" ca="1" si="2"/>
        <v>31</v>
      </c>
      <c r="B55" s="51" t="s">
        <v>256</v>
      </c>
      <c r="C55" s="51"/>
      <c r="D55" s="52"/>
      <c r="E55" s="53"/>
      <c r="F55" s="51"/>
      <c r="G55" s="51"/>
      <c r="H55" s="51"/>
      <c r="I55" s="60"/>
    </row>
    <row r="56" spans="1:9" s="48" customFormat="1" ht="13.8">
      <c r="A56" s="59">
        <f t="shared" ca="1" si="2"/>
        <v>32</v>
      </c>
      <c r="B56" s="51" t="s">
        <v>251</v>
      </c>
      <c r="C56" s="51"/>
      <c r="D56" s="53"/>
      <c r="E56" s="53"/>
      <c r="F56" s="51"/>
      <c r="G56" s="51"/>
      <c r="H56" s="51"/>
      <c r="I56" s="59"/>
    </row>
    <row r="57" spans="1:9" s="184" customFormat="1" ht="15.75" customHeight="1">
      <c r="A57" s="171"/>
      <c r="B57" s="165" t="s">
        <v>247</v>
      </c>
      <c r="C57" s="172"/>
      <c r="D57" s="173"/>
      <c r="E57" s="171"/>
      <c r="F57" s="174"/>
      <c r="G57" s="174"/>
      <c r="H57" s="174"/>
      <c r="I57" s="171"/>
    </row>
    <row r="58" spans="1:9" s="48" customFormat="1" ht="26.4">
      <c r="A58" s="59">
        <f t="shared" ca="1" si="2"/>
        <v>33</v>
      </c>
      <c r="B58" s="51" t="s">
        <v>257</v>
      </c>
      <c r="C58" s="51"/>
      <c r="D58" s="53"/>
      <c r="E58" s="53"/>
      <c r="F58" s="51"/>
      <c r="G58" s="51"/>
      <c r="H58" s="51"/>
      <c r="I58" s="59"/>
    </row>
    <row r="59" spans="1:9" s="48" customFormat="1" ht="26.4">
      <c r="A59" s="59">
        <f t="shared" ca="1" si="2"/>
        <v>34</v>
      </c>
      <c r="B59" s="51" t="s">
        <v>260</v>
      </c>
      <c r="C59" s="51"/>
      <c r="D59" s="53"/>
      <c r="E59" s="53"/>
      <c r="F59" s="51"/>
      <c r="G59" s="51"/>
      <c r="H59" s="51"/>
      <c r="I59" s="59"/>
    </row>
    <row r="60" spans="1:9" s="48" customFormat="1" ht="26.4">
      <c r="A60" s="59">
        <f t="shared" ca="1" si="2"/>
        <v>35</v>
      </c>
      <c r="B60" s="51" t="s">
        <v>261</v>
      </c>
      <c r="C60" s="51"/>
      <c r="D60" s="53"/>
      <c r="E60" s="53"/>
      <c r="F60" s="51"/>
      <c r="G60" s="51"/>
      <c r="H60" s="51"/>
      <c r="I60" s="59"/>
    </row>
    <row r="61" spans="1:9" s="48" customFormat="1" ht="26.4">
      <c r="A61" s="59">
        <f t="shared" ca="1" si="2"/>
        <v>36</v>
      </c>
      <c r="B61" s="51" t="s">
        <v>263</v>
      </c>
      <c r="C61" s="51"/>
      <c r="D61" s="53"/>
      <c r="E61" s="53"/>
      <c r="F61" s="51"/>
      <c r="G61" s="51"/>
      <c r="H61" s="51"/>
      <c r="I61" s="59"/>
    </row>
    <row r="62" spans="1:9" s="48" customFormat="1" ht="26.4">
      <c r="A62" s="59">
        <f t="shared" ca="1" si="2"/>
        <v>37</v>
      </c>
      <c r="B62" s="51" t="s">
        <v>258</v>
      </c>
      <c r="C62" s="51"/>
      <c r="D62" s="53"/>
      <c r="E62" s="53"/>
      <c r="F62" s="51"/>
      <c r="G62" s="51"/>
      <c r="H62" s="51"/>
      <c r="I62" s="59"/>
    </row>
    <row r="63" spans="1:9" s="48" customFormat="1" ht="26.4">
      <c r="A63" s="59">
        <f t="shared" ca="1" si="2"/>
        <v>38</v>
      </c>
      <c r="B63" s="51" t="s">
        <v>259</v>
      </c>
      <c r="C63" s="51"/>
      <c r="D63" s="53"/>
      <c r="E63" s="53"/>
      <c r="F63" s="51"/>
      <c r="G63" s="51"/>
      <c r="H63" s="51"/>
      <c r="I63" s="59"/>
    </row>
    <row r="64" spans="1:9" s="48" customFormat="1" ht="26.4">
      <c r="A64" s="59">
        <f t="shared" ca="1" si="2"/>
        <v>39</v>
      </c>
      <c r="B64" s="51" t="s">
        <v>276</v>
      </c>
      <c r="C64" s="51"/>
      <c r="D64" s="53"/>
      <c r="E64" s="53"/>
      <c r="F64" s="51"/>
      <c r="G64" s="51"/>
      <c r="H64" s="51"/>
      <c r="I64" s="59"/>
    </row>
    <row r="65" spans="1:9" s="48" customFormat="1" ht="26.4">
      <c r="A65" s="59">
        <f t="shared" ca="1" si="2"/>
        <v>40</v>
      </c>
      <c r="B65" s="51" t="s">
        <v>261</v>
      </c>
      <c r="C65" s="51"/>
      <c r="D65" s="53"/>
      <c r="E65" s="53"/>
      <c r="F65" s="51"/>
      <c r="G65" s="51"/>
      <c r="H65" s="51"/>
      <c r="I65" s="59"/>
    </row>
    <row r="66" spans="1:9" s="48" customFormat="1" ht="26.4">
      <c r="A66" s="59">
        <f t="shared" ca="1" si="2"/>
        <v>41</v>
      </c>
      <c r="B66" s="51" t="s">
        <v>262</v>
      </c>
      <c r="C66" s="51"/>
      <c r="D66" s="53"/>
      <c r="E66" s="53"/>
      <c r="F66" s="51"/>
      <c r="G66" s="51"/>
      <c r="H66" s="51"/>
      <c r="I66" s="59"/>
    </row>
    <row r="67" spans="1:9" s="48" customFormat="1" ht="26.4">
      <c r="A67" s="59">
        <f t="shared" ca="1" si="2"/>
        <v>42</v>
      </c>
      <c r="B67" s="51" t="s">
        <v>264</v>
      </c>
      <c r="C67" s="51"/>
      <c r="D67" s="53"/>
      <c r="E67" s="53"/>
      <c r="F67" s="51"/>
      <c r="G67" s="51"/>
      <c r="H67" s="51"/>
      <c r="I67" s="59"/>
    </row>
    <row r="68" spans="1:9" s="48" customFormat="1" ht="26.4">
      <c r="A68" s="59">
        <f t="shared" ca="1" si="2"/>
        <v>43</v>
      </c>
      <c r="B68" s="51" t="s">
        <v>264</v>
      </c>
      <c r="C68" s="51"/>
      <c r="D68" s="53"/>
      <c r="E68" s="53"/>
      <c r="F68" s="51"/>
      <c r="G68" s="51"/>
      <c r="H68" s="51"/>
      <c r="I68" s="59"/>
    </row>
    <row r="69" spans="1:9" s="48" customFormat="1" ht="13.8">
      <c r="A69" s="59">
        <f t="shared" ca="1" si="2"/>
        <v>44</v>
      </c>
      <c r="B69" s="51" t="s">
        <v>252</v>
      </c>
      <c r="C69" s="51"/>
      <c r="D69" s="53"/>
      <c r="E69" s="53"/>
      <c r="F69" s="51"/>
      <c r="G69" s="51"/>
      <c r="H69" s="51"/>
      <c r="I69" s="59"/>
    </row>
    <row r="70" spans="1:9" s="184" customFormat="1" ht="15.75" customHeight="1">
      <c r="A70" s="171"/>
      <c r="B70" s="165" t="s">
        <v>248</v>
      </c>
      <c r="C70" s="172"/>
      <c r="D70" s="173"/>
      <c r="E70" s="171"/>
      <c r="F70" s="174"/>
      <c r="G70" s="174"/>
      <c r="H70" s="174"/>
      <c r="I70" s="171"/>
    </row>
    <row r="71" spans="1:9" s="184" customFormat="1" ht="15.75" customHeight="1">
      <c r="A71" s="59">
        <f t="shared" ca="1" si="2"/>
        <v>45</v>
      </c>
      <c r="B71" s="185" t="s">
        <v>277</v>
      </c>
      <c r="C71" s="181"/>
      <c r="D71" s="182"/>
      <c r="E71" s="180"/>
      <c r="F71" s="183"/>
      <c r="G71" s="183"/>
      <c r="H71" s="183"/>
      <c r="I71" s="180"/>
    </row>
    <row r="72" spans="1:9" s="48" customFormat="1" ht="13.8">
      <c r="A72" s="59">
        <f t="shared" ca="1" si="2"/>
        <v>46</v>
      </c>
      <c r="B72" s="51" t="s">
        <v>249</v>
      </c>
      <c r="C72" s="51"/>
      <c r="D72" s="58"/>
      <c r="E72" s="53"/>
      <c r="F72" s="51"/>
      <c r="G72" s="51"/>
      <c r="H72" s="51"/>
      <c r="I72" s="59"/>
    </row>
    <row r="73" spans="1:9" s="48" customFormat="1" ht="13.8">
      <c r="A73" s="69"/>
      <c r="B73" s="247" t="s">
        <v>278</v>
      </c>
      <c r="C73" s="248"/>
      <c r="D73" s="249"/>
      <c r="E73" s="62"/>
      <c r="F73" s="61"/>
      <c r="G73" s="61"/>
      <c r="H73" s="61"/>
      <c r="I73" s="62"/>
    </row>
    <row r="74" spans="1:9" s="184" customFormat="1" ht="15.75" customHeight="1">
      <c r="A74" s="171"/>
      <c r="B74" s="165" t="s">
        <v>279</v>
      </c>
      <c r="C74" s="172"/>
      <c r="D74" s="173"/>
      <c r="E74" s="171"/>
      <c r="F74" s="174"/>
      <c r="G74" s="174"/>
      <c r="H74" s="174"/>
      <c r="I74" s="171"/>
    </row>
    <row r="75" spans="1:9" s="201" customFormat="1" ht="26.4" customHeight="1">
      <c r="A75" s="202"/>
      <c r="B75" s="234" t="s">
        <v>281</v>
      </c>
      <c r="C75" s="235"/>
      <c r="D75" s="236"/>
      <c r="E75" s="203"/>
      <c r="F75" s="204"/>
      <c r="G75" s="204"/>
      <c r="H75" s="204"/>
      <c r="I75" s="202"/>
    </row>
    <row r="76" spans="1:9" s="48" customFormat="1" ht="26.4">
      <c r="A76" s="59">
        <v>47</v>
      </c>
      <c r="B76" s="51" t="s">
        <v>282</v>
      </c>
      <c r="C76" s="51"/>
      <c r="D76" s="53"/>
      <c r="E76" s="53"/>
      <c r="F76" s="51"/>
      <c r="G76" s="51"/>
      <c r="H76" s="51"/>
      <c r="I76" s="59"/>
    </row>
    <row r="77" spans="1:9" s="201" customFormat="1" ht="26.4" customHeight="1">
      <c r="A77" s="202"/>
      <c r="B77" s="234" t="s">
        <v>291</v>
      </c>
      <c r="C77" s="235"/>
      <c r="D77" s="236"/>
      <c r="E77" s="203"/>
      <c r="F77" s="204"/>
      <c r="G77" s="204"/>
      <c r="H77" s="204"/>
      <c r="I77" s="202"/>
    </row>
    <row r="78" spans="1:9" s="48" customFormat="1" ht="26.4">
      <c r="A78" s="59">
        <f t="shared" ca="1" si="2"/>
        <v>48</v>
      </c>
      <c r="B78" s="51" t="s">
        <v>283</v>
      </c>
      <c r="C78" s="51"/>
      <c r="D78" s="52"/>
      <c r="E78" s="53"/>
      <c r="F78" s="51"/>
      <c r="G78" s="51"/>
      <c r="H78" s="51"/>
      <c r="I78" s="59"/>
    </row>
    <row r="79" spans="1:9" s="48" customFormat="1" ht="39.6">
      <c r="A79" s="59">
        <f t="shared" ca="1" si="2"/>
        <v>49</v>
      </c>
      <c r="B79" s="51" t="s">
        <v>285</v>
      </c>
      <c r="C79" s="51"/>
      <c r="D79" s="53"/>
      <c r="E79" s="58"/>
      <c r="F79" s="51"/>
      <c r="G79" s="51"/>
      <c r="H79" s="51"/>
      <c r="I79" s="59"/>
    </row>
    <row r="80" spans="1:9" s="48" customFormat="1" ht="39.6">
      <c r="A80" s="59">
        <f t="shared" ca="1" si="2"/>
        <v>50</v>
      </c>
      <c r="B80" s="51" t="s">
        <v>284</v>
      </c>
      <c r="C80" s="51"/>
      <c r="D80" s="58"/>
      <c r="E80" s="53"/>
      <c r="F80" s="51"/>
      <c r="G80" s="51"/>
      <c r="H80" s="51"/>
      <c r="I80" s="59"/>
    </row>
    <row r="81" spans="1:9" s="48" customFormat="1" ht="39.6">
      <c r="A81" s="59">
        <f t="shared" ca="1" si="2"/>
        <v>51</v>
      </c>
      <c r="B81" s="51" t="s">
        <v>286</v>
      </c>
      <c r="C81" s="51"/>
      <c r="D81" s="52"/>
      <c r="E81" s="53"/>
      <c r="F81" s="51"/>
      <c r="G81" s="51"/>
      <c r="H81" s="51"/>
      <c r="I81" s="59"/>
    </row>
    <row r="82" spans="1:9" s="48" customFormat="1" ht="39.6">
      <c r="A82" s="59">
        <f t="shared" ca="1" si="2"/>
        <v>52</v>
      </c>
      <c r="B82" s="51" t="s">
        <v>287</v>
      </c>
      <c r="C82" s="51"/>
      <c r="D82" s="53"/>
      <c r="E82" s="58"/>
      <c r="F82" s="51"/>
      <c r="G82" s="51"/>
      <c r="H82" s="51"/>
      <c r="I82" s="59"/>
    </row>
    <row r="83" spans="1:9" s="48" customFormat="1" ht="39.6">
      <c r="A83" s="59">
        <f t="shared" ca="1" si="2"/>
        <v>53</v>
      </c>
      <c r="B83" s="51" t="s">
        <v>288</v>
      </c>
      <c r="C83" s="51"/>
      <c r="D83" s="53"/>
      <c r="E83" s="58"/>
      <c r="F83" s="51"/>
      <c r="G83" s="51"/>
      <c r="H83" s="51"/>
      <c r="I83" s="59"/>
    </row>
    <row r="84" spans="1:9" s="48" customFormat="1" ht="39.6">
      <c r="A84" s="59">
        <f t="shared" ca="1" si="2"/>
        <v>54</v>
      </c>
      <c r="B84" s="51" t="s">
        <v>289</v>
      </c>
      <c r="C84" s="51"/>
      <c r="D84" s="53"/>
      <c r="E84" s="58"/>
      <c r="F84" s="51"/>
      <c r="G84" s="51"/>
      <c r="H84" s="51"/>
      <c r="I84" s="59"/>
    </row>
    <row r="85" spans="1:9" s="48" customFormat="1" ht="26.4">
      <c r="A85" s="59"/>
      <c r="B85" s="186" t="s">
        <v>290</v>
      </c>
      <c r="C85" s="178"/>
      <c r="D85" s="179"/>
      <c r="E85" s="58"/>
      <c r="F85" s="51"/>
      <c r="G85" s="51"/>
      <c r="H85" s="51"/>
      <c r="I85" s="59"/>
    </row>
    <row r="86" spans="1:9" s="184" customFormat="1" ht="15.75" customHeight="1">
      <c r="A86" s="171"/>
      <c r="B86" s="165" t="s">
        <v>280</v>
      </c>
      <c r="C86" s="172"/>
      <c r="D86" s="173"/>
      <c r="E86" s="171"/>
      <c r="F86" s="174"/>
      <c r="G86" s="174"/>
      <c r="H86" s="174"/>
      <c r="I86" s="171"/>
    </row>
    <row r="87" spans="1:9" s="48" customFormat="1" ht="13.8">
      <c r="A87" s="59"/>
      <c r="B87" s="51" t="s">
        <v>307</v>
      </c>
      <c r="C87" s="51"/>
      <c r="D87" s="53"/>
      <c r="E87" s="53"/>
      <c r="F87" s="51"/>
      <c r="G87" s="51"/>
      <c r="H87" s="51"/>
      <c r="I87" s="59"/>
    </row>
    <row r="88" spans="1:9" s="184" customFormat="1" ht="15.75" customHeight="1">
      <c r="A88" s="171"/>
      <c r="B88" s="165" t="s">
        <v>308</v>
      </c>
      <c r="C88" s="172"/>
      <c r="D88" s="173"/>
      <c r="E88" s="171"/>
      <c r="F88" s="174"/>
      <c r="G88" s="174"/>
      <c r="H88" s="174"/>
      <c r="I88" s="171"/>
    </row>
    <row r="89" spans="1:9" s="48" customFormat="1" ht="13.8">
      <c r="A89" s="59">
        <v>117</v>
      </c>
      <c r="B89" s="51" t="s">
        <v>309</v>
      </c>
      <c r="C89" s="51"/>
      <c r="D89" s="53"/>
      <c r="E89" s="58"/>
      <c r="F89" s="51"/>
      <c r="G89" s="51"/>
      <c r="H89" s="51"/>
      <c r="I89" s="59"/>
    </row>
    <row r="90" spans="1:9" s="48" customFormat="1" ht="13.8">
      <c r="A90" s="59">
        <f t="shared" ref="A90:A92" ca="1" si="3">IF(OFFSET(A90,-1,0) ="",OFFSET(A90,-2,0)+1,OFFSET(A90,-1,0)+1 )</f>
        <v>118</v>
      </c>
      <c r="B90" s="51" t="s">
        <v>312</v>
      </c>
      <c r="C90" s="51"/>
      <c r="D90" s="53"/>
      <c r="E90" s="58"/>
      <c r="F90" s="51"/>
      <c r="G90" s="51"/>
      <c r="H90" s="51"/>
      <c r="I90" s="59"/>
    </row>
    <row r="91" spans="1:9" s="48" customFormat="1" ht="13.8">
      <c r="A91" s="59">
        <f t="shared" ca="1" si="3"/>
        <v>119</v>
      </c>
      <c r="B91" s="51" t="s">
        <v>313</v>
      </c>
      <c r="C91" s="51"/>
      <c r="D91" s="53"/>
      <c r="E91" s="58"/>
      <c r="F91" s="51"/>
      <c r="G91" s="51"/>
      <c r="H91" s="51"/>
      <c r="I91" s="59"/>
    </row>
    <row r="92" spans="1:9" s="48" customFormat="1" ht="13.8">
      <c r="A92" s="59">
        <f t="shared" ca="1" si="3"/>
        <v>120</v>
      </c>
      <c r="B92" s="51" t="s">
        <v>314</v>
      </c>
      <c r="C92" s="51"/>
      <c r="D92" s="53"/>
      <c r="E92" s="58"/>
      <c r="F92" s="51"/>
      <c r="G92" s="51"/>
      <c r="H92" s="51"/>
      <c r="I92" s="59"/>
    </row>
  </sheetData>
  <mergeCells count="15">
    <mergeCell ref="A1:D1"/>
    <mergeCell ref="A2:D2"/>
    <mergeCell ref="B73:D73"/>
    <mergeCell ref="B6:D6"/>
    <mergeCell ref="B7:D7"/>
    <mergeCell ref="B8:D8"/>
    <mergeCell ref="B19:D19"/>
    <mergeCell ref="B77:D77"/>
    <mergeCell ref="F16:H16"/>
    <mergeCell ref="B18:D18"/>
    <mergeCell ref="E2:E3"/>
    <mergeCell ref="C3:D3"/>
    <mergeCell ref="B4:D4"/>
    <mergeCell ref="B5:D5"/>
    <mergeCell ref="B75:D75"/>
  </mergeCells>
  <dataValidations count="4">
    <dataValidation showDropDown="1" showErrorMessage="1" sqref="F16:H17" xr:uid="{00000000-0002-0000-0400-000000000000}"/>
    <dataValidation allowBlank="1" showInputMessage="1" showErrorMessage="1" sqref="F18:H20 F32:H37 F39:H39 F50:H50 F54:H54 F57:H57 F70:H71 F74:H74 F86:H86 F88:H88" xr:uid="{00000000-0002-0000-0400-000001000000}"/>
    <dataValidation type="list" allowBlank="1" showErrorMessage="1" sqref="F93:H128" xr:uid="{00000000-0002-0000-0400-000002000000}">
      <formula1>#REF!</formula1>
      <formula2>0</formula2>
    </dataValidation>
    <dataValidation type="list" allowBlank="1" sqref="F21:H31 F38:H38 F55:H56 F58:H69 F40:H49 F51:H53 F72:H73 F75:H85 F87:H87 F89:H92" xr:uid="{00000000-0002-0000-0400-000003000000}">
      <formula1>$A$11:$A$15</formula1>
    </dataValidation>
  </dataValidations>
  <pageMargins left="0.7" right="0.7" top="0.75" bottom="0.75" header="0.3" footer="0.3"/>
  <pageSetup orientation="landscape"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7DBD-F8E1-44FD-A6C1-5ACBFBD5598E}">
  <dimension ref="A1:AF16"/>
  <sheetViews>
    <sheetView tabSelected="1" topLeftCell="M6" zoomScale="98" zoomScaleNormal="98" workbookViewId="0">
      <selection activeCell="M15" sqref="M15"/>
    </sheetView>
  </sheetViews>
  <sheetFormatPr defaultRowHeight="13.8"/>
  <cols>
    <col min="1" max="1" width="13.796875" customWidth="1"/>
    <col min="32" max="32" width="11.69921875" customWidth="1"/>
  </cols>
  <sheetData>
    <row r="1" spans="1:32" s="187" customFormat="1">
      <c r="A1" s="255" t="s">
        <v>306</v>
      </c>
      <c r="B1" s="256"/>
      <c r="C1" s="256"/>
      <c r="D1" s="256"/>
      <c r="E1" s="256"/>
      <c r="F1" s="256"/>
      <c r="G1" s="256"/>
      <c r="H1" s="256"/>
      <c r="I1" s="256"/>
      <c r="J1" s="256"/>
      <c r="K1" s="256"/>
      <c r="L1" s="256"/>
      <c r="M1" s="256"/>
      <c r="N1" s="256"/>
      <c r="O1" s="256"/>
      <c r="P1" s="256"/>
      <c r="Q1" s="256"/>
      <c r="R1" s="256"/>
      <c r="S1" s="256"/>
      <c r="T1" s="256"/>
      <c r="U1" s="256"/>
      <c r="V1" s="256"/>
      <c r="W1" s="256"/>
      <c r="X1" s="256"/>
      <c r="Y1" s="256"/>
      <c r="Z1" s="256"/>
      <c r="AA1" s="256"/>
      <c r="AB1" s="256"/>
      <c r="AC1" s="256"/>
      <c r="AD1" s="256"/>
      <c r="AE1" s="256"/>
      <c r="AF1" s="254"/>
    </row>
    <row r="2" spans="1:32" s="188" customFormat="1">
      <c r="A2" s="191" t="s">
        <v>315</v>
      </c>
      <c r="B2" s="191">
        <v>55</v>
      </c>
      <c r="C2" s="191">
        <v>56</v>
      </c>
      <c r="D2" s="191">
        <v>57</v>
      </c>
      <c r="E2" s="191">
        <v>58</v>
      </c>
      <c r="F2" s="197">
        <v>59</v>
      </c>
      <c r="G2" s="195">
        <v>60</v>
      </c>
      <c r="H2" s="191">
        <v>61</v>
      </c>
      <c r="I2" s="191">
        <v>62</v>
      </c>
      <c r="J2" s="191">
        <v>63</v>
      </c>
      <c r="K2" s="191">
        <v>64</v>
      </c>
      <c r="L2" s="191">
        <v>65</v>
      </c>
      <c r="M2" s="191">
        <v>66</v>
      </c>
      <c r="N2" s="191">
        <v>67</v>
      </c>
      <c r="O2" s="191">
        <v>68</v>
      </c>
      <c r="P2" s="197">
        <v>69</v>
      </c>
      <c r="Q2" s="195">
        <v>70</v>
      </c>
      <c r="R2" s="191">
        <v>71</v>
      </c>
      <c r="S2" s="191">
        <v>72</v>
      </c>
      <c r="T2" s="191">
        <v>73</v>
      </c>
      <c r="U2" s="191">
        <v>74</v>
      </c>
      <c r="V2" s="191">
        <v>75</v>
      </c>
      <c r="W2" s="191">
        <v>76</v>
      </c>
      <c r="X2" s="191">
        <v>77</v>
      </c>
      <c r="Y2" s="191">
        <v>78</v>
      </c>
      <c r="Z2" s="197">
        <v>79</v>
      </c>
      <c r="AA2" s="195">
        <v>80</v>
      </c>
      <c r="AB2" s="191">
        <v>81</v>
      </c>
      <c r="AC2" s="191">
        <v>82</v>
      </c>
      <c r="AD2" s="191">
        <v>83</v>
      </c>
      <c r="AE2" s="197">
        <v>84</v>
      </c>
      <c r="AF2" s="195">
        <v>85</v>
      </c>
    </row>
    <row r="3" spans="1:32" s="188" customFormat="1">
      <c r="A3" s="192" t="s">
        <v>292</v>
      </c>
      <c r="B3" s="193" t="s">
        <v>297</v>
      </c>
      <c r="C3" s="193" t="s">
        <v>297</v>
      </c>
      <c r="D3" s="193" t="s">
        <v>297</v>
      </c>
      <c r="E3" s="193" t="s">
        <v>297</v>
      </c>
      <c r="F3" s="198" t="s">
        <v>298</v>
      </c>
      <c r="G3" s="196" t="s">
        <v>298</v>
      </c>
      <c r="H3" s="193" t="s">
        <v>298</v>
      </c>
      <c r="I3" s="193" t="s">
        <v>298</v>
      </c>
      <c r="J3" s="193" t="s">
        <v>298</v>
      </c>
      <c r="K3" s="193" t="s">
        <v>297</v>
      </c>
      <c r="L3" s="193" t="s">
        <v>297</v>
      </c>
      <c r="M3" s="193" t="s">
        <v>297</v>
      </c>
      <c r="N3" s="193" t="s">
        <v>297</v>
      </c>
      <c r="O3" s="193" t="s">
        <v>297</v>
      </c>
      <c r="P3" s="198" t="s">
        <v>297</v>
      </c>
      <c r="Q3" s="196" t="s">
        <v>298</v>
      </c>
      <c r="R3" s="193" t="s">
        <v>298</v>
      </c>
      <c r="S3" s="193" t="s">
        <v>298</v>
      </c>
      <c r="T3" s="193" t="s">
        <v>298</v>
      </c>
      <c r="U3" s="193" t="s">
        <v>298</v>
      </c>
      <c r="V3" s="193" t="s">
        <v>298</v>
      </c>
      <c r="W3" s="193" t="s">
        <v>297</v>
      </c>
      <c r="X3" s="193" t="s">
        <v>297</v>
      </c>
      <c r="Y3" s="193" t="s">
        <v>297</v>
      </c>
      <c r="Z3" s="198" t="s">
        <v>297</v>
      </c>
      <c r="AA3" s="196" t="s">
        <v>298</v>
      </c>
      <c r="AB3" s="193" t="s">
        <v>297</v>
      </c>
      <c r="AC3" s="193" t="s">
        <v>298</v>
      </c>
      <c r="AD3" s="193" t="s">
        <v>298</v>
      </c>
      <c r="AE3" s="198" t="s">
        <v>298</v>
      </c>
      <c r="AF3" s="196" t="s">
        <v>298</v>
      </c>
    </row>
    <row r="4" spans="1:32" s="188" customFormat="1" ht="41.4">
      <c r="A4" s="192" t="s">
        <v>293</v>
      </c>
      <c r="B4" s="193" t="s">
        <v>297</v>
      </c>
      <c r="C4" s="193" t="s">
        <v>297</v>
      </c>
      <c r="D4" s="193" t="s">
        <v>297</v>
      </c>
      <c r="E4" s="193" t="s">
        <v>298</v>
      </c>
      <c r="F4" s="198" t="s">
        <v>297</v>
      </c>
      <c r="G4" s="196" t="s">
        <v>298</v>
      </c>
      <c r="H4" s="193" t="s">
        <v>297</v>
      </c>
      <c r="I4" s="193" t="s">
        <v>297</v>
      </c>
      <c r="J4" s="193" t="s">
        <v>297</v>
      </c>
      <c r="K4" s="193" t="s">
        <v>298</v>
      </c>
      <c r="L4" s="193" t="s">
        <v>298</v>
      </c>
      <c r="M4" s="193" t="s">
        <v>298</v>
      </c>
      <c r="N4" s="193" t="s">
        <v>297</v>
      </c>
      <c r="O4" s="193" t="s">
        <v>297</v>
      </c>
      <c r="P4" s="198" t="s">
        <v>297</v>
      </c>
      <c r="Q4" s="196" t="s">
        <v>298</v>
      </c>
      <c r="R4" s="193" t="s">
        <v>298</v>
      </c>
      <c r="S4" s="193" t="s">
        <v>298</v>
      </c>
      <c r="T4" s="193" t="s">
        <v>297</v>
      </c>
      <c r="U4" s="193" t="s">
        <v>297</v>
      </c>
      <c r="V4" s="193" t="s">
        <v>297</v>
      </c>
      <c r="W4" s="193" t="s">
        <v>298</v>
      </c>
      <c r="X4" s="193" t="s">
        <v>298</v>
      </c>
      <c r="Y4" s="193" t="s">
        <v>298</v>
      </c>
      <c r="Z4" s="198" t="s">
        <v>297</v>
      </c>
      <c r="AA4" s="196" t="s">
        <v>298</v>
      </c>
      <c r="AB4" s="193" t="s">
        <v>298</v>
      </c>
      <c r="AC4" s="193" t="s">
        <v>297</v>
      </c>
      <c r="AD4" s="193" t="s">
        <v>298</v>
      </c>
      <c r="AE4" s="198" t="s">
        <v>298</v>
      </c>
      <c r="AF4" s="196" t="s">
        <v>298</v>
      </c>
    </row>
    <row r="5" spans="1:32" s="188" customFormat="1">
      <c r="A5" s="192" t="s">
        <v>294</v>
      </c>
      <c r="B5" s="193" t="s">
        <v>297</v>
      </c>
      <c r="C5" s="193" t="s">
        <v>297</v>
      </c>
      <c r="D5" s="193" t="s">
        <v>298</v>
      </c>
      <c r="E5" s="193" t="s">
        <v>297</v>
      </c>
      <c r="F5" s="198" t="s">
        <v>297</v>
      </c>
      <c r="G5" s="196" t="s">
        <v>297</v>
      </c>
      <c r="H5" s="193" t="s">
        <v>298</v>
      </c>
      <c r="I5" s="193" t="s">
        <v>297</v>
      </c>
      <c r="J5" s="193" t="s">
        <v>297</v>
      </c>
      <c r="K5" s="193" t="s">
        <v>298</v>
      </c>
      <c r="L5" s="193" t="s">
        <v>297</v>
      </c>
      <c r="M5" s="193" t="s">
        <v>297</v>
      </c>
      <c r="N5" s="193" t="s">
        <v>298</v>
      </c>
      <c r="O5" s="193" t="s">
        <v>298</v>
      </c>
      <c r="P5" s="198" t="s">
        <v>297</v>
      </c>
      <c r="Q5" s="196" t="s">
        <v>298</v>
      </c>
      <c r="R5" s="193" t="s">
        <v>297</v>
      </c>
      <c r="S5" s="193" t="s">
        <v>297</v>
      </c>
      <c r="T5" s="193" t="s">
        <v>298</v>
      </c>
      <c r="U5" s="193" t="s">
        <v>298</v>
      </c>
      <c r="V5" s="193" t="s">
        <v>297</v>
      </c>
      <c r="W5" s="193" t="s">
        <v>298</v>
      </c>
      <c r="X5" s="193" t="s">
        <v>297</v>
      </c>
      <c r="Y5" s="193" t="s">
        <v>298</v>
      </c>
      <c r="Z5" s="198" t="s">
        <v>298</v>
      </c>
      <c r="AA5" s="196" t="s">
        <v>298</v>
      </c>
      <c r="AB5" s="193" t="s">
        <v>298</v>
      </c>
      <c r="AC5" s="193" t="s">
        <v>298</v>
      </c>
      <c r="AD5" s="193" t="s">
        <v>297</v>
      </c>
      <c r="AE5" s="198" t="s">
        <v>298</v>
      </c>
      <c r="AF5" s="196" t="s">
        <v>298</v>
      </c>
    </row>
    <row r="6" spans="1:32" s="188" customFormat="1">
      <c r="A6" s="192" t="s">
        <v>295</v>
      </c>
      <c r="B6" s="193" t="s">
        <v>297</v>
      </c>
      <c r="C6" s="193" t="s">
        <v>298</v>
      </c>
      <c r="D6" s="193" t="s">
        <v>297</v>
      </c>
      <c r="E6" s="193" t="s">
        <v>297</v>
      </c>
      <c r="F6" s="198" t="s">
        <v>297</v>
      </c>
      <c r="G6" s="196" t="s">
        <v>297</v>
      </c>
      <c r="H6" s="193" t="s">
        <v>297</v>
      </c>
      <c r="I6" s="193" t="s">
        <v>298</v>
      </c>
      <c r="J6" s="193" t="s">
        <v>297</v>
      </c>
      <c r="K6" s="193" t="s">
        <v>297</v>
      </c>
      <c r="L6" s="193" t="s">
        <v>298</v>
      </c>
      <c r="M6" s="193" t="s">
        <v>297</v>
      </c>
      <c r="N6" s="193" t="s">
        <v>298</v>
      </c>
      <c r="O6" s="193" t="s">
        <v>297</v>
      </c>
      <c r="P6" s="198" t="s">
        <v>298</v>
      </c>
      <c r="Q6" s="196" t="s">
        <v>297</v>
      </c>
      <c r="R6" s="193" t="s">
        <v>298</v>
      </c>
      <c r="S6" s="193" t="s">
        <v>297</v>
      </c>
      <c r="T6" s="193" t="s">
        <v>298</v>
      </c>
      <c r="U6" s="193" t="s">
        <v>297</v>
      </c>
      <c r="V6" s="193" t="s">
        <v>298</v>
      </c>
      <c r="W6" s="193" t="s">
        <v>298</v>
      </c>
      <c r="X6" s="193" t="s">
        <v>298</v>
      </c>
      <c r="Y6" s="193" t="s">
        <v>297</v>
      </c>
      <c r="Z6" s="198" t="s">
        <v>298</v>
      </c>
      <c r="AA6" s="196" t="s">
        <v>298</v>
      </c>
      <c r="AB6" s="193" t="s">
        <v>298</v>
      </c>
      <c r="AC6" s="193" t="s">
        <v>298</v>
      </c>
      <c r="AD6" s="193" t="s">
        <v>298</v>
      </c>
      <c r="AE6" s="198" t="s">
        <v>297</v>
      </c>
      <c r="AF6" s="196" t="s">
        <v>298</v>
      </c>
    </row>
    <row r="7" spans="1:32" s="188" customFormat="1">
      <c r="A7" s="192" t="s">
        <v>296</v>
      </c>
      <c r="B7" s="193" t="s">
        <v>298</v>
      </c>
      <c r="C7" s="193" t="s">
        <v>297</v>
      </c>
      <c r="D7" s="193" t="s">
        <v>297</v>
      </c>
      <c r="E7" s="193" t="s">
        <v>297</v>
      </c>
      <c r="F7" s="198" t="s">
        <v>297</v>
      </c>
      <c r="G7" s="196" t="s">
        <v>297</v>
      </c>
      <c r="H7" s="193" t="s">
        <v>297</v>
      </c>
      <c r="I7" s="193" t="s">
        <v>297</v>
      </c>
      <c r="J7" s="193" t="s">
        <v>298</v>
      </c>
      <c r="K7" s="193" t="s">
        <v>297</v>
      </c>
      <c r="L7" s="193" t="s">
        <v>297</v>
      </c>
      <c r="M7" s="193" t="s">
        <v>298</v>
      </c>
      <c r="N7" s="193" t="s">
        <v>297</v>
      </c>
      <c r="O7" s="193" t="s">
        <v>298</v>
      </c>
      <c r="P7" s="198" t="s">
        <v>298</v>
      </c>
      <c r="Q7" s="196" t="s">
        <v>297</v>
      </c>
      <c r="R7" s="193" t="s">
        <v>297</v>
      </c>
      <c r="S7" s="193" t="s">
        <v>298</v>
      </c>
      <c r="T7" s="193" t="s">
        <v>297</v>
      </c>
      <c r="U7" s="193" t="s">
        <v>298</v>
      </c>
      <c r="V7" s="193" t="s">
        <v>298</v>
      </c>
      <c r="W7" s="193" t="s">
        <v>297</v>
      </c>
      <c r="X7" s="193" t="s">
        <v>298</v>
      </c>
      <c r="Y7" s="193" t="s">
        <v>298</v>
      </c>
      <c r="Z7" s="198" t="s">
        <v>298</v>
      </c>
      <c r="AA7" s="196" t="s">
        <v>297</v>
      </c>
      <c r="AB7" s="193" t="s">
        <v>298</v>
      </c>
      <c r="AC7" s="193" t="s">
        <v>298</v>
      </c>
      <c r="AD7" s="193" t="s">
        <v>298</v>
      </c>
      <c r="AE7" s="198" t="s">
        <v>298</v>
      </c>
      <c r="AF7" s="196" t="s">
        <v>298</v>
      </c>
    </row>
    <row r="8" spans="1:32" s="189" customFormat="1" ht="55.2">
      <c r="A8" s="191" t="s">
        <v>299</v>
      </c>
      <c r="B8" s="192" t="s">
        <v>300</v>
      </c>
      <c r="C8" s="192" t="s">
        <v>300</v>
      </c>
      <c r="D8" s="192" t="s">
        <v>300</v>
      </c>
      <c r="E8" s="192" t="s">
        <v>300</v>
      </c>
      <c r="F8" s="206" t="s">
        <v>300</v>
      </c>
      <c r="G8" s="207" t="s">
        <v>300</v>
      </c>
      <c r="H8" s="192" t="s">
        <v>300</v>
      </c>
      <c r="I8" s="192" t="s">
        <v>300</v>
      </c>
      <c r="J8" s="192" t="s">
        <v>300</v>
      </c>
      <c r="K8" s="192" t="s">
        <v>300</v>
      </c>
      <c r="L8" s="192" t="s">
        <v>300</v>
      </c>
      <c r="M8" s="192" t="s">
        <v>300</v>
      </c>
      <c r="N8" s="192" t="s">
        <v>300</v>
      </c>
      <c r="O8" s="192" t="s">
        <v>300</v>
      </c>
      <c r="P8" s="206" t="s">
        <v>300</v>
      </c>
      <c r="Q8" s="207" t="s">
        <v>300</v>
      </c>
      <c r="R8" s="192" t="s">
        <v>300</v>
      </c>
      <c r="S8" s="192" t="s">
        <v>300</v>
      </c>
      <c r="T8" s="192" t="s">
        <v>300</v>
      </c>
      <c r="U8" s="192" t="s">
        <v>300</v>
      </c>
      <c r="V8" s="192" t="s">
        <v>300</v>
      </c>
      <c r="W8" s="192" t="s">
        <v>300</v>
      </c>
      <c r="X8" s="192" t="s">
        <v>300</v>
      </c>
      <c r="Y8" s="192" t="s">
        <v>300</v>
      </c>
      <c r="Z8" s="206" t="s">
        <v>300</v>
      </c>
      <c r="AA8" s="207" t="s">
        <v>300</v>
      </c>
      <c r="AB8" s="192" t="s">
        <v>300</v>
      </c>
      <c r="AC8" s="192" t="s">
        <v>300</v>
      </c>
      <c r="AD8" s="192" t="s">
        <v>300</v>
      </c>
      <c r="AE8" s="206" t="s">
        <v>300</v>
      </c>
      <c r="AF8" s="207" t="s">
        <v>300</v>
      </c>
    </row>
    <row r="9" spans="1:32" s="188" customFormat="1">
      <c r="A9" s="194"/>
      <c r="B9" s="252" t="s">
        <v>301</v>
      </c>
      <c r="C9" s="252"/>
      <c r="D9" s="252"/>
      <c r="E9" s="252"/>
      <c r="F9" s="253"/>
      <c r="G9" s="254" t="s">
        <v>302</v>
      </c>
      <c r="H9" s="252"/>
      <c r="I9" s="252"/>
      <c r="J9" s="252"/>
      <c r="K9" s="252"/>
      <c r="L9" s="252"/>
      <c r="M9" s="252"/>
      <c r="N9" s="252"/>
      <c r="O9" s="252"/>
      <c r="P9" s="253"/>
      <c r="Q9" s="254" t="s">
        <v>303</v>
      </c>
      <c r="R9" s="252"/>
      <c r="S9" s="252"/>
      <c r="T9" s="252"/>
      <c r="U9" s="252"/>
      <c r="V9" s="252"/>
      <c r="W9" s="252"/>
      <c r="X9" s="252"/>
      <c r="Y9" s="252"/>
      <c r="Z9" s="253"/>
      <c r="AA9" s="254" t="s">
        <v>304</v>
      </c>
      <c r="AB9" s="252"/>
      <c r="AC9" s="252"/>
      <c r="AD9" s="252"/>
      <c r="AE9" s="253"/>
      <c r="AF9" s="199" t="s">
        <v>305</v>
      </c>
    </row>
    <row r="10" spans="1:32" s="200" customFormat="1">
      <c r="A10" s="251" t="s">
        <v>311</v>
      </c>
      <c r="B10" s="251"/>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1"/>
    </row>
    <row r="11" spans="1:32" s="205" customFormat="1">
      <c r="A11" s="190" t="s">
        <v>315</v>
      </c>
      <c r="B11" s="190">
        <v>86</v>
      </c>
      <c r="C11" s="190">
        <v>87</v>
      </c>
      <c r="D11" s="190">
        <v>88</v>
      </c>
      <c r="E11" s="190">
        <v>89</v>
      </c>
      <c r="F11" s="190">
        <v>90</v>
      </c>
      <c r="G11" s="190">
        <v>91</v>
      </c>
      <c r="H11" s="190">
        <v>92</v>
      </c>
      <c r="I11" s="190">
        <v>93</v>
      </c>
      <c r="J11" s="190">
        <v>94</v>
      </c>
      <c r="K11" s="190">
        <v>95</v>
      </c>
      <c r="L11" s="190">
        <v>96</v>
      </c>
      <c r="M11" s="190">
        <v>97</v>
      </c>
      <c r="N11" s="190">
        <v>98</v>
      </c>
      <c r="O11" s="190">
        <v>99</v>
      </c>
      <c r="P11" s="190">
        <v>100</v>
      </c>
      <c r="Q11" s="190">
        <v>101</v>
      </c>
      <c r="R11" s="190">
        <v>102</v>
      </c>
      <c r="S11" s="190">
        <v>103</v>
      </c>
      <c r="T11" s="190">
        <v>104</v>
      </c>
      <c r="U11" s="190">
        <v>105</v>
      </c>
      <c r="V11" s="190">
        <v>106</v>
      </c>
      <c r="W11" s="190">
        <v>107</v>
      </c>
      <c r="X11" s="190">
        <v>108</v>
      </c>
      <c r="Y11" s="190">
        <v>109</v>
      </c>
      <c r="Z11" s="190">
        <v>110</v>
      </c>
      <c r="AA11" s="190">
        <v>111</v>
      </c>
      <c r="AB11" s="190">
        <v>112</v>
      </c>
      <c r="AC11" s="190">
        <v>113</v>
      </c>
      <c r="AD11" s="190">
        <v>114</v>
      </c>
      <c r="AE11" s="190">
        <v>115</v>
      </c>
      <c r="AF11" s="190">
        <v>116</v>
      </c>
    </row>
    <row r="12" spans="1:32" s="282" customFormat="1" ht="43.8" customHeight="1">
      <c r="A12" s="191" t="s">
        <v>292</v>
      </c>
      <c r="B12" s="280" t="s">
        <v>297</v>
      </c>
      <c r="C12" s="280" t="s">
        <v>297</v>
      </c>
      <c r="D12" s="280" t="s">
        <v>297</v>
      </c>
      <c r="E12" s="280" t="s">
        <v>310</v>
      </c>
      <c r="F12" s="281" t="s">
        <v>310</v>
      </c>
      <c r="G12" s="281" t="s">
        <v>298</v>
      </c>
      <c r="H12" s="281" t="s">
        <v>310</v>
      </c>
      <c r="I12" s="281" t="s">
        <v>310</v>
      </c>
      <c r="J12" s="281" t="s">
        <v>310</v>
      </c>
      <c r="K12" s="281" t="s">
        <v>298</v>
      </c>
      <c r="L12" s="281" t="s">
        <v>310</v>
      </c>
      <c r="M12" s="281" t="s">
        <v>310</v>
      </c>
      <c r="N12" s="281" t="s">
        <v>298</v>
      </c>
      <c r="O12" s="280" t="s">
        <v>297</v>
      </c>
      <c r="P12" s="280" t="s">
        <v>297</v>
      </c>
      <c r="Q12" s="280" t="s">
        <v>297</v>
      </c>
      <c r="R12" s="280" t="s">
        <v>297</v>
      </c>
      <c r="S12" s="280" t="s">
        <v>297</v>
      </c>
      <c r="T12" s="280" t="s">
        <v>297</v>
      </c>
      <c r="U12" s="280" t="s">
        <v>297</v>
      </c>
      <c r="V12" s="280" t="s">
        <v>297</v>
      </c>
      <c r="W12" s="280" t="s">
        <v>297</v>
      </c>
      <c r="X12" s="280" t="s">
        <v>310</v>
      </c>
      <c r="Y12" s="280" t="s">
        <v>310</v>
      </c>
      <c r="Z12" s="280" t="s">
        <v>310</v>
      </c>
      <c r="AA12" s="280" t="s">
        <v>297</v>
      </c>
      <c r="AB12" s="280" t="s">
        <v>310</v>
      </c>
      <c r="AC12" s="280" t="s">
        <v>298</v>
      </c>
      <c r="AD12" s="280" t="s">
        <v>310</v>
      </c>
      <c r="AE12" s="280" t="s">
        <v>310</v>
      </c>
      <c r="AF12" s="281" t="s">
        <v>297</v>
      </c>
    </row>
    <row r="13" spans="1:32" s="282" customFormat="1" ht="43.8" customHeight="1">
      <c r="A13" s="192" t="s">
        <v>293</v>
      </c>
      <c r="B13" s="280" t="s">
        <v>297</v>
      </c>
      <c r="C13" s="280" t="s">
        <v>297</v>
      </c>
      <c r="D13" s="280" t="s">
        <v>310</v>
      </c>
      <c r="E13" s="280" t="s">
        <v>297</v>
      </c>
      <c r="F13" s="281" t="s">
        <v>310</v>
      </c>
      <c r="G13" s="281" t="s">
        <v>310</v>
      </c>
      <c r="H13" s="281" t="s">
        <v>298</v>
      </c>
      <c r="I13" s="280" t="s">
        <v>297</v>
      </c>
      <c r="J13" s="280" t="s">
        <v>297</v>
      </c>
      <c r="K13" s="280" t="s">
        <v>297</v>
      </c>
      <c r="L13" s="280" t="s">
        <v>297</v>
      </c>
      <c r="M13" s="280" t="s">
        <v>297</v>
      </c>
      <c r="N13" s="280" t="s">
        <v>297</v>
      </c>
      <c r="O13" s="280" t="s">
        <v>310</v>
      </c>
      <c r="P13" s="280" t="s">
        <v>298</v>
      </c>
      <c r="Q13" s="280" t="s">
        <v>310</v>
      </c>
      <c r="R13" s="280" t="s">
        <v>310</v>
      </c>
      <c r="S13" s="280" t="s">
        <v>310</v>
      </c>
      <c r="T13" s="280" t="s">
        <v>298</v>
      </c>
      <c r="U13" s="280" t="s">
        <v>297</v>
      </c>
      <c r="V13" s="280" t="s">
        <v>297</v>
      </c>
      <c r="W13" s="280" t="s">
        <v>297</v>
      </c>
      <c r="X13" s="280" t="s">
        <v>310</v>
      </c>
      <c r="Y13" s="280" t="s">
        <v>310</v>
      </c>
      <c r="Z13" s="280" t="s">
        <v>297</v>
      </c>
      <c r="AA13" s="280" t="s">
        <v>310</v>
      </c>
      <c r="AB13" s="280" t="s">
        <v>310</v>
      </c>
      <c r="AC13" s="280" t="s">
        <v>310</v>
      </c>
      <c r="AD13" s="280" t="s">
        <v>310</v>
      </c>
      <c r="AE13" s="280" t="s">
        <v>298</v>
      </c>
      <c r="AF13" s="281" t="s">
        <v>298</v>
      </c>
    </row>
    <row r="14" spans="1:32" s="282" customFormat="1" ht="43.8" customHeight="1">
      <c r="A14" s="191" t="s">
        <v>294</v>
      </c>
      <c r="B14" s="280" t="s">
        <v>297</v>
      </c>
      <c r="C14" s="280" t="s">
        <v>310</v>
      </c>
      <c r="D14" s="280" t="s">
        <v>297</v>
      </c>
      <c r="E14" s="280" t="s">
        <v>297</v>
      </c>
      <c r="F14" s="280" t="s">
        <v>297</v>
      </c>
      <c r="G14" s="280" t="s">
        <v>297</v>
      </c>
      <c r="H14" s="280" t="s">
        <v>297</v>
      </c>
      <c r="I14" s="280" t="s">
        <v>310</v>
      </c>
      <c r="J14" s="280" t="s">
        <v>298</v>
      </c>
      <c r="K14" s="280" t="s">
        <v>310</v>
      </c>
      <c r="L14" s="280" t="s">
        <v>297</v>
      </c>
      <c r="M14" s="280" t="s">
        <v>297</v>
      </c>
      <c r="N14" s="280" t="s">
        <v>297</v>
      </c>
      <c r="O14" s="280" t="s">
        <v>310</v>
      </c>
      <c r="P14" s="280" t="s">
        <v>310</v>
      </c>
      <c r="Q14" s="280" t="s">
        <v>298</v>
      </c>
      <c r="R14" s="280" t="s">
        <v>297</v>
      </c>
      <c r="S14" s="280" t="s">
        <v>297</v>
      </c>
      <c r="T14" s="280" t="s">
        <v>297</v>
      </c>
      <c r="U14" s="280" t="s">
        <v>310</v>
      </c>
      <c r="V14" s="280" t="s">
        <v>298</v>
      </c>
      <c r="W14" s="280" t="s">
        <v>310</v>
      </c>
      <c r="X14" s="280" t="s">
        <v>310</v>
      </c>
      <c r="Y14" s="280" t="s">
        <v>297</v>
      </c>
      <c r="Z14" s="280" t="s">
        <v>310</v>
      </c>
      <c r="AA14" s="280" t="s">
        <v>310</v>
      </c>
      <c r="AB14" s="280" t="s">
        <v>310</v>
      </c>
      <c r="AC14" s="280" t="s">
        <v>310</v>
      </c>
      <c r="AD14" s="280" t="s">
        <v>310</v>
      </c>
      <c r="AE14" s="280" t="s">
        <v>310</v>
      </c>
      <c r="AF14" s="281" t="s">
        <v>310</v>
      </c>
    </row>
    <row r="15" spans="1:32" s="282" customFormat="1" ht="43.8" customHeight="1">
      <c r="A15" s="191" t="s">
        <v>295</v>
      </c>
      <c r="B15" s="280" t="s">
        <v>310</v>
      </c>
      <c r="C15" s="280" t="s">
        <v>297</v>
      </c>
      <c r="D15" s="280" t="s">
        <v>297</v>
      </c>
      <c r="E15" s="280" t="s">
        <v>297</v>
      </c>
      <c r="F15" s="280" t="s">
        <v>297</v>
      </c>
      <c r="G15" s="280" t="s">
        <v>297</v>
      </c>
      <c r="H15" s="280" t="s">
        <v>297</v>
      </c>
      <c r="I15" s="280" t="s">
        <v>297</v>
      </c>
      <c r="J15" s="280" t="s">
        <v>297</v>
      </c>
      <c r="K15" s="280" t="s">
        <v>297</v>
      </c>
      <c r="L15" s="280" t="s">
        <v>310</v>
      </c>
      <c r="M15" s="280" t="s">
        <v>298</v>
      </c>
      <c r="N15" s="280" t="s">
        <v>310</v>
      </c>
      <c r="O15" s="280" t="s">
        <v>297</v>
      </c>
      <c r="P15" s="280" t="s">
        <v>297</v>
      </c>
      <c r="Q15" s="280" t="s">
        <v>297</v>
      </c>
      <c r="R15" s="280" t="s">
        <v>310</v>
      </c>
      <c r="S15" s="280" t="s">
        <v>298</v>
      </c>
      <c r="T15" s="280" t="s">
        <v>310</v>
      </c>
      <c r="U15" s="280" t="s">
        <v>310</v>
      </c>
      <c r="V15" s="280" t="s">
        <v>310</v>
      </c>
      <c r="W15" s="280" t="s">
        <v>298</v>
      </c>
      <c r="X15" s="280" t="s">
        <v>297</v>
      </c>
      <c r="Y15" s="280" t="s">
        <v>310</v>
      </c>
      <c r="Z15" s="280" t="s">
        <v>310</v>
      </c>
      <c r="AA15" s="280" t="s">
        <v>310</v>
      </c>
      <c r="AB15" s="280" t="s">
        <v>310</v>
      </c>
      <c r="AC15" s="280" t="s">
        <v>310</v>
      </c>
      <c r="AD15" s="280" t="s">
        <v>298</v>
      </c>
      <c r="AE15" s="280" t="s">
        <v>310</v>
      </c>
      <c r="AF15" s="281" t="s">
        <v>310</v>
      </c>
    </row>
    <row r="16" spans="1:32" ht="55.2">
      <c r="A16" s="191" t="s">
        <v>299</v>
      </c>
      <c r="B16" s="192" t="s">
        <v>300</v>
      </c>
      <c r="C16" s="192" t="s">
        <v>300</v>
      </c>
      <c r="D16" s="192" t="s">
        <v>300</v>
      </c>
      <c r="E16" s="192" t="s">
        <v>300</v>
      </c>
      <c r="F16" s="192" t="s">
        <v>300</v>
      </c>
      <c r="G16" s="192" t="s">
        <v>300</v>
      </c>
      <c r="H16" s="192" t="s">
        <v>300</v>
      </c>
      <c r="I16" s="192" t="s">
        <v>300</v>
      </c>
      <c r="J16" s="192" t="s">
        <v>300</v>
      </c>
      <c r="K16" s="192" t="s">
        <v>300</v>
      </c>
      <c r="L16" s="192" t="s">
        <v>300</v>
      </c>
      <c r="M16" s="192" t="s">
        <v>300</v>
      </c>
      <c r="N16" s="192" t="s">
        <v>300</v>
      </c>
      <c r="O16" s="192" t="s">
        <v>300</v>
      </c>
      <c r="P16" s="192" t="s">
        <v>300</v>
      </c>
      <c r="Q16" s="192" t="s">
        <v>300</v>
      </c>
      <c r="R16" s="192" t="s">
        <v>300</v>
      </c>
      <c r="S16" s="192" t="s">
        <v>300</v>
      </c>
      <c r="T16" s="192" t="s">
        <v>300</v>
      </c>
      <c r="U16" s="192" t="s">
        <v>300</v>
      </c>
      <c r="V16" s="192" t="s">
        <v>300</v>
      </c>
      <c r="W16" s="192" t="s">
        <v>300</v>
      </c>
      <c r="X16" s="192" t="s">
        <v>300</v>
      </c>
      <c r="Y16" s="192" t="s">
        <v>300</v>
      </c>
      <c r="Z16" s="192" t="s">
        <v>300</v>
      </c>
      <c r="AA16" s="192" t="s">
        <v>300</v>
      </c>
      <c r="AB16" s="192" t="s">
        <v>300</v>
      </c>
      <c r="AC16" s="192" t="s">
        <v>300</v>
      </c>
      <c r="AD16" s="192" t="s">
        <v>300</v>
      </c>
      <c r="AE16" s="192" t="s">
        <v>300</v>
      </c>
      <c r="AF16" s="192" t="s">
        <v>300</v>
      </c>
    </row>
  </sheetData>
  <mergeCells count="6">
    <mergeCell ref="A1:AF1"/>
    <mergeCell ref="A10:AF10"/>
    <mergeCell ref="B9:F9"/>
    <mergeCell ref="G9:P9"/>
    <mergeCell ref="Q9:Z9"/>
    <mergeCell ref="AA9:A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1" customWidth="1"/>
    <col min="2" max="2" width="16.09765625" style="72" customWidth="1"/>
    <col min="3" max="3" width="19" style="72" customWidth="1"/>
    <col min="4" max="4" width="20.3984375" style="72" customWidth="1"/>
    <col min="5" max="5" width="16.296875" style="72" customWidth="1"/>
    <col min="6" max="6" width="19" style="72" customWidth="1"/>
    <col min="7" max="7" width="15" style="74" customWidth="1"/>
    <col min="8" max="8" width="23.59765625" style="74" customWidth="1"/>
    <col min="9" max="9" width="25.3984375" style="74" customWidth="1"/>
    <col min="10" max="10" width="21" style="74" customWidth="1"/>
    <col min="11" max="11" width="11.3984375" style="74" customWidth="1"/>
    <col min="12" max="12" width="17.296875" style="74" customWidth="1"/>
    <col min="13" max="13" width="17.296875" style="72" customWidth="1"/>
    <col min="14" max="14" width="14.09765625" style="72" customWidth="1"/>
    <col min="15" max="15" width="18.3984375" style="72" customWidth="1"/>
    <col min="16" max="16384" width="9.09765625" style="72"/>
  </cols>
  <sheetData>
    <row r="1" spans="1:12">
      <c r="G1" s="73" t="s">
        <v>105</v>
      </c>
    </row>
    <row r="2" spans="1:12" s="76" customFormat="1" ht="24.6">
      <c r="A2" s="75"/>
      <c r="C2" s="275" t="s">
        <v>106</v>
      </c>
      <c r="D2" s="275"/>
      <c r="E2" s="275"/>
      <c r="F2" s="275"/>
      <c r="G2" s="275"/>
      <c r="H2" s="77" t="s">
        <v>107</v>
      </c>
      <c r="I2" s="78"/>
      <c r="J2" s="78"/>
      <c r="K2" s="78"/>
      <c r="L2" s="78"/>
    </row>
    <row r="3" spans="1:12" s="76" customFormat="1" ht="22.8">
      <c r="A3" s="75"/>
      <c r="C3" s="276" t="s">
        <v>108</v>
      </c>
      <c r="D3" s="276"/>
      <c r="E3" s="148"/>
      <c r="F3" s="277" t="s">
        <v>109</v>
      </c>
      <c r="G3" s="277"/>
      <c r="H3" s="78"/>
      <c r="I3" s="78"/>
      <c r="J3" s="79"/>
      <c r="K3" s="78"/>
      <c r="L3" s="78"/>
    </row>
    <row r="4" spans="1:12">
      <c r="A4" s="75"/>
      <c r="D4" s="80"/>
      <c r="E4" s="80"/>
      <c r="H4" s="81"/>
    </row>
    <row r="5" spans="1:12" s="82" customFormat="1">
      <c r="A5" s="75"/>
      <c r="D5" s="83"/>
      <c r="E5" s="83"/>
      <c r="G5" s="84"/>
      <c r="H5" s="85"/>
      <c r="I5" s="84"/>
      <c r="J5" s="84"/>
      <c r="K5" s="84"/>
      <c r="L5" s="84"/>
    </row>
    <row r="6" spans="1:12" ht="21.75" customHeight="1">
      <c r="B6" s="259" t="s">
        <v>110</v>
      </c>
      <c r="C6" s="259"/>
      <c r="D6" s="86"/>
      <c r="E6" s="86"/>
      <c r="F6" s="86"/>
      <c r="G6" s="87"/>
      <c r="H6" s="87"/>
    </row>
    <row r="7" spans="1:12">
      <c r="B7" s="88" t="s">
        <v>111</v>
      </c>
      <c r="C7" s="89"/>
      <c r="D7" s="89"/>
      <c r="E7" s="89"/>
      <c r="F7" s="89"/>
      <c r="G7" s="90"/>
    </row>
    <row r="8" spans="1:12">
      <c r="A8" s="91" t="s">
        <v>50</v>
      </c>
      <c r="B8" s="151" t="s">
        <v>112</v>
      </c>
      <c r="C8" s="151" t="s">
        <v>113</v>
      </c>
      <c r="D8" s="151" t="s">
        <v>114</v>
      </c>
      <c r="E8" s="151" t="s">
        <v>115</v>
      </c>
      <c r="F8" s="151" t="s">
        <v>116</v>
      </c>
      <c r="G8" s="151" t="s">
        <v>117</v>
      </c>
      <c r="H8" s="151" t="s">
        <v>118</v>
      </c>
      <c r="I8" s="150" t="s">
        <v>119</v>
      </c>
      <c r="L8" s="72"/>
    </row>
    <row r="9" spans="1:12" s="117" customFormat="1" ht="14.4">
      <c r="A9" s="113"/>
      <c r="B9" s="114" t="s">
        <v>120</v>
      </c>
      <c r="C9" s="114" t="s">
        <v>121</v>
      </c>
      <c r="D9" s="114" t="s">
        <v>122</v>
      </c>
      <c r="E9" s="114" t="s">
        <v>123</v>
      </c>
      <c r="F9" s="114" t="s">
        <v>124</v>
      </c>
      <c r="G9" s="114" t="s">
        <v>125</v>
      </c>
      <c r="H9" s="114" t="s">
        <v>126</v>
      </c>
      <c r="I9" s="115"/>
      <c r="J9" s="116"/>
      <c r="K9" s="116"/>
    </row>
    <row r="10" spans="1:12">
      <c r="A10" s="92">
        <v>1</v>
      </c>
      <c r="B10" s="93" t="s">
        <v>58</v>
      </c>
      <c r="C10" s="93" t="s">
        <v>127</v>
      </c>
      <c r="D10" s="93" t="s">
        <v>128</v>
      </c>
      <c r="E10" s="93" t="s">
        <v>129</v>
      </c>
      <c r="F10" s="93" t="s">
        <v>130</v>
      </c>
      <c r="G10" s="93" t="s">
        <v>131</v>
      </c>
      <c r="H10" s="93" t="s">
        <v>131</v>
      </c>
      <c r="I10" s="94"/>
      <c r="L10" s="72"/>
    </row>
    <row r="11" spans="1:12" ht="20.25" customHeight="1">
      <c r="A11" s="92">
        <v>2</v>
      </c>
      <c r="B11" s="93" t="s">
        <v>59</v>
      </c>
      <c r="C11" s="93" t="s">
        <v>132</v>
      </c>
      <c r="D11" s="93" t="s">
        <v>133</v>
      </c>
      <c r="E11" s="93" t="s">
        <v>134</v>
      </c>
      <c r="F11" s="93" t="s">
        <v>130</v>
      </c>
      <c r="G11" s="93" t="s">
        <v>131</v>
      </c>
      <c r="H11" s="93" t="s">
        <v>135</v>
      </c>
      <c r="I11" s="94" t="s">
        <v>136</v>
      </c>
      <c r="L11" s="72"/>
    </row>
    <row r="12" spans="1:12" ht="20.25" customHeight="1">
      <c r="A12" s="92">
        <v>3</v>
      </c>
      <c r="B12" s="93" t="s">
        <v>137</v>
      </c>
      <c r="C12" s="93" t="s">
        <v>138</v>
      </c>
      <c r="D12" s="93" t="s">
        <v>133</v>
      </c>
      <c r="E12" s="93" t="s">
        <v>129</v>
      </c>
      <c r="F12" s="93" t="s">
        <v>139</v>
      </c>
      <c r="G12" s="93" t="s">
        <v>131</v>
      </c>
      <c r="H12" s="93" t="s">
        <v>131</v>
      </c>
      <c r="I12" s="94"/>
      <c r="L12" s="72"/>
    </row>
    <row r="13" spans="1:12" ht="15" customHeight="1">
      <c r="B13" s="95"/>
      <c r="C13" s="89"/>
      <c r="D13" s="89"/>
      <c r="E13" s="89"/>
      <c r="F13" s="89"/>
      <c r="G13" s="90"/>
    </row>
    <row r="14" spans="1:12" ht="21.75" customHeight="1">
      <c r="B14" s="259" t="s">
        <v>140</v>
      </c>
      <c r="C14" s="259"/>
      <c r="D14" s="259"/>
      <c r="E14" s="86"/>
      <c r="F14" s="86"/>
      <c r="G14" s="87"/>
      <c r="H14" s="87"/>
    </row>
    <row r="15" spans="1:12">
      <c r="B15" s="88" t="s">
        <v>141</v>
      </c>
      <c r="C15" s="89"/>
      <c r="D15" s="89"/>
      <c r="E15" s="89"/>
      <c r="F15" s="89"/>
      <c r="G15" s="90"/>
    </row>
    <row r="16" spans="1:12" ht="31.5" customHeight="1">
      <c r="A16" s="91" t="s">
        <v>50</v>
      </c>
      <c r="B16" s="151" t="s">
        <v>142</v>
      </c>
      <c r="C16" s="151" t="s">
        <v>33</v>
      </c>
      <c r="D16" s="151" t="s">
        <v>35</v>
      </c>
      <c r="E16" s="151" t="s">
        <v>135</v>
      </c>
      <c r="F16" s="151" t="s">
        <v>37</v>
      </c>
      <c r="G16" s="151" t="s">
        <v>143</v>
      </c>
      <c r="L16" s="72"/>
    </row>
    <row r="17" spans="1:12" s="117" customFormat="1" ht="39.6">
      <c r="A17" s="113"/>
      <c r="B17" s="114" t="s">
        <v>120</v>
      </c>
      <c r="C17" s="118" t="s">
        <v>144</v>
      </c>
      <c r="D17" s="118" t="s">
        <v>145</v>
      </c>
      <c r="E17" s="118" t="s">
        <v>146</v>
      </c>
      <c r="F17" s="118" t="s">
        <v>147</v>
      </c>
      <c r="G17" s="118" t="s">
        <v>148</v>
      </c>
      <c r="H17" s="116"/>
      <c r="I17" s="116"/>
      <c r="J17" s="116"/>
      <c r="K17" s="116"/>
    </row>
    <row r="18" spans="1:12">
      <c r="A18" s="92">
        <v>1</v>
      </c>
      <c r="B18" s="93" t="s">
        <v>58</v>
      </c>
      <c r="C18" s="96">
        <f>Assigment2!D11</f>
        <v>0</v>
      </c>
      <c r="D18" s="96">
        <f>Assigment2!D12</f>
        <v>0</v>
      </c>
      <c r="E18" s="96">
        <f>Assigment2!D14</f>
        <v>0</v>
      </c>
      <c r="F18" s="96">
        <f>Assigment2!D13</f>
        <v>0</v>
      </c>
      <c r="G18" s="96">
        <f>Assigment2!D15</f>
        <v>0</v>
      </c>
      <c r="L18" s="72"/>
    </row>
    <row r="19" spans="1:12" ht="20.25" customHeight="1">
      <c r="A19" s="92">
        <v>2</v>
      </c>
      <c r="B19" s="93" t="s">
        <v>137</v>
      </c>
      <c r="C19" s="96" t="e">
        <f>#REF!</f>
        <v>#REF!</v>
      </c>
      <c r="D19" s="96" t="e">
        <f>#REF!</f>
        <v>#REF!</v>
      </c>
      <c r="E19" s="96" t="e">
        <f>#REF!</f>
        <v>#REF!</v>
      </c>
      <c r="F19" s="96" t="e">
        <f>#REF!</f>
        <v>#REF!</v>
      </c>
      <c r="G19" s="96" t="e">
        <f>#REF!</f>
        <v>#REF!</v>
      </c>
      <c r="L19" s="72"/>
    </row>
    <row r="20" spans="1:12" ht="20.25" customHeight="1">
      <c r="A20" s="92">
        <v>3</v>
      </c>
      <c r="B20" s="93" t="s">
        <v>91</v>
      </c>
      <c r="C20" s="96" t="e">
        <f>SUM(C18:C19)</f>
        <v>#REF!</v>
      </c>
      <c r="D20" s="96" t="e">
        <f>SUM(D18:D19)</f>
        <v>#REF!</v>
      </c>
      <c r="E20" s="96" t="e">
        <f>SUM(E18:E19)</f>
        <v>#REF!</v>
      </c>
      <c r="F20" s="96" t="e">
        <f>SUM(F18:F19)</f>
        <v>#REF!</v>
      </c>
      <c r="G20" s="96" t="e">
        <f>SUM(G18:G19)</f>
        <v>#REF!</v>
      </c>
      <c r="L20" s="72"/>
    </row>
    <row r="21" spans="1:12" ht="20.25" customHeight="1">
      <c r="A21" s="98"/>
      <c r="B21" s="99"/>
      <c r="C21" s="112" t="s">
        <v>149</v>
      </c>
      <c r="D21" s="111" t="e">
        <f>SUM(C20,D20,G20)/SUM(C20:G20)</f>
        <v>#REF!</v>
      </c>
      <c r="E21" s="100"/>
      <c r="F21" s="100"/>
      <c r="G21" s="100"/>
      <c r="L21" s="72"/>
    </row>
    <row r="22" spans="1:12">
      <c r="B22" s="95"/>
      <c r="C22" s="89"/>
      <c r="D22" s="89"/>
      <c r="E22" s="89"/>
      <c r="F22" s="89"/>
      <c r="G22" s="90"/>
    </row>
    <row r="23" spans="1:12" ht="21.75" customHeight="1">
      <c r="B23" s="259" t="s">
        <v>150</v>
      </c>
      <c r="C23" s="259"/>
      <c r="D23" s="259"/>
      <c r="E23" s="86"/>
      <c r="F23" s="86"/>
      <c r="G23" s="87"/>
      <c r="H23" s="87"/>
    </row>
    <row r="24" spans="1:12" ht="21.75" customHeight="1">
      <c r="B24" s="88" t="s">
        <v>151</v>
      </c>
      <c r="C24" s="149"/>
      <c r="D24" s="149"/>
      <c r="E24" s="86"/>
      <c r="F24" s="86"/>
      <c r="G24" s="87"/>
      <c r="H24" s="87"/>
    </row>
    <row r="25" spans="1:12" ht="14.4">
      <c r="B25" s="97" t="s">
        <v>152</v>
      </c>
      <c r="C25" s="89"/>
      <c r="D25" s="89"/>
      <c r="E25" s="89"/>
      <c r="F25" s="89"/>
      <c r="G25" s="90"/>
    </row>
    <row r="26" spans="1:12" ht="18.75" customHeight="1">
      <c r="A26" s="91" t="s">
        <v>50</v>
      </c>
      <c r="B26" s="151" t="s">
        <v>153</v>
      </c>
      <c r="C26" s="151" t="s">
        <v>154</v>
      </c>
      <c r="D26" s="151" t="s">
        <v>155</v>
      </c>
      <c r="E26" s="151" t="s">
        <v>156</v>
      </c>
      <c r="F26" s="151" t="s">
        <v>157</v>
      </c>
      <c r="G26" s="278" t="s">
        <v>102</v>
      </c>
      <c r="H26" s="279"/>
    </row>
    <row r="27" spans="1:12">
      <c r="A27" s="92">
        <v>1</v>
      </c>
      <c r="B27" s="93" t="s">
        <v>158</v>
      </c>
      <c r="C27" s="96" t="e">
        <f>COUNTIFS(#REF!, "*Critical*",#REF!,"*Open*")</f>
        <v>#REF!</v>
      </c>
      <c r="D27" s="96" t="e">
        <f>COUNTIFS(#REF!, "*Critical*",#REF!,"*Resolved*")</f>
        <v>#REF!</v>
      </c>
      <c r="E27" s="96" t="e">
        <f>COUNTIFS(#REF!, "*Critical*",#REF!,"*Reopened*")</f>
        <v>#REF!</v>
      </c>
      <c r="F27" s="96" t="e">
        <f>COUNTIFS(#REF!, "*Critical*",#REF!,"*Closed*") + COUNTIFS(#REF!, "*Critical*",#REF!,"*Ready for client test*")</f>
        <v>#REF!</v>
      </c>
      <c r="G27" s="270"/>
      <c r="H27" s="271"/>
    </row>
    <row r="28" spans="1:12" ht="20.25" customHeight="1">
      <c r="A28" s="92">
        <v>2</v>
      </c>
      <c r="B28" s="93" t="s">
        <v>159</v>
      </c>
      <c r="C28" s="96" t="e">
        <f>COUNTIFS(#REF!, "*Major*",#REF!,"*Open*")</f>
        <v>#REF!</v>
      </c>
      <c r="D28" s="96" t="e">
        <f>COUNTIFS(#REF!, "*Major*",#REF!,"*Resolved*")</f>
        <v>#REF!</v>
      </c>
      <c r="E28" s="96" t="e">
        <f>COUNTIFS(#REF!, "*Major*",#REF!,"*Reopened*")</f>
        <v>#REF!</v>
      </c>
      <c r="F28" s="96" t="e">
        <f>COUNTIFS(#REF!, "*Major*",#REF!,"*Closed*") + COUNTIFS(#REF!, "*Major*",#REF!,"*Ready for client test*")</f>
        <v>#REF!</v>
      </c>
      <c r="G28" s="270"/>
      <c r="H28" s="271"/>
    </row>
    <row r="29" spans="1:12" ht="20.25" customHeight="1">
      <c r="A29" s="92">
        <v>3</v>
      </c>
      <c r="B29" s="93" t="s">
        <v>160</v>
      </c>
      <c r="C29" s="96" t="e">
        <f>COUNTIFS(#REF!, "*Normal*",#REF!,"*Open*")</f>
        <v>#REF!</v>
      </c>
      <c r="D29" s="96" t="e">
        <f>COUNTIFS(#REF!, "*Normal*",#REF!,"*Resolved*")</f>
        <v>#REF!</v>
      </c>
      <c r="E29" s="96" t="e">
        <f>COUNTIFS(#REF!, "*Normal*",#REF!,"*Reopened*")</f>
        <v>#REF!</v>
      </c>
      <c r="F29" s="96" t="e">
        <f>COUNTIFS(#REF!, "*Normal*",#REF!,"*Closed*") + COUNTIFS(#REF!, "*Normal*",#REF!,"*Ready for client test*")</f>
        <v>#REF!</v>
      </c>
      <c r="G29" s="270"/>
      <c r="H29" s="271"/>
    </row>
    <row r="30" spans="1:12" ht="20.25" customHeight="1">
      <c r="A30" s="92">
        <v>4</v>
      </c>
      <c r="B30" s="93" t="s">
        <v>161</v>
      </c>
      <c r="C30" s="96" t="e">
        <f>COUNTIFS(#REF!, "*Minor*",#REF!,"*Open*")</f>
        <v>#REF!</v>
      </c>
      <c r="D30" s="96" t="e">
        <f>COUNTIFS(#REF!, "*Minor*",#REF!,"*Resolved*")</f>
        <v>#REF!</v>
      </c>
      <c r="E30" s="96" t="e">
        <f>COUNTIFS(#REF!, "*Minor*",#REF!,"*Reopened*")</f>
        <v>#REF!</v>
      </c>
      <c r="F30" s="96" t="e">
        <f>COUNTIFS(#REF!, "*Minor*",#REF!,"*Closed*") + COUNTIFS(#REF!, "*Minor*",#REF!,"*Ready for client test*")</f>
        <v>#REF!</v>
      </c>
      <c r="G30" s="270"/>
      <c r="H30" s="271"/>
    </row>
    <row r="31" spans="1:12" ht="20.25" customHeight="1">
      <c r="A31" s="92"/>
      <c r="B31" s="91" t="s">
        <v>91</v>
      </c>
      <c r="C31" s="91" t="e">
        <f>SUM(C27:C30)</f>
        <v>#REF!</v>
      </c>
      <c r="D31" s="91">
        <v>0</v>
      </c>
      <c r="E31" s="91">
        <v>0</v>
      </c>
      <c r="F31" s="91" t="e">
        <f>SUM(F27:F30)</f>
        <v>#REF!</v>
      </c>
      <c r="G31" s="270"/>
      <c r="H31" s="271"/>
    </row>
    <row r="32" spans="1:12" ht="20.25" customHeight="1">
      <c r="A32" s="98"/>
      <c r="B32" s="99"/>
      <c r="C32" s="100"/>
      <c r="D32" s="100"/>
      <c r="E32" s="100"/>
      <c r="F32" s="100"/>
      <c r="G32" s="100"/>
      <c r="H32" s="100"/>
    </row>
    <row r="33" spans="1:12" ht="14.4">
      <c r="B33" s="97" t="s">
        <v>162</v>
      </c>
      <c r="C33" s="89"/>
      <c r="D33" s="89"/>
      <c r="E33" s="89"/>
      <c r="F33" s="89"/>
      <c r="G33" s="90"/>
    </row>
    <row r="34" spans="1:12" ht="18.75" customHeight="1">
      <c r="A34" s="91" t="s">
        <v>50</v>
      </c>
      <c r="B34" s="151" t="s">
        <v>163</v>
      </c>
      <c r="C34" s="151" t="s">
        <v>164</v>
      </c>
      <c r="D34" s="151" t="s">
        <v>165</v>
      </c>
      <c r="E34" s="151" t="s">
        <v>116</v>
      </c>
      <c r="F34" s="264" t="s">
        <v>119</v>
      </c>
      <c r="G34" s="266"/>
    </row>
    <row r="35" spans="1:12" s="117" customFormat="1" ht="14.4">
      <c r="A35" s="113"/>
      <c r="B35" s="114" t="s">
        <v>166</v>
      </c>
      <c r="C35" s="118" t="s">
        <v>167</v>
      </c>
      <c r="D35" s="118" t="s">
        <v>168</v>
      </c>
      <c r="E35" s="118" t="s">
        <v>124</v>
      </c>
      <c r="F35" s="273"/>
      <c r="G35" s="274"/>
      <c r="H35" s="116"/>
      <c r="I35" s="116"/>
      <c r="J35" s="116"/>
      <c r="K35" s="116"/>
      <c r="L35" s="116"/>
    </row>
    <row r="36" spans="1:12">
      <c r="A36" s="92">
        <v>1</v>
      </c>
      <c r="B36" s="93" t="s">
        <v>104</v>
      </c>
      <c r="C36" s="96" t="s">
        <v>169</v>
      </c>
      <c r="D36" s="96" t="s">
        <v>161</v>
      </c>
      <c r="E36" s="96" t="s">
        <v>130</v>
      </c>
      <c r="F36" s="270"/>
      <c r="G36" s="271"/>
    </row>
    <row r="37" spans="1:12" ht="20.25" customHeight="1">
      <c r="A37" s="92">
        <v>2</v>
      </c>
      <c r="B37" s="93" t="s">
        <v>103</v>
      </c>
      <c r="C37" s="96" t="s">
        <v>170</v>
      </c>
      <c r="D37" s="96" t="s">
        <v>161</v>
      </c>
      <c r="E37" s="96" t="s">
        <v>130</v>
      </c>
      <c r="F37" s="270"/>
      <c r="G37" s="271"/>
    </row>
    <row r="38" spans="1:12" ht="20.25" customHeight="1">
      <c r="A38" s="98"/>
      <c r="B38" s="99"/>
      <c r="C38" s="100"/>
      <c r="D38" s="100"/>
      <c r="E38" s="100"/>
      <c r="F38" s="100"/>
      <c r="G38" s="100"/>
      <c r="H38" s="100"/>
    </row>
    <row r="39" spans="1:12" ht="21.75" customHeight="1">
      <c r="B39" s="259" t="s">
        <v>171</v>
      </c>
      <c r="C39" s="259"/>
      <c r="D39" s="86"/>
      <c r="E39" s="86"/>
      <c r="F39" s="86"/>
      <c r="G39" s="87"/>
      <c r="H39" s="87"/>
    </row>
    <row r="40" spans="1:12">
      <c r="B40" s="88" t="s">
        <v>172</v>
      </c>
      <c r="C40" s="89"/>
      <c r="D40" s="89"/>
      <c r="E40" s="89"/>
      <c r="F40" s="89"/>
      <c r="G40" s="90"/>
    </row>
    <row r="41" spans="1:12" ht="18.75" customHeight="1">
      <c r="A41" s="91" t="s">
        <v>50</v>
      </c>
      <c r="B41" s="151" t="s">
        <v>54</v>
      </c>
      <c r="C41" s="272" t="s">
        <v>173</v>
      </c>
      <c r="D41" s="272"/>
      <c r="E41" s="272" t="s">
        <v>174</v>
      </c>
      <c r="F41" s="272"/>
      <c r="G41" s="272"/>
      <c r="H41" s="91" t="s">
        <v>175</v>
      </c>
    </row>
    <row r="42" spans="1:12" ht="34.5" customHeight="1">
      <c r="A42" s="92">
        <v>1</v>
      </c>
      <c r="B42" s="152" t="s">
        <v>176</v>
      </c>
      <c r="C42" s="269" t="s">
        <v>177</v>
      </c>
      <c r="D42" s="269"/>
      <c r="E42" s="269" t="s">
        <v>178</v>
      </c>
      <c r="F42" s="269"/>
      <c r="G42" s="269"/>
      <c r="H42" s="101"/>
    </row>
    <row r="43" spans="1:12" ht="34.5" customHeight="1">
      <c r="A43" s="92">
        <v>2</v>
      </c>
      <c r="B43" s="152" t="s">
        <v>176</v>
      </c>
      <c r="C43" s="269" t="s">
        <v>177</v>
      </c>
      <c r="D43" s="269"/>
      <c r="E43" s="269" t="s">
        <v>178</v>
      </c>
      <c r="F43" s="269"/>
      <c r="G43" s="269"/>
      <c r="H43" s="101"/>
    </row>
    <row r="44" spans="1:12" ht="34.5" customHeight="1">
      <c r="A44" s="92">
        <v>3</v>
      </c>
      <c r="B44" s="152" t="s">
        <v>176</v>
      </c>
      <c r="C44" s="269" t="s">
        <v>177</v>
      </c>
      <c r="D44" s="269"/>
      <c r="E44" s="269" t="s">
        <v>178</v>
      </c>
      <c r="F44" s="269"/>
      <c r="G44" s="269"/>
      <c r="H44" s="101"/>
    </row>
    <row r="45" spans="1:12">
      <c r="B45" s="102"/>
      <c r="C45" s="102"/>
      <c r="D45" s="102"/>
      <c r="E45" s="103"/>
      <c r="F45" s="89"/>
      <c r="G45" s="90"/>
    </row>
    <row r="46" spans="1:12" ht="21.75" customHeight="1">
      <c r="B46" s="259" t="s">
        <v>179</v>
      </c>
      <c r="C46" s="259"/>
      <c r="D46" s="86"/>
      <c r="E46" s="86"/>
      <c r="F46" s="86"/>
      <c r="G46" s="87"/>
      <c r="H46" s="87"/>
    </row>
    <row r="47" spans="1:12">
      <c r="B47" s="88" t="s">
        <v>180</v>
      </c>
      <c r="C47" s="102"/>
      <c r="D47" s="102"/>
      <c r="E47" s="103"/>
      <c r="F47" s="89"/>
      <c r="G47" s="90"/>
    </row>
    <row r="48" spans="1:12" s="105" customFormat="1" ht="21" customHeight="1">
      <c r="A48" s="260" t="s">
        <v>50</v>
      </c>
      <c r="B48" s="262" t="s">
        <v>181</v>
      </c>
      <c r="C48" s="264" t="s">
        <v>182</v>
      </c>
      <c r="D48" s="265"/>
      <c r="E48" s="265"/>
      <c r="F48" s="266"/>
      <c r="G48" s="267" t="s">
        <v>149</v>
      </c>
      <c r="H48" s="267" t="s">
        <v>181</v>
      </c>
      <c r="I48" s="257" t="s">
        <v>183</v>
      </c>
      <c r="J48" s="104"/>
      <c r="K48" s="104"/>
      <c r="L48" s="104"/>
    </row>
    <row r="49" spans="1:9">
      <c r="A49" s="261"/>
      <c r="B49" s="263"/>
      <c r="C49" s="106" t="s">
        <v>158</v>
      </c>
      <c r="D49" s="106" t="s">
        <v>159</v>
      </c>
      <c r="E49" s="107" t="s">
        <v>160</v>
      </c>
      <c r="F49" s="107" t="s">
        <v>161</v>
      </c>
      <c r="G49" s="268"/>
      <c r="H49" s="268"/>
      <c r="I49" s="258"/>
    </row>
    <row r="50" spans="1:9" ht="26.4">
      <c r="A50" s="261"/>
      <c r="B50" s="263"/>
      <c r="C50" s="120" t="s">
        <v>184</v>
      </c>
      <c r="D50" s="120" t="s">
        <v>185</v>
      </c>
      <c r="E50" s="120" t="s">
        <v>186</v>
      </c>
      <c r="F50" s="120" t="s">
        <v>187</v>
      </c>
      <c r="G50" s="119" t="s">
        <v>188</v>
      </c>
      <c r="H50" s="119" t="s">
        <v>189</v>
      </c>
      <c r="I50" s="119" t="s">
        <v>189</v>
      </c>
    </row>
    <row r="51" spans="1:9" ht="26.4">
      <c r="A51" s="92">
        <v>1</v>
      </c>
      <c r="B51" s="113" t="s">
        <v>190</v>
      </c>
      <c r="C51" s="120" t="s">
        <v>184</v>
      </c>
      <c r="D51" s="120" t="s">
        <v>185</v>
      </c>
      <c r="E51" s="120" t="s">
        <v>186</v>
      </c>
      <c r="F51" s="120" t="s">
        <v>187</v>
      </c>
      <c r="G51" s="108" t="s">
        <v>188</v>
      </c>
      <c r="H51" s="108" t="s">
        <v>189</v>
      </c>
      <c r="I51" s="108" t="s">
        <v>189</v>
      </c>
    </row>
    <row r="52" spans="1:9">
      <c r="A52" s="92">
        <v>2</v>
      </c>
      <c r="B52" s="92" t="s">
        <v>57</v>
      </c>
      <c r="C52" s="108">
        <v>0</v>
      </c>
      <c r="D52" s="108">
        <v>0</v>
      </c>
      <c r="E52" s="108">
        <v>0</v>
      </c>
      <c r="F52" s="108" t="e">
        <f>SUM(C31:E31)</f>
        <v>#REF!</v>
      </c>
      <c r="G52" s="121" t="e">
        <f>D21</f>
        <v>#REF!</v>
      </c>
      <c r="H52" s="108" t="s">
        <v>189</v>
      </c>
      <c r="I52" s="108" t="s">
        <v>189</v>
      </c>
    </row>
    <row r="53" spans="1:9" ht="18.75" customHeight="1">
      <c r="B53" s="109"/>
    </row>
    <row r="54" spans="1:9">
      <c r="B54" s="110"/>
    </row>
    <row r="55" spans="1:9">
      <c r="B55" s="110"/>
    </row>
    <row r="56" spans="1:9">
      <c r="B56" s="110"/>
    </row>
    <row r="57" spans="1:9">
      <c r="B57" s="110"/>
    </row>
    <row r="58" spans="1:9">
      <c r="B58" s="110"/>
    </row>
    <row r="59" spans="1:9">
      <c r="B59" s="110"/>
    </row>
    <row r="60" spans="1:9">
      <c r="B60" s="110"/>
    </row>
    <row r="61" spans="1:9">
      <c r="B61" s="110"/>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Assigment2</vt:lpstr>
      <vt:lpstr>Decision Table </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cp:lastPrinted>2022-10-18T21:43:41Z</cp:lastPrinted>
  <dcterms:created xsi:type="dcterms:W3CDTF">2016-08-15T09:08:57Z</dcterms:created>
  <dcterms:modified xsi:type="dcterms:W3CDTF">2022-10-18T21:50:35Z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