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Testdesignassignment1\"/>
    </mc:Choice>
  </mc:AlternateContent>
  <xr:revisionPtr revIDLastSave="0" documentId="13_ncr:1_{FF66400C-1894-4205-9B1F-EB1B0FAA591F}" xr6:coauthVersionLast="47" xr6:coauthVersionMax="47" xr10:uidLastSave="{00000000-0000-0000-0000-000000000000}"/>
  <bookViews>
    <workbookView xWindow="-108" yWindow="-108" windowWidth="23256" windowHeight="12576" tabRatio="840" firstSheet="1" activeTab="4" xr2:uid="{00000000-000D-0000-FFFF-FFFF00000000}"/>
  </bookViews>
  <sheets>
    <sheet name="Record of Change" sheetId="4" r:id="rId1"/>
    <sheet name="Instruction" sheetId="5" r:id="rId2"/>
    <sheet name="Cover" sheetId="6" r:id="rId3"/>
    <sheet name="Common checklist" sheetId="7" r:id="rId4"/>
    <sheet name="Display Price" sheetId="8" r:id="rId5"/>
    <sheet name="Display photos"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9" i="8" l="1"/>
  <c r="A30" i="8" s="1"/>
  <c r="A31" i="8" s="1"/>
  <c r="A32" i="8" s="1"/>
  <c r="A35" i="8"/>
  <c r="A36" i="8" s="1"/>
  <c r="A37" i="8" s="1"/>
  <c r="A38" i="8" s="1"/>
  <c r="A39" i="8" s="1"/>
  <c r="A40" i="8" s="1"/>
  <c r="A41" i="8" s="1"/>
  <c r="A42" i="8" s="1"/>
  <c r="A20" i="8"/>
  <c r="A21" i="8" s="1"/>
  <c r="F30" i="10"/>
  <c r="F29" i="10"/>
  <c r="F28" i="10"/>
  <c r="F27" i="10"/>
  <c r="E30" i="10"/>
  <c r="E29" i="10"/>
  <c r="E28" i="10"/>
  <c r="E27" i="10"/>
  <c r="D30" i="10"/>
  <c r="D29" i="10"/>
  <c r="D28" i="10"/>
  <c r="D27" i="10"/>
  <c r="C30" i="10" l="1"/>
  <c r="C29" i="10"/>
  <c r="C28" i="10"/>
  <c r="C27" i="10"/>
  <c r="C31" i="10" l="1"/>
  <c r="F52" i="10" s="1"/>
  <c r="C19" i="10"/>
  <c r="C18" i="10"/>
  <c r="G19" i="10"/>
  <c r="E19" i="10"/>
  <c r="F19" i="10"/>
  <c r="D19" i="10"/>
  <c r="F31" i="10"/>
  <c r="D15" i="8"/>
  <c r="G18" i="10" s="1"/>
  <c r="G20" i="10" s="1"/>
  <c r="C15" i="8"/>
  <c r="B15" i="8"/>
  <c r="C20" i="10" l="1"/>
  <c r="D14" i="9"/>
  <c r="C14" i="9"/>
  <c r="B14" i="9"/>
  <c r="D13" i="9"/>
  <c r="C13" i="9"/>
  <c r="B13" i="9"/>
  <c r="D9" i="9"/>
  <c r="C9" i="9"/>
  <c r="B9" i="9"/>
  <c r="A22" i="8"/>
  <c r="A23" i="8" s="1"/>
  <c r="A24" i="8" s="1"/>
  <c r="D14" i="8"/>
  <c r="E18" i="10" s="1"/>
  <c r="E20" i="10" s="1"/>
  <c r="C14" i="8"/>
  <c r="B14" i="8"/>
  <c r="D13" i="8"/>
  <c r="C13" i="8"/>
  <c r="B13" i="8"/>
  <c r="D18" i="10"/>
  <c r="D20" i="10" s="1"/>
  <c r="D9" i="8"/>
  <c r="C9" i="8"/>
  <c r="B9" i="8"/>
  <c r="F18" i="10" l="1"/>
  <c r="F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<sst xmlns="http://schemas.openxmlformats.org/spreadsheetml/2006/main" count="352" uniqueCount="241">
  <si>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</si>
  <si>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</si>
  <si>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</si>
  <si>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</si>
  <si>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</si>
  <si>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</si>
  <si>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</si>
  <si>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</si>
  <si>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</si>
  <si>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</si>
  <si>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</si>
  <si>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</si>
  <si>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</si>
  <si>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</si>
  <si>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</si>
  <si>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</si>
  <si>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</si>
  <si>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</si>
  <si>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</si>
  <si>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</si>
  <si>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</si>
  <si>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</si>
  <si>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</si>
  <si>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</si>
  <si>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</si>
  <si>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</si>
  <si>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</si>
  <si>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</si>
  <si>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</si>
  <si>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</si>
  <si>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</si>
  <si>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</si>
  <si>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</si>
  <si>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</si>
  <si>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</si>
  <si>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</si>
  <si>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</si>
  <si>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</si>
  <si>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</si>
  <si>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</si>
  <si>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</si>
  <si>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</si>
  <si>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</si>
  <si>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</si>
  <si>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</si>
  <si>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</si>
  <si>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</si>
  <si>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</si>
  <si>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</si>
  <si>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</si>
  <si>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</si>
  <si>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</si>
  <si>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</si>
  <si>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</si>
  <si>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</si>
  <si>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</si>
  <si>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</si>
  <si>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</si>
  <si>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</si>
  <si>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</si>
  <si>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</si>
  <si>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</si>
  <si>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</si>
  <si>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</si>
  <si>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</si>
  <si>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</si>
  <si>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</si>
  <si>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</si>
  <si>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</si>
  <si>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</si>
  <si>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</si>
  <si>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</si>
  <si>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</si>
  <si>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</si>
  <si>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</si>
  <si>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</si>
  <si>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</si>
  <si>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</si>
  <si>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</si>
  <si>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</si>
  <si>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</si>
  <si>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</si>
  <si>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</si>
  <si>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</si>
  <si>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</si>
  <si>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</si>
  <si>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</si>
  <si>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</si>
  <si>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</si>
  <si>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</si>
  <si>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</si>
  <si>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</si>
  <si>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</si>
  <si>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</si>
  <si>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</si>
  <si>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</si>
  <si>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</si>
  <si>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</si>
  <si>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</si>
  <si>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</si>
  <si>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</si>
  <si>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</si>
  <si>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</si>
  <si>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</si>
  <si>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</si>
  <si>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</si>
  <si>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</si>
  <si>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</si>
  <si>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</si>
  <si>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</si>
  <si>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</si>
  <si>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</si>
  <si>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</si>
  <si>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</si>
  <si>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</si>
  <si>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</si>
  <si>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</si>
  <si>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</si>
  <si>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</si>
  <si>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</si>
  <si>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</si>
  <si>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</si>
  <si>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</si>
  <si>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</si>
  <si>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</si>
  <si>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</si>
  <si>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</si>
  <si>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</si>
  <si>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</si>
  <si>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</si>
  <si>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</si>
  <si>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</si>
  <si>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</si>
  <si>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</si>
  <si>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</si>
  <si>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</si>
  <si>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</si>
  <si>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</si>
  <si>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</si>
  <si>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</si>
  <si>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</si>
  <si>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</si>
  <si>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</si>
  <si>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</si>
  <si>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</si>
  <si>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</si>
  <si>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</si>
  <si>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</si>
  <si>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</si>
  <si>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</si>
  <si>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</si>
  <si>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</si>
  <si>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</si>
  <si>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</si>
  <si>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</si>
  <si>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</si>
  <si>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</si>
  <si>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</si>
  <si>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</si>
  <si>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</si>
  <si>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</si>
  <si>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</si>
  <si>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</si>
  <si>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</si>
  <si>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</si>
  <si>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</si>
  <si>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</si>
  <si>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</si>
  <si>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</si>
  <si>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</si>
  <si>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</si>
  <si>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</si>
  <si>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</si>
  <si>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</si>
  <si>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</si>
  <si>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</si>
  <si>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</si>
  <si>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</si>
  <si>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</si>
  <si>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</si>
  <si>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</si>
  <si>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</si>
  <si>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</si>
  <si>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</si>
  <si>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</si>
  <si>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</si>
  <si>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</si>
  <si>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</si>
  <si>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</si>
  <si>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</si>
  <si>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</si>
  <si>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</si>
  <si>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</si>
  <si>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</si>
  <si>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</si>
  <si>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</si>
  <si>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</si>
  <si>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</si>
  <si>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</si>
  <si>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View Product function – Display Price</t>
  </si>
  <si>
    <t>1. Display original price</t>
  </si>
  <si>
    <t xml:space="preserve">Verify the displaying original price when it has 3 characters </t>
  </si>
  <si>
    <t xml:space="preserve">Verify the displaying original price when it has 6 characters </t>
  </si>
  <si>
    <t>Verify the displaying original price when it = 0</t>
  </si>
  <si>
    <t xml:space="preserve">Verify the displaying original price when it has 9 characters </t>
  </si>
  <si>
    <t xml:space="preserve">Verify the displaying original price when it has 12 characters </t>
  </si>
  <si>
    <t xml:space="preserve">Verify the displaying original price when it has more than 12 characters </t>
  </si>
  <si>
    <t>2. Display discounted price</t>
  </si>
  <si>
    <t>a. Display discount = 0%</t>
  </si>
  <si>
    <t>b. Display discount between 0% and 100%</t>
  </si>
  <si>
    <t>c. Display discount = 100%</t>
  </si>
  <si>
    <t>3. UI</t>
  </si>
  <si>
    <t>View Product function – Display Photos</t>
  </si>
  <si>
    <t>1. Display photo list</t>
  </si>
  <si>
    <t>Verify the displaying photo list when it has no photo</t>
  </si>
  <si>
    <t>Verify the displaying photo list when the photo is wrong standard ratio</t>
  </si>
  <si>
    <t>2. Display big photo frame</t>
  </si>
  <si>
    <t>Verify the displaying photo list when it has 1 photo</t>
  </si>
  <si>
    <t>Verify the displaying photo list when it has 2-5 photos</t>
  </si>
  <si>
    <t>Verify the display big photo frame when the photo list has no photo</t>
  </si>
  <si>
    <t>Verify the display big photo frame when the photo list has 1 photo</t>
  </si>
  <si>
    <t xml:space="preserve">Verify the display big photo frame when the photo list has 2-5 photos </t>
  </si>
  <si>
    <t>Verify the display big photo frame when the photo is wrong standard ratio</t>
  </si>
  <si>
    <t>Verify the displaying discounted price when it = 0</t>
  </si>
  <si>
    <t xml:space="preserve">Verify the displaying discounted price when it has 3 characters </t>
  </si>
  <si>
    <t xml:space="preserve">Verify the displaying discounted price when it has 6 characters </t>
  </si>
  <si>
    <t xml:space="preserve">Verify the displaying discounted price when it has 9 characters </t>
  </si>
  <si>
    <t xml:space="preserve">Verify the displaying discounted price when it has 12 characters </t>
  </si>
  <si>
    <t xml:space="preserve">Verify the displaying discounted price when it has more than 12 characters </t>
  </si>
  <si>
    <t xml:space="preserve">Verify the display discounted price when after discount, the price is down from multi-characters to less characters </t>
  </si>
  <si>
    <t>Verify the display discounted price when discounted price be rounded up</t>
  </si>
  <si>
    <t>Verify the display discounted price when discounted price be rounded down</t>
  </si>
  <si>
    <t>2. Display &lt;&gt; button</t>
  </si>
  <si>
    <t xml:space="preserve">Verify the display &lt;&gt; button when the list photo has 0 photo </t>
  </si>
  <si>
    <t xml:space="preserve">Verify the display &lt;&gt; button when the list photo has 1 photo </t>
  </si>
  <si>
    <t>Verify the display &lt;&gt; button when the list photo has  2-5 photo and when you first enter the website</t>
  </si>
  <si>
    <t>Verify the display &lt;&gt; button when the list photo has  2-5 photo and when you click the second or the third, the forth photo</t>
  </si>
  <si>
    <t>Verify the display &lt;&gt; button when the list photo has  2-5 photo and when you click the last photo in the photo list</t>
  </si>
  <si>
    <t>Mindmap</t>
  </si>
  <si>
    <t>https://drive.mindmup.com/map/1DmXJOytsRuntu55MX8f-selJMkXbmwyK</t>
  </si>
  <si>
    <t>https://drive.mindmup.com/map/1VHFSJshBt1MrsgZKuluhFT-0uwFzabh6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</si>
</sst>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9" borderId="6"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E12" sqref="E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8" t="s">
        <v>0</v>
      </c>
      <c r="F1" s="16"/>
    </row>
    <row r="2" spans="1:6" ht="21">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5</v>
      </c>
      <c r="B6" s="177"/>
      <c r="C6" s="170" t="s">
        <v>6</v>
      </c>
      <c r="D6" s="170"/>
      <c r="E6" s="170"/>
      <c r="F6" s="18"/>
    </row>
    <row r="7" spans="1:6" ht="29.25" customHeight="1">
      <c r="A7" s="142"/>
      <c r="B7" s="142"/>
      <c r="C7" s="143"/>
      <c r="D7" s="143"/>
      <c r="E7" s="143"/>
      <c r="F7" s="18"/>
    </row>
    <row r="8" spans="1:6" s="144" customFormat="1" ht="29.25" customHeight="1">
      <c r="A8" s="168" t="s">
        <v>7</v>
      </c>
      <c r="B8" s="169"/>
      <c r="C8" s="169"/>
      <c r="D8" s="169"/>
      <c r="E8" s="169"/>
      <c r="F8" s="169"/>
    </row>
    <row r="9" spans="1:6" s="144" customFormat="1" ht="15" customHeight="1">
      <c r="A9" s="145" t="s">
        <v>8</v>
      </c>
      <c r="B9" s="145" t="s">
        <v>9</v>
      </c>
      <c r="C9" s="145" t="s">
        <v>10</v>
      </c>
      <c r="D9" s="145" t="s">
        <v>11</v>
      </c>
      <c r="E9" s="145" t="s">
        <v>12</v>
      </c>
      <c r="F9" s="145" t="s">
        <v>13</v>
      </c>
    </row>
    <row r="10" spans="1:6" s="144" customFormat="1" ht="39.6">
      <c r="A10" s="127" t="s">
        <v>14</v>
      </c>
      <c r="B10" s="128"/>
      <c r="C10" s="129" t="s">
        <v>15</v>
      </c>
      <c r="D10" s="147" t="s">
        <v>16</v>
      </c>
      <c r="E10" s="130" t="s">
        <v>17</v>
      </c>
      <c r="F10" s="146" t="s">
        <v>18</v>
      </c>
    </row>
    <row r="11" spans="1:6" s="144" customFormat="1" ht="26.4">
      <c r="A11" s="127">
        <v>1.3</v>
      </c>
      <c r="B11" s="128">
        <v>43082</v>
      </c>
      <c r="C11" s="129" t="s">
        <v>15</v>
      </c>
      <c r="D11" s="147" t="s">
        <v>19</v>
      </c>
      <c r="E11" s="130" t="s">
        <v>17</v>
      </c>
      <c r="F11" s="146" t="s">
        <v>18</v>
      </c>
    </row>
    <row r="12" spans="1:6" s="144" customFormat="1" ht="105.6">
      <c r="A12" s="159">
        <v>1.4</v>
      </c>
      <c r="B12" s="160" t="s">
        <v>20</v>
      </c>
      <c r="C12" s="161" t="s">
        <v>15</v>
      </c>
      <c r="D12" s="162" t="s">
        <v>21</v>
      </c>
      <c r="E12" s="163" t="s">
        <v>17</v>
      </c>
      <c r="F12" s="146" t="s">
        <v>18</v>
      </c>
    </row>
    <row r="13" spans="1:6" s="144" customFormat="1" ht="30" customHeight="1">
      <c r="A13" s="170" t="s">
        <v>22</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2" t="s">
        <v>23</v>
      </c>
      <c r="J1" s="34"/>
      <c r="K1" s="34"/>
    </row>
    <row r="2" spans="1:11" ht="25.5" customHeight="1">
      <c r="B2" s="183" t="s">
        <v>24</v>
      </c>
      <c r="C2" s="183"/>
      <c r="D2" s="183"/>
      <c r="E2" s="183"/>
      <c r="F2" s="183"/>
      <c r="G2" s="183"/>
      <c r="H2" s="183"/>
      <c r="I2" s="183"/>
      <c r="J2" s="181" t="s">
        <v>25</v>
      </c>
      <c r="K2" s="181"/>
    </row>
    <row r="3" spans="1:11" ht="28.5" customHeight="1">
      <c r="B3" s="184" t="s">
        <v>26</v>
      </c>
      <c r="C3" s="184"/>
      <c r="D3" s="184"/>
      <c r="E3" s="184"/>
      <c r="F3" s="182" t="s">
        <v>27</v>
      </c>
      <c r="G3" s="182"/>
      <c r="H3" s="182"/>
      <c r="I3" s="182"/>
      <c r="J3" s="181"/>
      <c r="K3" s="181"/>
    </row>
    <row r="4" spans="1:11" ht="18" customHeight="1">
      <c r="B4" s="150"/>
      <c r="C4" s="150"/>
      <c r="D4" s="150"/>
      <c r="E4" s="150"/>
      <c r="F4" s="149"/>
      <c r="G4" s="149"/>
      <c r="H4" s="149"/>
      <c r="I4" s="149"/>
      <c r="J4" s="148"/>
      <c r="K4" s="148"/>
    </row>
    <row r="6" spans="1:11" ht="22.8">
      <c r="A6" s="4" t="s">
        <v>28</v>
      </c>
    </row>
    <row r="7" spans="1:11">
      <c r="A7" s="188" t="s">
        <v>29</v>
      </c>
      <c r="B7" s="188"/>
      <c r="C7" s="188"/>
      <c r="D7" s="188"/>
      <c r="E7" s="188"/>
      <c r="F7" s="188"/>
      <c r="G7" s="188"/>
      <c r="H7" s="188"/>
      <c r="I7" s="188"/>
    </row>
    <row r="8" spans="1:11" ht="20.25" customHeight="1">
      <c r="A8" s="188"/>
      <c r="B8" s="188"/>
      <c r="C8" s="188"/>
      <c r="D8" s="188"/>
      <c r="E8" s="188"/>
      <c r="F8" s="188"/>
      <c r="G8" s="188"/>
      <c r="H8" s="188"/>
      <c r="I8" s="188"/>
    </row>
    <row r="9" spans="1:11">
      <c r="A9" s="188" t="s">
        <v>30</v>
      </c>
      <c r="B9" s="188"/>
      <c r="C9" s="188"/>
      <c r="D9" s="188"/>
      <c r="E9" s="188"/>
      <c r="F9" s="188"/>
      <c r="G9" s="188"/>
      <c r="H9" s="188"/>
      <c r="I9" s="188"/>
    </row>
    <row r="10" spans="1:11" ht="21" customHeight="1">
      <c r="A10" s="188"/>
      <c r="B10" s="188"/>
      <c r="C10" s="188"/>
      <c r="D10" s="188"/>
      <c r="E10" s="188"/>
      <c r="F10" s="188"/>
      <c r="G10" s="188"/>
      <c r="H10" s="188"/>
      <c r="I10" s="188"/>
    </row>
    <row r="11" spans="1:11" ht="13.8">
      <c r="A11" s="189" t="s">
        <v>31</v>
      </c>
      <c r="B11" s="189"/>
      <c r="C11" s="189"/>
      <c r="D11" s="189"/>
      <c r="E11" s="189"/>
      <c r="F11" s="189"/>
      <c r="G11" s="189"/>
      <c r="H11" s="189"/>
      <c r="I11" s="189"/>
    </row>
    <row r="12" spans="1:11">
      <c r="A12" s="3"/>
      <c r="B12" s="3"/>
      <c r="C12" s="3"/>
      <c r="D12" s="3"/>
      <c r="E12" s="3"/>
      <c r="F12" s="3"/>
      <c r="G12" s="3"/>
      <c r="H12" s="3"/>
      <c r="I12" s="3"/>
    </row>
    <row r="13" spans="1:11" ht="22.8">
      <c r="A13" s="4" t="s">
        <v>32</v>
      </c>
    </row>
    <row r="14" spans="1:11">
      <c r="A14" s="131" t="s">
        <v>33</v>
      </c>
      <c r="B14" s="185" t="s">
        <v>34</v>
      </c>
      <c r="C14" s="186"/>
      <c r="D14" s="186"/>
      <c r="E14" s="186"/>
      <c r="F14" s="186"/>
      <c r="G14" s="186"/>
      <c r="H14" s="186"/>
      <c r="I14" s="186"/>
      <c r="J14" s="186"/>
      <c r="K14" s="187"/>
    </row>
    <row r="15" spans="1:11" ht="14.25" customHeight="1">
      <c r="A15" s="131" t="s">
        <v>35</v>
      </c>
      <c r="B15" s="185" t="s">
        <v>36</v>
      </c>
      <c r="C15" s="186"/>
      <c r="D15" s="186"/>
      <c r="E15" s="186"/>
      <c r="F15" s="186"/>
      <c r="G15" s="186"/>
      <c r="H15" s="186"/>
      <c r="I15" s="186"/>
      <c r="J15" s="186"/>
      <c r="K15" s="187"/>
    </row>
    <row r="16" spans="1:11" ht="14.25" customHeight="1">
      <c r="A16" s="131"/>
      <c r="B16" s="185" t="s">
        <v>37</v>
      </c>
      <c r="C16" s="186"/>
      <c r="D16" s="186"/>
      <c r="E16" s="186"/>
      <c r="F16" s="186"/>
      <c r="G16" s="186"/>
      <c r="H16" s="186"/>
      <c r="I16" s="186"/>
      <c r="J16" s="186"/>
      <c r="K16" s="187"/>
    </row>
    <row r="17" spans="1:14" ht="14.25" customHeight="1">
      <c r="A17" s="131"/>
      <c r="B17" s="185" t="s">
        <v>38</v>
      </c>
      <c r="C17" s="186"/>
      <c r="D17" s="186"/>
      <c r="E17" s="186"/>
      <c r="F17" s="186"/>
      <c r="G17" s="186"/>
      <c r="H17" s="186"/>
      <c r="I17" s="186"/>
      <c r="J17" s="186"/>
      <c r="K17" s="187"/>
    </row>
    <row r="19" spans="1:14" ht="22.8">
      <c r="A19" s="4" t="s">
        <v>39</v>
      </c>
    </row>
    <row r="20" spans="1:14">
      <c r="A20" s="131" t="s">
        <v>40</v>
      </c>
      <c r="B20" s="185" t="s">
        <v>41</v>
      </c>
      <c r="C20" s="186"/>
      <c r="D20" s="186"/>
      <c r="E20" s="186"/>
      <c r="F20" s="186"/>
      <c r="G20" s="187"/>
    </row>
    <row r="21" spans="1:14" ht="12.75" customHeight="1">
      <c r="A21" s="131" t="s">
        <v>42</v>
      </c>
      <c r="B21" s="185" t="s">
        <v>43</v>
      </c>
      <c r="C21" s="186"/>
      <c r="D21" s="186"/>
      <c r="E21" s="186"/>
      <c r="F21" s="186"/>
      <c r="G21" s="187"/>
    </row>
    <row r="22" spans="1:14" ht="12.75" customHeight="1">
      <c r="A22" s="131" t="s">
        <v>44</v>
      </c>
      <c r="B22" s="185" t="s">
        <v>45</v>
      </c>
      <c r="C22" s="186"/>
      <c r="D22" s="186"/>
      <c r="E22" s="186"/>
      <c r="F22" s="186"/>
      <c r="G22" s="187"/>
    </row>
    <row r="24" spans="1:14" ht="22.8">
      <c r="A24" s="4" t="s">
        <v>46</v>
      </c>
    </row>
    <row r="25" spans="1:14" ht="13.8">
      <c r="A25" s="151" t="s">
        <v>47</v>
      </c>
      <c r="C25" s="151"/>
      <c r="D25" s="151"/>
      <c r="E25" s="151"/>
      <c r="F25" s="151"/>
      <c r="G25" s="151"/>
      <c r="H25" s="151"/>
      <c r="I25" s="151"/>
      <c r="J25" s="151"/>
      <c r="K25" s="151"/>
      <c r="L25" s="151"/>
      <c r="M25" s="151"/>
      <c r="N25" s="67"/>
    </row>
    <row r="26" spans="1:14" ht="13.8">
      <c r="A26" s="151" t="s">
        <v>48</v>
      </c>
      <c r="C26" s="151"/>
      <c r="D26" s="151"/>
      <c r="E26" s="151"/>
      <c r="F26" s="151"/>
      <c r="G26" s="151"/>
      <c r="H26" s="151"/>
      <c r="I26" s="151"/>
      <c r="J26" s="151"/>
      <c r="K26" s="151"/>
      <c r="L26" s="151"/>
      <c r="M26" s="151"/>
      <c r="N26" s="67"/>
    </row>
    <row r="27" spans="1:14" ht="13.8">
      <c r="A27" s="151" t="s">
        <v>49</v>
      </c>
      <c r="C27" s="151"/>
      <c r="D27" s="151"/>
      <c r="E27" s="151"/>
      <c r="F27" s="151"/>
      <c r="G27" s="151"/>
      <c r="H27" s="151"/>
      <c r="I27" s="151"/>
      <c r="J27" s="151"/>
      <c r="K27" s="151"/>
      <c r="L27" s="151"/>
      <c r="M27" s="151"/>
      <c r="N27" s="67"/>
    </row>
    <row r="29" spans="1:14" ht="21.75" customHeight="1">
      <c r="B29" s="178" t="s">
        <v>50</v>
      </c>
      <c r="C29" s="179"/>
      <c r="D29" s="180"/>
    </row>
    <row r="30" spans="1:14" ht="90" customHeight="1">
      <c r="B30" s="5"/>
      <c r="C30" s="6" t="s">
        <v>51</v>
      </c>
      <c r="D30" s="6" t="s">
        <v>52</v>
      </c>
    </row>
    <row r="32" spans="1:14" ht="22.8">
      <c r="A32" s="4" t="s">
        <v>53</v>
      </c>
    </row>
    <row r="33" spans="1:1" ht="13.8">
      <c r="A33" s="151" t="s">
        <v>54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90" t="s">
        <v>55</v>
      </c>
      <c r="B2" s="190"/>
      <c r="C2" s="190"/>
      <c r="D2" s="190"/>
      <c r="E2" s="190"/>
      <c r="F2" s="190"/>
    </row>
    <row r="3" spans="1:10">
      <c r="A3" s="10"/>
      <c r="B3" s="11"/>
      <c r="E3" s="12"/>
    </row>
    <row r="5" spans="1:10" ht="24.6">
      <c r="A5" s="8"/>
      <c r="D5" s="132" t="s">
        <v>56</v>
      </c>
      <c r="E5" s="14"/>
    </row>
    <row r="6" spans="1:10">
      <c r="A6" s="8"/>
    </row>
    <row r="7" spans="1:10" ht="20.25" customHeight="1">
      <c r="A7" s="133" t="s">
        <v>57</v>
      </c>
      <c r="B7" s="133" t="s">
        <v>58</v>
      </c>
      <c r="C7" s="134" t="s">
        <v>59</v>
      </c>
      <c r="D7" s="134" t="s">
        <v>60</v>
      </c>
      <c r="E7" s="134" t="s">
        <v>61</v>
      </c>
      <c r="F7" s="134" t="s">
        <v>62</v>
      </c>
    </row>
    <row r="8" spans="1:10" ht="13.8">
      <c r="A8" s="19">
        <v>1</v>
      </c>
      <c r="B8" s="19"/>
      <c r="C8" s="20" t="s">
        <v>63</v>
      </c>
      <c r="D8" t="s">
        <v>63</v>
      </c>
      <c r="E8" s="21"/>
      <c r="F8" s="22"/>
    </row>
    <row r="9" spans="1:10" ht="13.8">
      <c r="A9" s="19">
        <v>2</v>
      </c>
      <c r="B9" s="19" t="s">
        <v>64</v>
      </c>
      <c r="C9" s="20" t="s">
        <v>65</v>
      </c>
      <c r="D9" t="s">
        <v>65</v>
      </c>
      <c r="E9" s="21"/>
      <c r="F9" s="22"/>
    </row>
    <row r="10" spans="1:10" ht="13.8">
      <c r="A10" s="19">
        <v>3</v>
      </c>
      <c r="B10" s="19" t="s">
        <v>64</v>
      </c>
      <c r="C10" s="20" t="s">
        <v>66</v>
      </c>
      <c r="D10" t="s">
        <v>66</v>
      </c>
      <c r="E10" s="22"/>
      <c r="F10" s="22"/>
    </row>
    <row r="11" spans="1:10">
      <c r="A11" s="19">
        <v>4</v>
      </c>
      <c r="B11" s="19" t="s">
        <v>67</v>
      </c>
      <c r="C11" s="20"/>
      <c r="D11" s="69"/>
      <c r="E11" s="22"/>
      <c r="F11" s="22"/>
    </row>
    <row r="12" spans="1:10">
      <c r="A12" s="19">
        <v>5</v>
      </c>
      <c r="B12" s="19" t="s">
        <v>67</v>
      </c>
      <c r="C12" s="20"/>
      <c r="D12" s="69"/>
      <c r="E12" s="22"/>
      <c r="F12" s="22"/>
    </row>
    <row r="13" spans="1:10">
      <c r="A13" s="19">
        <v>6</v>
      </c>
      <c r="B13" s="19" t="s">
        <v>68</v>
      </c>
      <c r="C13" s="20"/>
      <c r="D13" s="69"/>
      <c r="E13" s="22"/>
      <c r="F13" s="22"/>
    </row>
    <row r="14" spans="1:10">
      <c r="A14" s="19">
        <v>7</v>
      </c>
      <c r="B14" s="19" t="s">
        <v>68</v>
      </c>
      <c r="C14" s="20"/>
      <c r="D14" s="69"/>
      <c r="E14" s="22"/>
      <c r="F14" s="22"/>
    </row>
    <row r="15" spans="1:10">
      <c r="A15" s="19"/>
      <c r="B15" s="19"/>
      <c r="C15" s="20"/>
      <c r="D15" s="69"/>
      <c r="E15" s="22"/>
      <c r="F15" s="22"/>
    </row>
    <row r="16" spans="1:10">
      <c r="A16" s="19"/>
      <c r="B16" s="19"/>
      <c r="C16" s="20"/>
      <c r="D16" s="69"/>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93" t="s">
        <v>69</v>
      </c>
      <c r="B2" s="193"/>
      <c r="C2" s="193"/>
      <c r="D2" s="193"/>
      <c r="E2" s="153"/>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5" t="s">
        <v>57</v>
      </c>
      <c r="B5" s="135" t="s">
        <v>70</v>
      </c>
      <c r="C5" s="135" t="s">
        <v>71</v>
      </c>
      <c r="D5" s="135" t="s">
        <v>72</v>
      </c>
      <c r="E5" s="29"/>
    </row>
    <row r="6" spans="1:11" ht="66">
      <c r="A6" s="35">
        <v>1</v>
      </c>
      <c r="B6" s="36" t="s">
        <v>73</v>
      </c>
      <c r="C6" s="36" t="s">
        <v>74</v>
      </c>
      <c r="D6" s="35"/>
    </row>
    <row r="7" spans="1:11" ht="52.8">
      <c r="A7" s="35">
        <v>2</v>
      </c>
      <c r="B7" s="36" t="s">
        <v>75</v>
      </c>
      <c r="C7" s="36" t="s">
        <v>76</v>
      </c>
      <c r="D7" s="35"/>
    </row>
    <row r="8" spans="1:11" ht="52.8">
      <c r="A8" s="35">
        <v>3</v>
      </c>
      <c r="B8" s="36" t="s">
        <v>77</v>
      </c>
      <c r="C8" s="36" t="s">
        <v>78</v>
      </c>
      <c r="D8" s="35"/>
    </row>
    <row r="9" spans="1:11" ht="66">
      <c r="A9" s="35">
        <v>4</v>
      </c>
      <c r="B9" s="35" t="s">
        <v>79</v>
      </c>
      <c r="C9" s="35" t="s">
        <v>80</v>
      </c>
      <c r="D9" s="35"/>
    </row>
    <row r="10" spans="1:11" ht="39.6">
      <c r="A10" s="35">
        <v>5</v>
      </c>
      <c r="B10" s="36" t="s">
        <v>81</v>
      </c>
      <c r="C10" s="36" t="s">
        <v>82</v>
      </c>
      <c r="D10" s="35"/>
    </row>
    <row r="11" spans="1:11" ht="26.4">
      <c r="A11" s="35">
        <v>6</v>
      </c>
      <c r="B11" s="36" t="s">
        <v>83</v>
      </c>
      <c r="C11" s="36" t="s">
        <v>83</v>
      </c>
      <c r="D11" s="35"/>
      <c r="E11" s="29"/>
      <c r="F11" s="29"/>
    </row>
    <row r="12" spans="1:11" ht="52.8">
      <c r="A12" s="35">
        <v>7</v>
      </c>
      <c r="B12" s="36" t="s">
        <v>84</v>
      </c>
      <c r="C12" s="36" t="s">
        <v>85</v>
      </c>
      <c r="D12" s="35"/>
      <c r="E12" s="29"/>
      <c r="F12" s="29"/>
    </row>
    <row r="13" spans="1:11" ht="171.6">
      <c r="A13" s="35">
        <v>8</v>
      </c>
      <c r="B13" s="36" t="s">
        <v>86</v>
      </c>
      <c r="C13" s="36" t="s">
        <v>87</v>
      </c>
      <c r="D13" s="35"/>
      <c r="E13" s="29"/>
      <c r="F13" s="29"/>
    </row>
    <row r="14" spans="1:11" ht="79.2">
      <c r="A14" s="35">
        <v>9</v>
      </c>
      <c r="B14" s="35" t="s">
        <v>88</v>
      </c>
      <c r="C14" s="35" t="s">
        <v>89</v>
      </c>
      <c r="D14" s="35"/>
      <c r="E14" s="29"/>
      <c r="F14" s="29"/>
    </row>
    <row r="16" spans="1:11" ht="13.8">
      <c r="A16" s="191" t="s">
        <v>90</v>
      </c>
      <c r="B16" s="191"/>
      <c r="C16" s="30"/>
      <c r="D16" s="31"/>
    </row>
    <row r="17" spans="1:4" ht="13.8">
      <c r="A17" s="192" t="s">
        <v>91</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6"/>
  <sheetViews>
    <sheetView showGridLines="0" tabSelected="1" topLeftCell="A34" zoomScaleNormal="100" workbookViewId="0">
      <selection activeCell="B48" sqref="B48"/>
    </sheetView>
  </sheetViews>
  <sheetFormatPr defaultColWidth="9.09765625" defaultRowHeight="13.2"/>
  <cols>
    <col min="1" max="1" width="11.296875" style="75"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2"/>
      <c r="B1" s="202"/>
      <c r="C1" s="202"/>
      <c r="D1" s="202"/>
      <c r="E1" s="34"/>
      <c r="F1" s="34"/>
      <c r="G1" s="34"/>
      <c r="H1" s="34"/>
      <c r="I1" s="34"/>
      <c r="J1" s="34"/>
    </row>
    <row r="2" spans="1:24" s="1" customFormat="1" ht="31.5" customHeight="1">
      <c r="A2" s="203" t="s">
        <v>69</v>
      </c>
      <c r="B2" s="203"/>
      <c r="C2" s="203"/>
      <c r="D2" s="203"/>
      <c r="E2" s="198"/>
      <c r="F2" s="23"/>
      <c r="G2" s="23"/>
      <c r="H2" s="23"/>
      <c r="I2" s="23"/>
      <c r="J2" s="23"/>
    </row>
    <row r="3" spans="1:24" s="1" customFormat="1" ht="31.5" customHeight="1">
      <c r="A3" s="47"/>
      <c r="C3" s="199"/>
      <c r="D3" s="199"/>
      <c r="E3" s="198"/>
      <c r="F3" s="23"/>
      <c r="G3" s="23"/>
      <c r="H3" s="23"/>
      <c r="I3" s="23"/>
      <c r="J3" s="23"/>
    </row>
    <row r="4" spans="1:24" s="38" customFormat="1" ht="16.5" customHeight="1">
      <c r="A4" s="136" t="s">
        <v>65</v>
      </c>
      <c r="B4" s="200" t="s">
        <v>199</v>
      </c>
      <c r="C4" s="200"/>
      <c r="D4" s="200"/>
      <c r="E4" s="39"/>
      <c r="F4" s="39"/>
      <c r="G4" s="39"/>
      <c r="H4" s="40"/>
      <c r="I4" s="40"/>
      <c r="X4" s="38" t="s">
        <v>92</v>
      </c>
    </row>
    <row r="5" spans="1:24" s="38" customFormat="1" ht="144.75" customHeight="1">
      <c r="A5" s="136" t="s">
        <v>61</v>
      </c>
      <c r="B5" s="201"/>
      <c r="C5" s="200"/>
      <c r="D5" s="200"/>
      <c r="E5" s="39"/>
      <c r="F5" s="39"/>
      <c r="G5" s="39"/>
      <c r="H5" s="40"/>
      <c r="I5" s="40"/>
      <c r="X5" s="38" t="s">
        <v>93</v>
      </c>
    </row>
    <row r="6" spans="1:24" s="38" customFormat="1" ht="26.4">
      <c r="A6" s="136" t="s">
        <v>94</v>
      </c>
      <c r="B6" s="201"/>
      <c r="C6" s="200"/>
      <c r="D6" s="200"/>
      <c r="E6" s="39"/>
      <c r="F6" s="39"/>
      <c r="G6" s="39"/>
      <c r="H6" s="40"/>
      <c r="I6" s="40"/>
    </row>
    <row r="7" spans="1:24" s="38" customFormat="1">
      <c r="A7" s="136" t="s">
        <v>95</v>
      </c>
      <c r="B7" s="200" t="s">
        <v>198</v>
      </c>
      <c r="C7" s="200"/>
      <c r="D7" s="200"/>
      <c r="E7" s="39"/>
      <c r="F7" s="39"/>
      <c r="G7" s="39"/>
      <c r="H7" s="41"/>
      <c r="I7" s="40"/>
      <c r="X7" s="42"/>
    </row>
    <row r="8" spans="1:24" s="43" customFormat="1">
      <c r="A8" s="136" t="s">
        <v>96</v>
      </c>
      <c r="B8" s="204">
        <v>44843</v>
      </c>
      <c r="C8" s="204"/>
      <c r="D8" s="204"/>
      <c r="E8" s="39"/>
    </row>
    <row r="9" spans="1:24" s="43" customFormat="1">
      <c r="A9" s="137" t="s">
        <v>97</v>
      </c>
      <c r="B9" s="70" t="str">
        <f>F17</f>
        <v>Internal Build 03112011</v>
      </c>
      <c r="C9" s="70" t="str">
        <f>G17</f>
        <v>Internal build 14112011</v>
      </c>
      <c r="D9" s="70" t="str">
        <f>H17</f>
        <v>External build 16112011</v>
      </c>
    </row>
    <row r="10" spans="1:24" s="43" customFormat="1">
      <c r="A10" s="138" t="s">
        <v>98</v>
      </c>
      <c r="B10" s="71"/>
      <c r="C10" s="71"/>
      <c r="D10" s="71"/>
    </row>
    <row r="11" spans="1:24" s="43" customFormat="1">
      <c r="A11" s="138" t="s">
        <v>40</v>
      </c>
      <c r="B11" s="72"/>
      <c r="C11" s="72"/>
      <c r="D11" s="72"/>
    </row>
    <row r="12" spans="1:24" s="43" customFormat="1">
      <c r="A12" s="138" t="s">
        <v>42</v>
      </c>
      <c r="B12" s="72"/>
      <c r="C12" s="72"/>
      <c r="D12" s="72"/>
    </row>
    <row r="13" spans="1:24" s="43" customFormat="1">
      <c r="A13" s="138" t="s">
        <v>44</v>
      </c>
      <c r="B13" s="72">
        <f>COUNTIF($F$18:$F$49314,"*Not Run*")</f>
        <v>0</v>
      </c>
      <c r="C13" s="72">
        <f>COUNTIF($G$18:$G$49314,"*Not Run*")</f>
        <v>0</v>
      </c>
      <c r="D13" s="72">
        <f>COUNTIF($H$18:$H$49314,"*Not Run*")</f>
        <v>0</v>
      </c>
      <c r="E13" s="1"/>
      <c r="F13" s="1"/>
      <c r="G13" s="1"/>
      <c r="H13" s="1"/>
      <c r="I13" s="1"/>
    </row>
    <row r="14" spans="1:24" s="43" customFormat="1">
      <c r="A14" s="138" t="s">
        <v>99</v>
      </c>
      <c r="B14" s="72">
        <f>COUNTIF($F$18:$F$49314,"*NA*")</f>
        <v>0</v>
      </c>
      <c r="C14" s="72">
        <f>COUNTIF($G$18:$G$49314,"*NA*")</f>
        <v>0</v>
      </c>
      <c r="D14" s="72">
        <f>COUNTIF($H$18:$H$49314,"*NA*")</f>
        <v>0</v>
      </c>
      <c r="E14" s="1"/>
      <c r="F14" s="1"/>
      <c r="G14" s="1"/>
      <c r="H14" s="1"/>
      <c r="I14" s="1"/>
    </row>
    <row r="15" spans="1:24" s="43" customFormat="1" ht="39.6">
      <c r="A15" s="138" t="s">
        <v>100</v>
      </c>
      <c r="B15" s="72">
        <f>COUNTIF($F$18:$F$49314,"*Passed in previous build*")</f>
        <v>0</v>
      </c>
      <c r="C15" s="72">
        <f>COUNTIF($G$18:$G$49314,"*Passed in previous build*")</f>
        <v>0</v>
      </c>
      <c r="D15" s="72">
        <f>COUNTIF($H$18:$H$49314,"*Passed in previous build*")</f>
        <v>0</v>
      </c>
      <c r="E15" s="1"/>
      <c r="F15" s="1"/>
      <c r="G15" s="1"/>
      <c r="H15" s="1"/>
      <c r="I15" s="1"/>
    </row>
    <row r="16" spans="1:24" s="44" customFormat="1" ht="15" customHeight="1">
      <c r="A16" s="73"/>
      <c r="B16" s="49"/>
      <c r="C16" s="49"/>
      <c r="D16" s="50"/>
      <c r="E16" s="55"/>
      <c r="F16" s="194" t="s">
        <v>97</v>
      </c>
      <c r="G16" s="194"/>
      <c r="H16" s="194"/>
      <c r="I16" s="56"/>
    </row>
    <row r="17" spans="1:9" s="44" customFormat="1" ht="39.6">
      <c r="A17" s="139" t="s">
        <v>101</v>
      </c>
      <c r="B17" s="140" t="s">
        <v>102</v>
      </c>
      <c r="C17" s="140" t="s">
        <v>103</v>
      </c>
      <c r="D17" s="140" t="s">
        <v>104</v>
      </c>
      <c r="E17" s="140" t="s">
        <v>105</v>
      </c>
      <c r="F17" s="140" t="s">
        <v>106</v>
      </c>
      <c r="G17" s="140" t="s">
        <v>107</v>
      </c>
      <c r="H17" s="140" t="s">
        <v>108</v>
      </c>
      <c r="I17" s="140" t="s">
        <v>109</v>
      </c>
    </row>
    <row r="18" spans="1:9" s="44" customFormat="1" ht="15.75" customHeight="1">
      <c r="A18" s="64"/>
      <c r="B18" s="195" t="s">
        <v>200</v>
      </c>
      <c r="C18" s="196"/>
      <c r="D18" s="197"/>
      <c r="E18" s="64"/>
      <c r="F18" s="65"/>
      <c r="G18" s="65"/>
      <c r="H18" s="65"/>
      <c r="I18" s="64"/>
    </row>
    <row r="19" spans="1:9" s="45" customFormat="1">
      <c r="A19" s="51">
        <v>1</v>
      </c>
      <c r="B19" s="167" t="s">
        <v>203</v>
      </c>
      <c r="C19" s="51"/>
      <c r="D19" s="52"/>
      <c r="E19" s="53"/>
      <c r="F19" s="51"/>
      <c r="G19" s="51"/>
      <c r="H19" s="51"/>
      <c r="I19" s="54"/>
    </row>
    <row r="20" spans="1:9" s="45" customFormat="1" ht="26.4">
      <c r="A20" s="57">
        <f ca="1">IF(OFFSET(A20,-1,0) ="",OFFSET(A20,-2,0)+1,OFFSET(A20,-1,0)+1 )</f>
        <v>2</v>
      </c>
      <c r="B20" s="167" t="s">
        <v>201</v>
      </c>
      <c r="C20" s="51"/>
      <c r="D20" s="52"/>
      <c r="E20" s="53"/>
      <c r="F20" s="51"/>
      <c r="G20" s="51"/>
      <c r="H20" s="51"/>
      <c r="I20" s="54"/>
    </row>
    <row r="21" spans="1:9" s="45" customFormat="1" ht="26.4">
      <c r="A21" s="57">
        <f ca="1">IF(OFFSET(A21,-1,0) ="",OFFSET(A21,-2,0)+1,OFFSET(A21,-1,0)+1 )</f>
        <v>3</v>
      </c>
      <c r="B21" s="167" t="s">
        <v>202</v>
      </c>
      <c r="C21" s="51"/>
      <c r="D21" s="58"/>
      <c r="E21" s="53"/>
      <c r="F21" s="51"/>
      <c r="G21" s="51"/>
      <c r="H21" s="51"/>
      <c r="I21" s="54"/>
    </row>
    <row r="22" spans="1:9" s="45" customFormat="1" ht="26.4">
      <c r="A22" s="57">
        <f ca="1">IF(OFFSET(A22,-1,0) ="",OFFSET(A22,-2,0)+1,OFFSET(A22,-1,0)+1 )</f>
        <v>4</v>
      </c>
      <c r="B22" s="167" t="s">
        <v>204</v>
      </c>
      <c r="C22" s="51"/>
      <c r="D22" s="59"/>
      <c r="E22" s="53"/>
      <c r="F22" s="51"/>
      <c r="G22" s="51"/>
      <c r="H22" s="51"/>
      <c r="I22" s="54"/>
    </row>
    <row r="23" spans="1:9" s="48" customFormat="1" ht="26.4">
      <c r="A23" s="57">
        <f ca="1">IF(OFFSET(A23,-1,0) ="",OFFSET(A23,-2,0)+1,OFFSET(A23,-1,0)+1 )</f>
        <v>5</v>
      </c>
      <c r="B23" s="167" t="s">
        <v>205</v>
      </c>
      <c r="C23" s="51"/>
      <c r="D23" s="53"/>
      <c r="E23" s="53"/>
      <c r="F23" s="51"/>
      <c r="G23" s="51"/>
      <c r="H23" s="51"/>
      <c r="I23" s="60"/>
    </row>
    <row r="24" spans="1:9" s="48" customFormat="1" ht="26.4">
      <c r="A24" s="57">
        <f ca="1">IF(OFFSET(A24,-1,0) ="",OFFSET(A24,-2,0)+1,OFFSET(A24,-1,0)+1 )</f>
        <v>6</v>
      </c>
      <c r="B24" s="167" t="s">
        <v>206</v>
      </c>
      <c r="C24" s="51"/>
      <c r="D24" s="53"/>
      <c r="E24" s="53"/>
      <c r="F24" s="51"/>
      <c r="G24" s="51"/>
      <c r="H24" s="51"/>
      <c r="I24" s="60"/>
    </row>
    <row r="25" spans="1:9" s="48" customFormat="1" ht="13.8">
      <c r="A25" s="74"/>
      <c r="B25" s="195" t="s">
        <v>207</v>
      </c>
      <c r="C25" s="196"/>
      <c r="D25" s="197"/>
      <c r="E25" s="66"/>
      <c r="F25" s="63"/>
      <c r="G25" s="63"/>
      <c r="H25" s="63"/>
      <c r="I25" s="66"/>
    </row>
    <row r="26" spans="1:9" s="48" customFormat="1" ht="13.8">
      <c r="A26" s="74"/>
      <c r="B26" s="164"/>
      <c r="C26" s="165" t="s">
        <v>208</v>
      </c>
      <c r="D26" s="166"/>
      <c r="E26" s="66"/>
      <c r="F26" s="63"/>
      <c r="G26" s="63"/>
      <c r="H26" s="63"/>
      <c r="I26" s="66"/>
    </row>
    <row r="27" spans="1:9" s="45" customFormat="1" ht="26.4">
      <c r="A27" s="57">
        <v>7</v>
      </c>
      <c r="B27" s="167" t="s">
        <v>223</v>
      </c>
      <c r="C27" s="51"/>
      <c r="D27" s="52"/>
      <c r="E27" s="53"/>
      <c r="F27" s="51"/>
      <c r="G27" s="51"/>
      <c r="H27" s="51"/>
      <c r="I27" s="54"/>
    </row>
    <row r="28" spans="1:9" s="45" customFormat="1" ht="26.4">
      <c r="A28" s="57">
        <v>8</v>
      </c>
      <c r="B28" s="167" t="s">
        <v>224</v>
      </c>
      <c r="C28" s="51"/>
      <c r="D28" s="52"/>
      <c r="E28" s="53"/>
      <c r="F28" s="51"/>
      <c r="G28" s="51"/>
      <c r="H28" s="51"/>
      <c r="I28" s="54"/>
    </row>
    <row r="29" spans="1:9" s="45" customFormat="1" ht="26.4">
      <c r="A29" s="57">
        <f ca="1">IF(OFFSET(A29,-1,0) ="",OFFSET(A29,-2,0)+1,OFFSET(A29,-1,0)+1 )</f>
        <v>9</v>
      </c>
      <c r="B29" s="167" t="s">
        <v>225</v>
      </c>
      <c r="C29" s="51"/>
      <c r="D29" s="58"/>
      <c r="E29" s="53"/>
      <c r="F29" s="51"/>
      <c r="G29" s="51"/>
      <c r="H29" s="51"/>
      <c r="I29" s="54"/>
    </row>
    <row r="30" spans="1:9" s="45" customFormat="1" ht="26.4">
      <c r="A30" s="57">
        <f ca="1">IF(OFFSET(A30,-1,0) ="",OFFSET(A30,-2,0)+1,OFFSET(A30,-1,0)+1 )</f>
        <v>10</v>
      </c>
      <c r="B30" s="167" t="s">
        <v>226</v>
      </c>
      <c r="C30" s="51"/>
      <c r="D30" s="59"/>
      <c r="E30" s="53"/>
      <c r="F30" s="51"/>
      <c r="G30" s="51"/>
      <c r="H30" s="51"/>
      <c r="I30" s="54"/>
    </row>
    <row r="31" spans="1:9" s="48" customFormat="1" ht="26.4">
      <c r="A31" s="57">
        <f ca="1">IF(OFFSET(A31,-1,0) ="",OFFSET(A31,-2,0)+1,OFFSET(A31,-1,0)+1 )</f>
        <v>11</v>
      </c>
      <c r="B31" s="167" t="s">
        <v>227</v>
      </c>
      <c r="C31" s="51"/>
      <c r="D31" s="53"/>
      <c r="E31" s="53"/>
      <c r="F31" s="51"/>
      <c r="G31" s="51"/>
      <c r="H31" s="51"/>
      <c r="I31" s="60"/>
    </row>
    <row r="32" spans="1:9" s="48" customFormat="1" ht="26.4">
      <c r="A32" s="57">
        <f ca="1">IF(OFFSET(A32,-1,0) ="",OFFSET(A32,-2,0)+1,OFFSET(A32,-1,0)+1 )</f>
        <v>12</v>
      </c>
      <c r="B32" s="167" t="s">
        <v>228</v>
      </c>
      <c r="C32" s="51"/>
      <c r="D32" s="53"/>
      <c r="E32" s="53"/>
      <c r="F32" s="51"/>
      <c r="G32" s="51"/>
      <c r="H32" s="51"/>
      <c r="I32" s="60"/>
    </row>
    <row r="33" spans="1:9" s="48" customFormat="1" ht="13.8">
      <c r="A33" s="74"/>
      <c r="B33" s="195" t="s">
        <v>209</v>
      </c>
      <c r="C33" s="196"/>
      <c r="D33" s="197"/>
      <c r="E33" s="66"/>
      <c r="F33" s="63"/>
      <c r="G33" s="63"/>
      <c r="H33" s="63"/>
      <c r="I33" s="66"/>
    </row>
    <row r="34" spans="1:9" s="45" customFormat="1" ht="26.4">
      <c r="A34" s="57">
        <v>13</v>
      </c>
      <c r="B34" s="167" t="s">
        <v>223</v>
      </c>
      <c r="C34" s="51"/>
      <c r="D34" s="52"/>
      <c r="E34" s="53"/>
      <c r="F34" s="51"/>
      <c r="G34" s="51"/>
      <c r="H34" s="51"/>
      <c r="I34" s="54"/>
    </row>
    <row r="35" spans="1:9" s="45" customFormat="1" ht="26.4">
      <c r="A35" s="57">
        <f ca="1">IF(OFFSET(A35,-1,0) ="",OFFSET(A35,-2,0)+1,OFFSET(A35,-1,0)+1 )</f>
        <v>14</v>
      </c>
      <c r="B35" s="167" t="s">
        <v>224</v>
      </c>
      <c r="C35" s="51"/>
      <c r="D35" s="52"/>
      <c r="E35" s="53"/>
      <c r="F35" s="51"/>
      <c r="G35" s="51"/>
      <c r="H35" s="51"/>
      <c r="I35" s="54"/>
    </row>
    <row r="36" spans="1:9" s="45" customFormat="1" ht="26.4">
      <c r="A36" s="57">
        <f ca="1">IF(OFFSET(A36,-1,0) ="",OFFSET(A36,-2,0)+1,OFFSET(A36,-1,0)+1 )</f>
        <v>15</v>
      </c>
      <c r="B36" s="167" t="s">
        <v>225</v>
      </c>
      <c r="C36" s="51"/>
      <c r="D36" s="58"/>
      <c r="E36" s="53"/>
      <c r="F36" s="51"/>
      <c r="G36" s="51"/>
      <c r="H36" s="51"/>
      <c r="I36" s="54"/>
    </row>
    <row r="37" spans="1:9" s="45" customFormat="1" ht="26.4">
      <c r="A37" s="57">
        <f ca="1">IF(OFFSET(A37,-1,0) ="",OFFSET(A37,-2,0)+1,OFFSET(A37,-1,0)+1 )</f>
        <v>16</v>
      </c>
      <c r="B37" s="167" t="s">
        <v>226</v>
      </c>
      <c r="C37" s="51"/>
      <c r="D37" s="59"/>
      <c r="E37" s="53"/>
      <c r="F37" s="51"/>
      <c r="G37" s="51"/>
      <c r="H37" s="51"/>
      <c r="I37" s="54"/>
    </row>
    <row r="38" spans="1:9" s="48" customFormat="1" ht="26.4">
      <c r="A38" s="57">
        <f ca="1">IF(OFFSET(A38,-1,0) ="",OFFSET(A38,-2,0)+1,OFFSET(A38,-1,0)+1 )</f>
        <v>17</v>
      </c>
      <c r="B38" s="167" t="s">
        <v>227</v>
      </c>
      <c r="C38" s="51"/>
      <c r="D38" s="53"/>
      <c r="E38" s="53"/>
      <c r="F38" s="51"/>
      <c r="G38" s="51"/>
      <c r="H38" s="51"/>
      <c r="I38" s="60"/>
    </row>
    <row r="39" spans="1:9" s="48" customFormat="1" ht="26.4">
      <c r="A39" s="57">
        <f ca="1">IF(OFFSET(A39,-1,0) ="",OFFSET(A39,-2,0)+1,OFFSET(A39,-1,0)+1 )</f>
        <v>18</v>
      </c>
      <c r="B39" s="167" t="s">
        <v>228</v>
      </c>
      <c r="C39" s="51"/>
      <c r="D39" s="53"/>
      <c r="E39" s="53"/>
      <c r="F39" s="51"/>
      <c r="G39" s="51"/>
      <c r="H39" s="51"/>
      <c r="I39" s="60"/>
    </row>
    <row r="40" spans="1:9" s="48" customFormat="1" ht="39.6">
      <c r="A40" s="57">
        <f t="shared" ref="A40:A42" ca="1" si="0">IF(OFFSET(A40,-1,0) ="",OFFSET(A40,-2,0)+1,OFFSET(A40,-1,0)+1 )</f>
        <v>19</v>
      </c>
      <c r="B40" s="167" t="s">
        <v>229</v>
      </c>
      <c r="C40" s="51"/>
      <c r="D40" s="53"/>
      <c r="E40" s="53"/>
      <c r="F40" s="51"/>
      <c r="G40" s="51"/>
      <c r="H40" s="51"/>
      <c r="I40" s="60"/>
    </row>
    <row r="41" spans="1:9" s="48" customFormat="1" ht="26.4">
      <c r="A41" s="57">
        <f t="shared" ca="1" si="0"/>
        <v>20</v>
      </c>
      <c r="B41" s="167" t="s">
        <v>230</v>
      </c>
      <c r="C41" s="51"/>
      <c r="D41" s="53"/>
      <c r="E41" s="53"/>
      <c r="F41" s="51"/>
      <c r="G41" s="51"/>
      <c r="H41" s="51"/>
      <c r="I41" s="60"/>
    </row>
    <row r="42" spans="1:9" s="48" customFormat="1" ht="26.4">
      <c r="A42" s="57">
        <f t="shared" ca="1" si="0"/>
        <v>21</v>
      </c>
      <c r="B42" s="167" t="s">
        <v>231</v>
      </c>
      <c r="C42" s="51"/>
      <c r="D42" s="53"/>
      <c r="E42" s="53"/>
      <c r="F42" s="51"/>
      <c r="G42" s="51"/>
      <c r="H42" s="51"/>
      <c r="I42" s="60"/>
    </row>
    <row r="43" spans="1:9" s="48" customFormat="1" ht="13.8">
      <c r="A43" s="74"/>
      <c r="B43" s="195" t="s">
        <v>210</v>
      </c>
      <c r="C43" s="196"/>
      <c r="D43" s="197"/>
      <c r="E43" s="66"/>
      <c r="F43" s="63"/>
      <c r="G43" s="63"/>
      <c r="H43" s="63"/>
      <c r="I43" s="66"/>
    </row>
    <row r="44" spans="1:9" s="45" customFormat="1" ht="26.4">
      <c r="A44" s="51">
        <v>19</v>
      </c>
      <c r="B44" s="167" t="s">
        <v>223</v>
      </c>
      <c r="C44" s="51"/>
      <c r="D44" s="52"/>
      <c r="E44" s="53"/>
      <c r="F44" s="51"/>
      <c r="G44" s="51"/>
      <c r="H44" s="51"/>
      <c r="I44" s="54"/>
    </row>
    <row r="45" spans="1:9" s="44" customFormat="1" ht="15.75" customHeight="1">
      <c r="A45" s="64"/>
      <c r="B45" s="195" t="s">
        <v>211</v>
      </c>
      <c r="C45" s="196"/>
      <c r="D45" s="197"/>
      <c r="E45" s="64"/>
      <c r="F45" s="65"/>
      <c r="G45" s="65"/>
      <c r="H45" s="65"/>
      <c r="I45" s="64"/>
    </row>
    <row r="46" spans="1:9">
      <c r="A46" s="75" t="s">
        <v>238</v>
      </c>
      <c r="B46" s="46" t="s">
        <v>240</v>
      </c>
    </row>
  </sheetData>
  <mergeCells count="15">
    <mergeCell ref="B45:D45"/>
    <mergeCell ref="A1:D1"/>
    <mergeCell ref="A2:D2"/>
    <mergeCell ref="B33:D33"/>
    <mergeCell ref="B43:D43"/>
    <mergeCell ref="B6:D6"/>
    <mergeCell ref="B7:D7"/>
    <mergeCell ref="B8:D8"/>
    <mergeCell ref="F16:H16"/>
    <mergeCell ref="B18:D18"/>
    <mergeCell ref="B25:D25"/>
    <mergeCell ref="E2:E3"/>
    <mergeCell ref="C3:D3"/>
    <mergeCell ref="B4:D4"/>
    <mergeCell ref="B5:D5"/>
  </mergeCells>
  <dataValidations count="4">
    <dataValidation showDropDown="1" showErrorMessage="1" sqref="F16:H17" xr:uid="{00000000-0002-0000-0400-000000000000}"/>
    <dataValidation allowBlank="1" showInputMessage="1" showErrorMessage="1" sqref="F18:H18 F45:H45" xr:uid="{00000000-0002-0000-0400-000001000000}"/>
    <dataValidation type="list" allowBlank="1" showErrorMessage="1" sqref="F46:H100" xr:uid="{00000000-0002-0000-0400-000002000000}">
      <formula1>#REF!</formula1>
      <formula2>0</formula2>
    </dataValidation>
    <dataValidation type="list" allowBlank="1" sqref="F19:H4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4"/>
  <sheetViews>
    <sheetView showGridLines="0" topLeftCell="A22" zoomScaleNormal="100" workbookViewId="0">
      <selection activeCell="B34" sqref="B34"/>
    </sheetView>
  </sheetViews>
  <sheetFormatPr defaultColWidth="9.09765625" defaultRowHeight="13.2"/>
  <cols>
    <col min="1" max="1" width="12.3984375" style="75"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2"/>
      <c r="B1" s="202"/>
      <c r="C1" s="202"/>
      <c r="D1" s="202"/>
      <c r="E1" s="34"/>
      <c r="F1" s="34"/>
      <c r="G1" s="34"/>
      <c r="H1" s="34"/>
      <c r="I1" s="34"/>
      <c r="J1" s="34"/>
    </row>
    <row r="2" spans="1:24" s="1" customFormat="1" ht="31.5" customHeight="1">
      <c r="A2" s="203" t="s">
        <v>69</v>
      </c>
      <c r="B2" s="203"/>
      <c r="C2" s="203"/>
      <c r="D2" s="203"/>
      <c r="E2" s="198"/>
      <c r="F2" s="23"/>
      <c r="G2" s="23"/>
      <c r="H2" s="23"/>
      <c r="I2" s="23"/>
      <c r="J2" s="23"/>
    </row>
    <row r="3" spans="1:24" s="1" customFormat="1" ht="31.5" customHeight="1">
      <c r="A3" s="47"/>
      <c r="C3" s="205"/>
      <c r="D3" s="205"/>
      <c r="E3" s="198"/>
      <c r="F3" s="23"/>
      <c r="G3" s="23"/>
      <c r="H3" s="23"/>
      <c r="I3" s="23"/>
      <c r="J3" s="23"/>
    </row>
    <row r="4" spans="1:24" s="38" customFormat="1">
      <c r="A4" s="136" t="s">
        <v>66</v>
      </c>
      <c r="B4" s="200" t="s">
        <v>212</v>
      </c>
      <c r="C4" s="200"/>
      <c r="D4" s="200"/>
      <c r="E4" s="39"/>
      <c r="F4" s="39"/>
      <c r="G4" s="39"/>
      <c r="H4" s="40"/>
      <c r="I4" s="40"/>
      <c r="X4" s="38" t="s">
        <v>92</v>
      </c>
    </row>
    <row r="5" spans="1:24" s="38" customFormat="1" ht="144.75" customHeight="1">
      <c r="A5" s="136" t="s">
        <v>61</v>
      </c>
      <c r="B5" s="201"/>
      <c r="C5" s="200"/>
      <c r="D5" s="200"/>
      <c r="E5" s="39"/>
      <c r="F5" s="39"/>
      <c r="G5" s="39"/>
      <c r="H5" s="40"/>
      <c r="I5" s="40"/>
      <c r="X5" s="38" t="s">
        <v>93</v>
      </c>
    </row>
    <row r="6" spans="1:24" s="38" customFormat="1">
      <c r="A6" s="136" t="s">
        <v>94</v>
      </c>
      <c r="B6" s="201"/>
      <c r="C6" s="200"/>
      <c r="D6" s="200"/>
      <c r="E6" s="39"/>
      <c r="F6" s="39"/>
      <c r="G6" s="39"/>
      <c r="H6" s="40"/>
      <c r="I6" s="40"/>
    </row>
    <row r="7" spans="1:24" s="38" customFormat="1">
      <c r="A7" s="136" t="s">
        <v>95</v>
      </c>
      <c r="B7" s="200" t="s">
        <v>198</v>
      </c>
      <c r="C7" s="200"/>
      <c r="D7" s="200"/>
      <c r="E7" s="39"/>
      <c r="F7" s="39"/>
      <c r="G7" s="39"/>
      <c r="H7" s="41"/>
      <c r="I7" s="40"/>
      <c r="X7" s="42"/>
    </row>
    <row r="8" spans="1:24" s="43" customFormat="1">
      <c r="A8" s="136" t="s">
        <v>96</v>
      </c>
      <c r="B8" s="204">
        <v>44843</v>
      </c>
      <c r="C8" s="204"/>
      <c r="D8" s="204"/>
      <c r="E8" s="39"/>
    </row>
    <row r="9" spans="1:24" s="43" customFormat="1">
      <c r="A9" s="137" t="s">
        <v>97</v>
      </c>
      <c r="B9" s="70" t="str">
        <f>F17</f>
        <v>Internal Build 03112011</v>
      </c>
      <c r="C9" s="70" t="str">
        <f>G17</f>
        <v>Internal build 14112011</v>
      </c>
      <c r="D9" s="70" t="str">
        <f>H17</f>
        <v>External build 16112011</v>
      </c>
    </row>
    <row r="10" spans="1:24" s="43" customFormat="1">
      <c r="A10" s="138" t="s">
        <v>98</v>
      </c>
      <c r="B10" s="71"/>
      <c r="C10" s="71"/>
      <c r="D10" s="71"/>
    </row>
    <row r="11" spans="1:24" s="43" customFormat="1">
      <c r="A11" s="138" t="s">
        <v>40</v>
      </c>
      <c r="B11" s="72"/>
      <c r="C11" s="72"/>
      <c r="D11" s="72"/>
    </row>
    <row r="12" spans="1:24" s="43" customFormat="1">
      <c r="A12" s="138" t="s">
        <v>42</v>
      </c>
      <c r="B12" s="72"/>
      <c r="C12" s="72"/>
      <c r="D12" s="72"/>
    </row>
    <row r="13" spans="1:24" s="43" customFormat="1">
      <c r="A13" s="138" t="s">
        <v>44</v>
      </c>
      <c r="B13" s="72">
        <f>COUNTIF($F$18:$F$49299,"*Not Run*")</f>
        <v>0</v>
      </c>
      <c r="C13" s="72">
        <f>COUNTIF($G$18:$G$49299,"*Not Run*")</f>
        <v>0</v>
      </c>
      <c r="D13" s="72">
        <f>COUNTIF($H$18:$H$49299,"*Not Run*")</f>
        <v>0</v>
      </c>
      <c r="E13" s="1"/>
      <c r="F13" s="1"/>
      <c r="G13" s="1"/>
      <c r="H13" s="1"/>
      <c r="I13" s="1"/>
    </row>
    <row r="14" spans="1:24" s="43" customFormat="1">
      <c r="A14" s="138" t="s">
        <v>99</v>
      </c>
      <c r="B14" s="72">
        <f>COUNTIF($F$18:$F$49299,"*NA*")</f>
        <v>0</v>
      </c>
      <c r="C14" s="72">
        <f>COUNTIF($G$18:$G$49299,"*NA*")</f>
        <v>0</v>
      </c>
      <c r="D14" s="72">
        <f>COUNTIF($H$18:$H$49299,"*NA*")</f>
        <v>0</v>
      </c>
      <c r="E14" s="61"/>
      <c r="F14" s="1"/>
      <c r="G14" s="1"/>
      <c r="H14" s="1"/>
      <c r="I14" s="1"/>
    </row>
    <row r="15" spans="1:24" s="43" customFormat="1" ht="26.4">
      <c r="A15" s="138" t="s">
        <v>100</v>
      </c>
      <c r="B15" s="72"/>
      <c r="C15" s="72"/>
      <c r="D15" s="72"/>
      <c r="E15" s="1"/>
      <c r="F15" s="1"/>
      <c r="G15" s="1"/>
      <c r="H15" s="1"/>
      <c r="I15" s="1"/>
    </row>
    <row r="16" spans="1:24" s="44" customFormat="1" ht="15" customHeight="1">
      <c r="A16" s="73"/>
      <c r="B16" s="49"/>
      <c r="C16" s="49"/>
      <c r="D16" s="50"/>
      <c r="E16" s="62"/>
      <c r="F16" s="206" t="s">
        <v>97</v>
      </c>
      <c r="G16" s="207"/>
      <c r="H16" s="208"/>
      <c r="I16" s="62"/>
    </row>
    <row r="17" spans="1:9" s="44" customFormat="1" ht="39.6">
      <c r="A17" s="139" t="s">
        <v>101</v>
      </c>
      <c r="B17" s="140" t="s">
        <v>102</v>
      </c>
      <c r="C17" s="140" t="s">
        <v>103</v>
      </c>
      <c r="D17" s="140" t="s">
        <v>104</v>
      </c>
      <c r="E17" s="141" t="s">
        <v>105</v>
      </c>
      <c r="F17" s="140" t="s">
        <v>106</v>
      </c>
      <c r="G17" s="140" t="s">
        <v>107</v>
      </c>
      <c r="H17" s="140" t="s">
        <v>108</v>
      </c>
      <c r="I17" s="140" t="s">
        <v>109</v>
      </c>
    </row>
    <row r="18" spans="1:9" s="44" customFormat="1" ht="15.75" customHeight="1">
      <c r="A18" s="64"/>
      <c r="B18" s="195" t="s">
        <v>213</v>
      </c>
      <c r="C18" s="196"/>
      <c r="D18" s="197"/>
      <c r="E18" s="64"/>
      <c r="F18" s="65"/>
      <c r="G18" s="65"/>
      <c r="H18" s="65"/>
      <c r="I18" s="64"/>
    </row>
    <row r="19" spans="1:9" s="45" customFormat="1" ht="26.4">
      <c r="A19" s="51">
        <v>1</v>
      </c>
      <c r="B19" s="167" t="s">
        <v>214</v>
      </c>
      <c r="C19" s="51"/>
      <c r="D19" s="52"/>
      <c r="E19" s="53"/>
      <c r="F19" s="51"/>
      <c r="G19" s="51"/>
      <c r="H19" s="51"/>
      <c r="I19" s="54"/>
    </row>
    <row r="20" spans="1:9" s="45" customFormat="1" ht="26.4">
      <c r="A20" s="57">
        <v>2</v>
      </c>
      <c r="B20" s="167" t="s">
        <v>217</v>
      </c>
      <c r="C20" s="51"/>
      <c r="D20" s="58"/>
      <c r="E20" s="53"/>
      <c r="F20" s="51"/>
      <c r="G20" s="51"/>
      <c r="H20" s="51"/>
      <c r="I20" s="54"/>
    </row>
    <row r="21" spans="1:9" s="45" customFormat="1" ht="26.4">
      <c r="A21" s="57">
        <v>3</v>
      </c>
      <c r="B21" s="167" t="s">
        <v>218</v>
      </c>
      <c r="C21" s="51"/>
      <c r="D21" s="59"/>
      <c r="E21" s="53"/>
      <c r="F21" s="51"/>
      <c r="G21" s="51"/>
      <c r="H21" s="51"/>
      <c r="I21" s="54"/>
    </row>
    <row r="22" spans="1:9" s="48" customFormat="1" ht="26.4">
      <c r="A22" s="57">
        <v>4</v>
      </c>
      <c r="B22" s="167" t="s">
        <v>215</v>
      </c>
      <c r="C22" s="51"/>
      <c r="D22" s="53"/>
      <c r="E22" s="53"/>
      <c r="F22" s="51"/>
      <c r="G22" s="51"/>
      <c r="H22" s="51"/>
      <c r="I22" s="60"/>
    </row>
    <row r="23" spans="1:9" s="48" customFormat="1" ht="13.8">
      <c r="A23" s="74"/>
      <c r="B23" s="195" t="s">
        <v>216</v>
      </c>
      <c r="C23" s="196"/>
      <c r="D23" s="197"/>
      <c r="E23" s="66"/>
      <c r="F23" s="63"/>
      <c r="G23" s="63"/>
      <c r="H23" s="63"/>
      <c r="I23" s="66"/>
    </row>
    <row r="24" spans="1:9" s="45" customFormat="1" ht="26.4">
      <c r="A24" s="51">
        <v>5</v>
      </c>
      <c r="B24" s="167" t="s">
        <v>219</v>
      </c>
      <c r="C24" s="51"/>
      <c r="D24" s="52"/>
      <c r="E24" s="53"/>
      <c r="F24" s="51"/>
      <c r="G24" s="51"/>
      <c r="H24" s="51"/>
      <c r="I24" s="54"/>
    </row>
    <row r="25" spans="1:9" s="45" customFormat="1" ht="26.4">
      <c r="A25" s="57">
        <v>6</v>
      </c>
      <c r="B25" s="167" t="s">
        <v>220</v>
      </c>
      <c r="C25" s="51"/>
      <c r="D25" s="58"/>
      <c r="E25" s="53"/>
      <c r="F25" s="51"/>
      <c r="G25" s="51"/>
      <c r="H25" s="51"/>
      <c r="I25" s="54"/>
    </row>
    <row r="26" spans="1:9" s="45" customFormat="1" ht="26.4">
      <c r="A26" s="57">
        <v>7</v>
      </c>
      <c r="B26" s="167" t="s">
        <v>221</v>
      </c>
      <c r="C26" s="51"/>
      <c r="D26" s="59"/>
      <c r="E26" s="53"/>
      <c r="F26" s="51"/>
      <c r="G26" s="51"/>
      <c r="H26" s="51"/>
      <c r="I26" s="54"/>
    </row>
    <row r="27" spans="1:9" s="48" customFormat="1" ht="26.4">
      <c r="A27" s="57">
        <v>8</v>
      </c>
      <c r="B27" s="167" t="s">
        <v>222</v>
      </c>
      <c r="C27" s="51"/>
      <c r="D27" s="53"/>
      <c r="E27" s="53"/>
      <c r="F27" s="51"/>
      <c r="G27" s="51"/>
      <c r="H27" s="51"/>
      <c r="I27" s="60"/>
    </row>
    <row r="28" spans="1:9" s="48" customFormat="1" ht="13.8">
      <c r="A28" s="74"/>
      <c r="B28" s="195" t="s">
        <v>232</v>
      </c>
      <c r="C28" s="196"/>
      <c r="D28" s="197"/>
      <c r="E28" s="66"/>
      <c r="F28" s="63"/>
      <c r="G28" s="63"/>
      <c r="H28" s="63"/>
      <c r="I28" s="66"/>
    </row>
    <row r="29" spans="1:9" s="45" customFormat="1" ht="26.4">
      <c r="A29" s="51">
        <v>9</v>
      </c>
      <c r="B29" s="167" t="s">
        <v>233</v>
      </c>
      <c r="C29" s="51"/>
      <c r="D29" s="52"/>
      <c r="E29" s="53"/>
      <c r="F29" s="51"/>
      <c r="G29" s="51"/>
      <c r="H29" s="51"/>
      <c r="I29" s="54"/>
    </row>
    <row r="30" spans="1:9" s="45" customFormat="1" ht="26.4">
      <c r="A30" s="57">
        <v>10</v>
      </c>
      <c r="B30" s="167" t="s">
        <v>234</v>
      </c>
      <c r="C30" s="51"/>
      <c r="D30" s="58"/>
      <c r="E30" s="53"/>
      <c r="F30" s="51"/>
      <c r="G30" s="51"/>
      <c r="H30" s="51"/>
      <c r="I30" s="54"/>
    </row>
    <row r="31" spans="1:9" s="45" customFormat="1" ht="39.6">
      <c r="A31" s="57">
        <v>11</v>
      </c>
      <c r="B31" s="167" t="s">
        <v>235</v>
      </c>
      <c r="C31" s="51"/>
      <c r="D31" s="59"/>
      <c r="E31" s="53"/>
      <c r="F31" s="51"/>
      <c r="G31" s="51"/>
      <c r="H31" s="51"/>
      <c r="I31" s="54"/>
    </row>
    <row r="32" spans="1:9" s="45" customFormat="1" ht="39.6">
      <c r="A32" s="57">
        <v>12</v>
      </c>
      <c r="B32" s="167" t="s">
        <v>236</v>
      </c>
      <c r="C32" s="51"/>
      <c r="D32" s="59"/>
      <c r="E32" s="53"/>
      <c r="F32" s="51"/>
      <c r="G32" s="51"/>
      <c r="H32" s="51"/>
      <c r="I32" s="54"/>
    </row>
    <row r="33" spans="1:9" s="48" customFormat="1" ht="39.6">
      <c r="A33" s="57">
        <v>13</v>
      </c>
      <c r="B33" s="167" t="s">
        <v>237</v>
      </c>
      <c r="C33" s="51"/>
      <c r="D33" s="53"/>
      <c r="E33" s="53"/>
      <c r="F33" s="51"/>
      <c r="G33" s="51"/>
      <c r="H33" s="51"/>
      <c r="I33" s="60"/>
    </row>
    <row r="34" spans="1:9">
      <c r="A34" s="75" t="s">
        <v>238</v>
      </c>
      <c r="B34" s="46" t="s">
        <v>239</v>
      </c>
    </row>
  </sheetData>
  <mergeCells count="13">
    <mergeCell ref="B28:D28"/>
    <mergeCell ref="B23:D23"/>
    <mergeCell ref="B18:D18"/>
    <mergeCell ref="B5:D5"/>
    <mergeCell ref="B6:D6"/>
    <mergeCell ref="B7:D7"/>
    <mergeCell ref="B8:D8"/>
    <mergeCell ref="A1:D1"/>
    <mergeCell ref="A2:D2"/>
    <mergeCell ref="C3:D3"/>
    <mergeCell ref="B4:D4"/>
    <mergeCell ref="F16:H16"/>
    <mergeCell ref="E2:E3"/>
  </mergeCells>
  <dataValidations count="4">
    <dataValidation allowBlank="1" showInputMessage="1" showErrorMessage="1" sqref="F18:H18" xr:uid="{00000000-0002-0000-0500-000001000000}"/>
    <dataValidation showDropDown="1" showErrorMessage="1" sqref="F16:H17" xr:uid="{00000000-0002-0000-0500-000002000000}"/>
    <dataValidation type="list" allowBlank="1" sqref="F19:H33" xr:uid="{00000000-0002-0000-0500-000003000000}">
      <formula1>$A$11:$A$15</formula1>
    </dataValidation>
    <dataValidation type="list" allowBlank="1" showErrorMessage="1" sqref="F34:H85" xr:uid="{00000000-0002-0000-0500-000000000000}">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44" zoomScaleNormal="100" workbookViewId="0">
      <selection activeCell="C27" sqref="C27"/>
    </sheetView>
  </sheetViews>
  <sheetFormatPr defaultColWidth="9.09765625" defaultRowHeight="13.8"/>
  <cols>
    <col min="1" max="1" width="4" style="76" customWidth="1"/>
    <col min="2" max="2" width="16.09765625" style="77" customWidth="1"/>
    <col min="3" max="3" width="19" style="77" customWidth="1"/>
    <col min="4" max="4" width="20.3984375" style="77" customWidth="1"/>
    <col min="5" max="5" width="16.296875" style="77" customWidth="1"/>
    <col min="6" max="6" width="19" style="77" customWidth="1"/>
    <col min="7" max="7" width="15" style="79" customWidth="1"/>
    <col min="8" max="8" width="23.59765625" style="79" customWidth="1"/>
    <col min="9" max="9" width="25.3984375" style="79" customWidth="1"/>
    <col min="10" max="10" width="21" style="79" customWidth="1"/>
    <col min="11" max="11" width="11.3984375" style="79" customWidth="1"/>
    <col min="12" max="12" width="17.296875" style="79" customWidth="1"/>
    <col min="13" max="13" width="17.296875" style="77" customWidth="1"/>
    <col min="14" max="14" width="14.09765625" style="77" customWidth="1"/>
    <col min="15" max="15" width="18.3984375" style="77" customWidth="1"/>
    <col min="16" max="16384" width="9.09765625" style="77"/>
  </cols>
  <sheetData>
    <row r="1" spans="1:12">
      <c r="G1" s="78" t="s">
        <v>112</v>
      </c>
    </row>
    <row r="2" spans="1:12" s="81" customFormat="1" ht="24.6">
      <c r="A2" s="80"/>
      <c r="C2" s="227" t="s">
        <v>113</v>
      </c>
      <c r="D2" s="227"/>
      <c r="E2" s="227"/>
      <c r="F2" s="227"/>
      <c r="G2" s="227"/>
      <c r="H2" s="82" t="s">
        <v>114</v>
      </c>
      <c r="I2" s="83"/>
      <c r="J2" s="83"/>
      <c r="K2" s="83"/>
      <c r="L2" s="83"/>
    </row>
    <row r="3" spans="1:12" s="81" customFormat="1" ht="22.8">
      <c r="A3" s="80"/>
      <c r="C3" s="228" t="s">
        <v>115</v>
      </c>
      <c r="D3" s="228"/>
      <c r="E3" s="154"/>
      <c r="F3" s="229" t="s">
        <v>116</v>
      </c>
      <c r="G3" s="229"/>
      <c r="H3" s="83"/>
      <c r="I3" s="83"/>
      <c r="J3" s="84"/>
      <c r="K3" s="83"/>
      <c r="L3" s="83"/>
    </row>
    <row r="4" spans="1:12">
      <c r="A4" s="80"/>
      <c r="D4" s="85"/>
      <c r="E4" s="85"/>
      <c r="H4" s="86"/>
    </row>
    <row r="5" spans="1:12" s="87" customFormat="1">
      <c r="A5" s="80"/>
      <c r="D5" s="88"/>
      <c r="E5" s="88"/>
      <c r="G5" s="89"/>
      <c r="H5" s="90"/>
      <c r="I5" s="89"/>
      <c r="J5" s="89"/>
      <c r="K5" s="89"/>
      <c r="L5" s="89"/>
    </row>
    <row r="6" spans="1:12" ht="21.75" customHeight="1">
      <c r="B6" s="211" t="s">
        <v>117</v>
      </c>
      <c r="C6" s="211"/>
      <c r="D6" s="91"/>
      <c r="E6" s="91"/>
      <c r="F6" s="91"/>
      <c r="G6" s="92"/>
      <c r="H6" s="92"/>
    </row>
    <row r="7" spans="1:12">
      <c r="B7" s="93" t="s">
        <v>118</v>
      </c>
      <c r="C7" s="94"/>
      <c r="D7" s="94"/>
      <c r="E7" s="94"/>
      <c r="F7" s="94"/>
      <c r="G7" s="95"/>
    </row>
    <row r="8" spans="1:12">
      <c r="A8" s="96" t="s">
        <v>57</v>
      </c>
      <c r="B8" s="157" t="s">
        <v>119</v>
      </c>
      <c r="C8" s="157" t="s">
        <v>120</v>
      </c>
      <c r="D8" s="157" t="s">
        <v>121</v>
      </c>
      <c r="E8" s="157" t="s">
        <v>122</v>
      </c>
      <c r="F8" s="157" t="s">
        <v>123</v>
      </c>
      <c r="G8" s="157" t="s">
        <v>124</v>
      </c>
      <c r="H8" s="157" t="s">
        <v>125</v>
      </c>
      <c r="I8" s="156" t="s">
        <v>126</v>
      </c>
      <c r="L8" s="77"/>
    </row>
    <row r="9" spans="1:12" s="122" customFormat="1" ht="14.4">
      <c r="A9" s="118"/>
      <c r="B9" s="119" t="s">
        <v>127</v>
      </c>
      <c r="C9" s="119" t="s">
        <v>128</v>
      </c>
      <c r="D9" s="119" t="s">
        <v>129</v>
      </c>
      <c r="E9" s="119" t="s">
        <v>130</v>
      </c>
      <c r="F9" s="119" t="s">
        <v>131</v>
      </c>
      <c r="G9" s="119" t="s">
        <v>132</v>
      </c>
      <c r="H9" s="119" t="s">
        <v>133</v>
      </c>
      <c r="I9" s="120"/>
      <c r="J9" s="121"/>
      <c r="K9" s="121"/>
    </row>
    <row r="10" spans="1:12">
      <c r="A10" s="97">
        <v>1</v>
      </c>
      <c r="B10" s="98" t="s">
        <v>65</v>
      </c>
      <c r="C10" s="98" t="s">
        <v>134</v>
      </c>
      <c r="D10" s="98" t="s">
        <v>135</v>
      </c>
      <c r="E10" s="98" t="s">
        <v>136</v>
      </c>
      <c r="F10" s="98" t="s">
        <v>137</v>
      </c>
      <c r="G10" s="98" t="s">
        <v>138</v>
      </c>
      <c r="H10" s="98" t="s">
        <v>138</v>
      </c>
      <c r="I10" s="99"/>
      <c r="L10" s="77"/>
    </row>
    <row r="11" spans="1:12" ht="20.25" customHeight="1">
      <c r="A11" s="97">
        <v>2</v>
      </c>
      <c r="B11" s="98" t="s">
        <v>66</v>
      </c>
      <c r="C11" s="98" t="s">
        <v>139</v>
      </c>
      <c r="D11" s="98" t="s">
        <v>140</v>
      </c>
      <c r="E11" s="98" t="s">
        <v>141</v>
      </c>
      <c r="F11" s="98" t="s">
        <v>137</v>
      </c>
      <c r="G11" s="98" t="s">
        <v>138</v>
      </c>
      <c r="H11" s="98" t="s">
        <v>142</v>
      </c>
      <c r="I11" s="99" t="s">
        <v>143</v>
      </c>
      <c r="L11" s="77"/>
    </row>
    <row r="12" spans="1:12" ht="20.25" customHeight="1">
      <c r="A12" s="97">
        <v>3</v>
      </c>
      <c r="B12" s="98" t="s">
        <v>144</v>
      </c>
      <c r="C12" s="98" t="s">
        <v>145</v>
      </c>
      <c r="D12" s="98" t="s">
        <v>140</v>
      </c>
      <c r="E12" s="98" t="s">
        <v>136</v>
      </c>
      <c r="F12" s="98" t="s">
        <v>146</v>
      </c>
      <c r="G12" s="98" t="s">
        <v>138</v>
      </c>
      <c r="H12" s="98" t="s">
        <v>138</v>
      </c>
      <c r="I12" s="99"/>
      <c r="L12" s="77"/>
    </row>
    <row r="13" spans="1:12" ht="15" customHeight="1">
      <c r="B13" s="100"/>
      <c r="C13" s="94"/>
      <c r="D13" s="94"/>
      <c r="E13" s="94"/>
      <c r="F13" s="94"/>
      <c r="G13" s="95"/>
    </row>
    <row r="14" spans="1:12" ht="21.75" customHeight="1">
      <c r="B14" s="211" t="s">
        <v>147</v>
      </c>
      <c r="C14" s="211"/>
      <c r="D14" s="211"/>
      <c r="E14" s="91"/>
      <c r="F14" s="91"/>
      <c r="G14" s="92"/>
      <c r="H14" s="92"/>
    </row>
    <row r="15" spans="1:12">
      <c r="B15" s="93" t="s">
        <v>148</v>
      </c>
      <c r="C15" s="94"/>
      <c r="D15" s="94"/>
      <c r="E15" s="94"/>
      <c r="F15" s="94"/>
      <c r="G15" s="95"/>
    </row>
    <row r="16" spans="1:12" ht="31.5" customHeight="1">
      <c r="A16" s="96" t="s">
        <v>57</v>
      </c>
      <c r="B16" s="157" t="s">
        <v>149</v>
      </c>
      <c r="C16" s="157" t="s">
        <v>40</v>
      </c>
      <c r="D16" s="157" t="s">
        <v>42</v>
      </c>
      <c r="E16" s="157" t="s">
        <v>142</v>
      </c>
      <c r="F16" s="157" t="s">
        <v>44</v>
      </c>
      <c r="G16" s="157" t="s">
        <v>150</v>
      </c>
      <c r="L16" s="77"/>
    </row>
    <row r="17" spans="1:12" s="122" customFormat="1" ht="39.6">
      <c r="A17" s="118"/>
      <c r="B17" s="119" t="s">
        <v>127</v>
      </c>
      <c r="C17" s="123" t="s">
        <v>151</v>
      </c>
      <c r="D17" s="123" t="s">
        <v>152</v>
      </c>
      <c r="E17" s="123" t="s">
        <v>153</v>
      </c>
      <c r="F17" s="123" t="s">
        <v>154</v>
      </c>
      <c r="G17" s="123" t="s">
        <v>155</v>
      </c>
      <c r="H17" s="121"/>
      <c r="I17" s="121"/>
      <c r="J17" s="121"/>
      <c r="K17" s="121"/>
    </row>
    <row r="18" spans="1:12">
      <c r="A18" s="97">
        <v>1</v>
      </c>
      <c r="B18" s="98" t="s">
        <v>65</v>
      </c>
      <c r="C18" s="101">
        <f>'Display Price'!D11</f>
        <v>0</v>
      </c>
      <c r="D18" s="101">
        <f>'Display Price'!D12</f>
        <v>0</v>
      </c>
      <c r="E18" s="101">
        <f>'Display Price'!D14</f>
        <v>0</v>
      </c>
      <c r="F18" s="101">
        <f>'Display Price'!D13</f>
        <v>0</v>
      </c>
      <c r="G18" s="101">
        <f>'Display Price'!D15</f>
        <v>0</v>
      </c>
      <c r="L18" s="77"/>
    </row>
    <row r="19" spans="1:12" ht="20.25" customHeight="1">
      <c r="A19" s="97">
        <v>2</v>
      </c>
      <c r="B19" s="98" t="s">
        <v>144</v>
      </c>
      <c r="C19" s="101" t="e">
        <f>#REF!</f>
        <v>#REF!</v>
      </c>
      <c r="D19" s="101" t="e">
        <f>#REF!</f>
        <v>#REF!</v>
      </c>
      <c r="E19" s="101" t="e">
        <f>#REF!</f>
        <v>#REF!</v>
      </c>
      <c r="F19" s="101" t="e">
        <f>#REF!</f>
        <v>#REF!</v>
      </c>
      <c r="G19" s="101" t="e">
        <f>#REF!</f>
        <v>#REF!</v>
      </c>
      <c r="L19" s="77"/>
    </row>
    <row r="20" spans="1:12" ht="20.25" customHeight="1">
      <c r="A20" s="97">
        <v>3</v>
      </c>
      <c r="B20" s="98" t="s">
        <v>98</v>
      </c>
      <c r="C20" s="101" t="e">
        <f>SUM(C18:C19)</f>
        <v>#REF!</v>
      </c>
      <c r="D20" s="101" t="e">
        <f t="shared" ref="D20:G20" si="0">SUM(D18:D19)</f>
        <v>#REF!</v>
      </c>
      <c r="E20" s="101" t="e">
        <f t="shared" si="0"/>
        <v>#REF!</v>
      </c>
      <c r="F20" s="101" t="e">
        <f t="shared" si="0"/>
        <v>#REF!</v>
      </c>
      <c r="G20" s="101" t="e">
        <f t="shared" si="0"/>
        <v>#REF!</v>
      </c>
      <c r="L20" s="77"/>
    </row>
    <row r="21" spans="1:12" ht="20.25" customHeight="1">
      <c r="A21" s="103"/>
      <c r="B21" s="104"/>
      <c r="C21" s="117" t="s">
        <v>156</v>
      </c>
      <c r="D21" s="116" t="e">
        <f>SUM(C20,D20,G20)/SUM(C20:G20)</f>
        <v>#REF!</v>
      </c>
      <c r="E21" s="105"/>
      <c r="F21" s="105"/>
      <c r="G21" s="105"/>
      <c r="L21" s="77"/>
    </row>
    <row r="22" spans="1:12">
      <c r="B22" s="100"/>
      <c r="C22" s="94"/>
      <c r="D22" s="94"/>
      <c r="E22" s="94"/>
      <c r="F22" s="94"/>
      <c r="G22" s="95"/>
    </row>
    <row r="23" spans="1:12" ht="21.75" customHeight="1">
      <c r="B23" s="211" t="s">
        <v>157</v>
      </c>
      <c r="C23" s="211"/>
      <c r="D23" s="211"/>
      <c r="E23" s="91"/>
      <c r="F23" s="91"/>
      <c r="G23" s="92"/>
      <c r="H23" s="92"/>
    </row>
    <row r="24" spans="1:12" ht="21.75" customHeight="1">
      <c r="B24" s="93" t="s">
        <v>158</v>
      </c>
      <c r="C24" s="155"/>
      <c r="D24" s="155"/>
      <c r="E24" s="91"/>
      <c r="F24" s="91"/>
      <c r="G24" s="92"/>
      <c r="H24" s="92"/>
    </row>
    <row r="25" spans="1:12" ht="14.4">
      <c r="B25" s="102" t="s">
        <v>159</v>
      </c>
      <c r="C25" s="94"/>
      <c r="D25" s="94"/>
      <c r="E25" s="94"/>
      <c r="F25" s="94"/>
      <c r="G25" s="95"/>
    </row>
    <row r="26" spans="1:12" ht="18.75" customHeight="1">
      <c r="A26" s="96" t="s">
        <v>57</v>
      </c>
      <c r="B26" s="157" t="s">
        <v>160</v>
      </c>
      <c r="C26" s="157" t="s">
        <v>161</v>
      </c>
      <c r="D26" s="157" t="s">
        <v>162</v>
      </c>
      <c r="E26" s="157" t="s">
        <v>163</v>
      </c>
      <c r="F26" s="157" t="s">
        <v>164</v>
      </c>
      <c r="G26" s="230" t="s">
        <v>109</v>
      </c>
      <c r="H26" s="231"/>
    </row>
    <row r="27" spans="1:12">
      <c r="A27" s="97">
        <v>1</v>
      </c>
      <c r="B27" s="98" t="s">
        <v>165</v>
      </c>
      <c r="C27" s="101" t="e">
        <f>COUNTIFS(#REF!, "*Critical*",#REF!,"*Open*")</f>
        <v>#REF!</v>
      </c>
      <c r="D27" s="101" t="e">
        <f>COUNTIFS(#REF!, "*Critical*",#REF!,"*Resolved*")</f>
        <v>#REF!</v>
      </c>
      <c r="E27" s="101" t="e">
        <f>COUNTIFS(#REF!, "*Critical*",#REF!,"*Reopened*")</f>
        <v>#REF!</v>
      </c>
      <c r="F27" s="101" t="e">
        <f>COUNTIFS(#REF!, "*Critical*",#REF!,"*Closed*") + COUNTIFS(#REF!, "*Critical*",#REF!,"*Ready for client test*")</f>
        <v>#REF!</v>
      </c>
      <c r="G27" s="222"/>
      <c r="H27" s="223"/>
    </row>
    <row r="28" spans="1:12" ht="20.25" customHeight="1">
      <c r="A28" s="97">
        <v>2</v>
      </c>
      <c r="B28" s="98" t="s">
        <v>166</v>
      </c>
      <c r="C28" s="101" t="e">
        <f>COUNTIFS(#REF!, "*Major*",#REF!,"*Open*")</f>
        <v>#REF!</v>
      </c>
      <c r="D28" s="101" t="e">
        <f>COUNTIFS(#REF!, "*Major*",#REF!,"*Resolved*")</f>
        <v>#REF!</v>
      </c>
      <c r="E28" s="101" t="e">
        <f>COUNTIFS(#REF!, "*Major*",#REF!,"*Reopened*")</f>
        <v>#REF!</v>
      </c>
      <c r="F28" s="101" t="e">
        <f>COUNTIFS(#REF!, "*Major*",#REF!,"*Closed*") + COUNTIFS(#REF!, "*Major*",#REF!,"*Ready for client test*")</f>
        <v>#REF!</v>
      </c>
      <c r="G28" s="222"/>
      <c r="H28" s="223"/>
    </row>
    <row r="29" spans="1:12" ht="20.25" customHeight="1">
      <c r="A29" s="97">
        <v>3</v>
      </c>
      <c r="B29" s="98" t="s">
        <v>167</v>
      </c>
      <c r="C29" s="101" t="e">
        <f>COUNTIFS(#REF!, "*Normal*",#REF!,"*Open*")</f>
        <v>#REF!</v>
      </c>
      <c r="D29" s="101" t="e">
        <f>COUNTIFS(#REF!, "*Normal*",#REF!,"*Resolved*")</f>
        <v>#REF!</v>
      </c>
      <c r="E29" s="101" t="e">
        <f>COUNTIFS(#REF!, "*Normal*",#REF!,"*Reopened*")</f>
        <v>#REF!</v>
      </c>
      <c r="F29" s="101" t="e">
        <f>COUNTIFS(#REF!, "*Normal*",#REF!,"*Closed*") + COUNTIFS(#REF!, "*Normal*",#REF!,"*Ready for client test*")</f>
        <v>#REF!</v>
      </c>
      <c r="G29" s="222"/>
      <c r="H29" s="223"/>
    </row>
    <row r="30" spans="1:12" ht="20.25" customHeight="1">
      <c r="A30" s="97">
        <v>4</v>
      </c>
      <c r="B30" s="98" t="s">
        <v>168</v>
      </c>
      <c r="C30" s="101" t="e">
        <f>COUNTIFS(#REF!, "*Minor*",#REF!,"*Open*")</f>
        <v>#REF!</v>
      </c>
      <c r="D30" s="101" t="e">
        <f>COUNTIFS(#REF!, "*Minor*",#REF!,"*Resolved*")</f>
        <v>#REF!</v>
      </c>
      <c r="E30" s="101" t="e">
        <f>COUNTIFS(#REF!, "*Minor*",#REF!,"*Reopened*")</f>
        <v>#REF!</v>
      </c>
      <c r="F30" s="101" t="e">
        <f>COUNTIFS(#REF!, "*Minor*",#REF!,"*Closed*") + COUNTIFS(#REF!, "*Minor*",#REF!,"*Ready for client test*")</f>
        <v>#REF!</v>
      </c>
      <c r="G30" s="222"/>
      <c r="H30" s="223"/>
    </row>
    <row r="31" spans="1:12" ht="20.25" customHeight="1">
      <c r="A31" s="97"/>
      <c r="B31" s="96" t="s">
        <v>98</v>
      </c>
      <c r="C31" s="96" t="e">
        <f>SUM(C27:C30)</f>
        <v>#REF!</v>
      </c>
      <c r="D31" s="96">
        <v>0</v>
      </c>
      <c r="E31" s="96">
        <v>0</v>
      </c>
      <c r="F31" s="96" t="e">
        <f>SUM(F27:F30)</f>
        <v>#REF!</v>
      </c>
      <c r="G31" s="222"/>
      <c r="H31" s="223"/>
    </row>
    <row r="32" spans="1:12" ht="20.25" customHeight="1">
      <c r="A32" s="103"/>
      <c r="B32" s="104"/>
      <c r="C32" s="105"/>
      <c r="D32" s="105"/>
      <c r="E32" s="105"/>
      <c r="F32" s="105"/>
      <c r="G32" s="105"/>
      <c r="H32" s="105"/>
    </row>
    <row r="33" spans="1:12" ht="14.4">
      <c r="B33" s="102" t="s">
        <v>169</v>
      </c>
      <c r="C33" s="94"/>
      <c r="D33" s="94"/>
      <c r="E33" s="94"/>
      <c r="F33" s="94"/>
      <c r="G33" s="95"/>
    </row>
    <row r="34" spans="1:12" ht="18.75" customHeight="1">
      <c r="A34" s="96" t="s">
        <v>57</v>
      </c>
      <c r="B34" s="157" t="s">
        <v>170</v>
      </c>
      <c r="C34" s="157" t="s">
        <v>171</v>
      </c>
      <c r="D34" s="157" t="s">
        <v>172</v>
      </c>
      <c r="E34" s="157" t="s">
        <v>123</v>
      </c>
      <c r="F34" s="216" t="s">
        <v>126</v>
      </c>
      <c r="G34" s="218"/>
    </row>
    <row r="35" spans="1:12" s="122" customFormat="1" ht="14.4">
      <c r="A35" s="118"/>
      <c r="B35" s="119" t="s">
        <v>173</v>
      </c>
      <c r="C35" s="123" t="s">
        <v>174</v>
      </c>
      <c r="D35" s="123" t="s">
        <v>175</v>
      </c>
      <c r="E35" s="123" t="s">
        <v>131</v>
      </c>
      <c r="F35" s="225"/>
      <c r="G35" s="226"/>
      <c r="H35" s="121"/>
      <c r="I35" s="121"/>
      <c r="J35" s="121"/>
      <c r="K35" s="121"/>
      <c r="L35" s="121"/>
    </row>
    <row r="36" spans="1:12">
      <c r="A36" s="97">
        <v>1</v>
      </c>
      <c r="B36" s="98" t="s">
        <v>111</v>
      </c>
      <c r="C36" s="101" t="s">
        <v>176</v>
      </c>
      <c r="D36" s="101" t="s">
        <v>168</v>
      </c>
      <c r="E36" s="101" t="s">
        <v>137</v>
      </c>
      <c r="F36" s="222"/>
      <c r="G36" s="223"/>
    </row>
    <row r="37" spans="1:12" ht="20.25" customHeight="1">
      <c r="A37" s="97">
        <v>2</v>
      </c>
      <c r="B37" s="98" t="s">
        <v>110</v>
      </c>
      <c r="C37" s="101" t="s">
        <v>177</v>
      </c>
      <c r="D37" s="101" t="s">
        <v>168</v>
      </c>
      <c r="E37" s="101" t="s">
        <v>137</v>
      </c>
      <c r="F37" s="222"/>
      <c r="G37" s="223"/>
    </row>
    <row r="38" spans="1:12" ht="20.25" customHeight="1">
      <c r="A38" s="103"/>
      <c r="B38" s="104"/>
      <c r="C38" s="105"/>
      <c r="D38" s="105"/>
      <c r="E38" s="105"/>
      <c r="F38" s="105"/>
      <c r="G38" s="105"/>
      <c r="H38" s="105"/>
    </row>
    <row r="39" spans="1:12" ht="21.75" customHeight="1">
      <c r="B39" s="211" t="s">
        <v>178</v>
      </c>
      <c r="C39" s="211"/>
      <c r="D39" s="91"/>
      <c r="E39" s="91"/>
      <c r="F39" s="91"/>
      <c r="G39" s="92"/>
      <c r="H39" s="92"/>
    </row>
    <row r="40" spans="1:12">
      <c r="B40" s="93" t="s">
        <v>179</v>
      </c>
      <c r="C40" s="94"/>
      <c r="D40" s="94"/>
      <c r="E40" s="94"/>
      <c r="F40" s="94"/>
      <c r="G40" s="95"/>
    </row>
    <row r="41" spans="1:12" ht="18.75" customHeight="1">
      <c r="A41" s="96" t="s">
        <v>57</v>
      </c>
      <c r="B41" s="157" t="s">
        <v>61</v>
      </c>
      <c r="C41" s="224" t="s">
        <v>180</v>
      </c>
      <c r="D41" s="224"/>
      <c r="E41" s="224" t="s">
        <v>181</v>
      </c>
      <c r="F41" s="224"/>
      <c r="G41" s="224"/>
      <c r="H41" s="96" t="s">
        <v>182</v>
      </c>
    </row>
    <row r="42" spans="1:12" ht="34.5" customHeight="1">
      <c r="A42" s="97">
        <v>1</v>
      </c>
      <c r="B42" s="158" t="s">
        <v>183</v>
      </c>
      <c r="C42" s="221" t="s">
        <v>184</v>
      </c>
      <c r="D42" s="221"/>
      <c r="E42" s="221" t="s">
        <v>185</v>
      </c>
      <c r="F42" s="221"/>
      <c r="G42" s="221"/>
      <c r="H42" s="106"/>
    </row>
    <row r="43" spans="1:12" ht="34.5" customHeight="1">
      <c r="A43" s="97">
        <v>2</v>
      </c>
      <c r="B43" s="158" t="s">
        <v>183</v>
      </c>
      <c r="C43" s="221" t="s">
        <v>184</v>
      </c>
      <c r="D43" s="221"/>
      <c r="E43" s="221" t="s">
        <v>185</v>
      </c>
      <c r="F43" s="221"/>
      <c r="G43" s="221"/>
      <c r="H43" s="106"/>
    </row>
    <row r="44" spans="1:12" ht="34.5" customHeight="1">
      <c r="A44" s="97">
        <v>3</v>
      </c>
      <c r="B44" s="158" t="s">
        <v>183</v>
      </c>
      <c r="C44" s="221" t="s">
        <v>184</v>
      </c>
      <c r="D44" s="221"/>
      <c r="E44" s="221" t="s">
        <v>185</v>
      </c>
      <c r="F44" s="221"/>
      <c r="G44" s="221"/>
      <c r="H44" s="106"/>
    </row>
    <row r="45" spans="1:12">
      <c r="B45" s="107"/>
      <c r="C45" s="107"/>
      <c r="D45" s="107"/>
      <c r="E45" s="108"/>
      <c r="F45" s="94"/>
      <c r="G45" s="95"/>
    </row>
    <row r="46" spans="1:12" ht="21.75" customHeight="1">
      <c r="B46" s="211" t="s">
        <v>186</v>
      </c>
      <c r="C46" s="211"/>
      <c r="D46" s="91"/>
      <c r="E46" s="91"/>
      <c r="F46" s="91"/>
      <c r="G46" s="92"/>
      <c r="H46" s="92"/>
    </row>
    <row r="47" spans="1:12">
      <c r="B47" s="93" t="s">
        <v>187</v>
      </c>
      <c r="C47" s="107"/>
      <c r="D47" s="107"/>
      <c r="E47" s="108"/>
      <c r="F47" s="94"/>
      <c r="G47" s="95"/>
    </row>
    <row r="48" spans="1:12" s="110" customFormat="1" ht="21" customHeight="1">
      <c r="A48" s="212" t="s">
        <v>57</v>
      </c>
      <c r="B48" s="214" t="s">
        <v>188</v>
      </c>
      <c r="C48" s="216" t="s">
        <v>189</v>
      </c>
      <c r="D48" s="217"/>
      <c r="E48" s="217"/>
      <c r="F48" s="218"/>
      <c r="G48" s="219" t="s">
        <v>156</v>
      </c>
      <c r="H48" s="219" t="s">
        <v>188</v>
      </c>
      <c r="I48" s="209" t="s">
        <v>190</v>
      </c>
      <c r="J48" s="109"/>
      <c r="K48" s="109"/>
      <c r="L48" s="109"/>
    </row>
    <row r="49" spans="1:9">
      <c r="A49" s="213"/>
      <c r="B49" s="215"/>
      <c r="C49" s="111" t="s">
        <v>165</v>
      </c>
      <c r="D49" s="111" t="s">
        <v>166</v>
      </c>
      <c r="E49" s="112" t="s">
        <v>167</v>
      </c>
      <c r="F49" s="112" t="s">
        <v>168</v>
      </c>
      <c r="G49" s="220"/>
      <c r="H49" s="220"/>
      <c r="I49" s="210"/>
    </row>
    <row r="50" spans="1:9" ht="26.4">
      <c r="A50" s="213"/>
      <c r="B50" s="215"/>
      <c r="C50" s="125" t="s">
        <v>191</v>
      </c>
      <c r="D50" s="125" t="s">
        <v>192</v>
      </c>
      <c r="E50" s="125" t="s">
        <v>193</v>
      </c>
      <c r="F50" s="125" t="s">
        <v>194</v>
      </c>
      <c r="G50" s="124" t="s">
        <v>195</v>
      </c>
      <c r="H50" s="124" t="s">
        <v>196</v>
      </c>
      <c r="I50" s="124" t="s">
        <v>196</v>
      </c>
    </row>
    <row r="51" spans="1:9" ht="26.4">
      <c r="A51" s="97">
        <v>1</v>
      </c>
      <c r="B51" s="118" t="s">
        <v>197</v>
      </c>
      <c r="C51" s="125" t="s">
        <v>191</v>
      </c>
      <c r="D51" s="125" t="s">
        <v>192</v>
      </c>
      <c r="E51" s="125" t="s">
        <v>193</v>
      </c>
      <c r="F51" s="125" t="s">
        <v>194</v>
      </c>
      <c r="G51" s="113" t="s">
        <v>195</v>
      </c>
      <c r="H51" s="113" t="s">
        <v>196</v>
      </c>
      <c r="I51" s="113" t="s">
        <v>196</v>
      </c>
    </row>
    <row r="52" spans="1:9">
      <c r="A52" s="97">
        <v>2</v>
      </c>
      <c r="B52" s="97" t="s">
        <v>64</v>
      </c>
      <c r="C52" s="113">
        <v>0</v>
      </c>
      <c r="D52" s="113">
        <v>0</v>
      </c>
      <c r="E52" s="113">
        <v>0</v>
      </c>
      <c r="F52" s="113" t="e">
        <f>SUM(C31:E31)</f>
        <v>#REF!</v>
      </c>
      <c r="G52" s="126" t="e">
        <f>D21</f>
        <v>#REF!</v>
      </c>
      <c r="H52" s="113" t="s">
        <v>196</v>
      </c>
      <c r="I52" s="113" t="s">
        <v>196</v>
      </c>
    </row>
    <row r="53" spans="1:9" ht="18.75" customHeight="1">
      <c r="B53" s="114"/>
    </row>
    <row r="54" spans="1:9">
      <c r="B54" s="115"/>
    </row>
    <row r="55" spans="1:9">
      <c r="B55" s="115"/>
    </row>
    <row r="56" spans="1:9">
      <c r="B56" s="115"/>
    </row>
    <row r="57" spans="1:9">
      <c r="B57" s="115"/>
    </row>
    <row r="58" spans="1:9">
      <c r="B58" s="115"/>
    </row>
    <row r="59" spans="1:9">
      <c r="B59" s="115"/>
    </row>
    <row r="60" spans="1:9">
      <c r="B60" s="115"/>
    </row>
    <row r="61" spans="1:9">
      <c r="B61" s="115"/>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Display Price</vt:lpstr>
      <vt:lpstr>Display photos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2022-10-11T02:44:37Z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