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Testdesignassignment1\"/>
    </mc:Choice>
  </mc:AlternateContent>
  <xr:revisionPtr revIDLastSave="0" documentId="13_ncr:1_{3971D1FF-DC25-4B85-B6CD-6DB903166767}" xr6:coauthVersionLast="47" xr6:coauthVersionMax="47" xr10:uidLastSave="{00000000-0000-0000-0000-000000000000}"/>
  <bookViews>
    <workbookView xWindow="-108" yWindow="-108" windowWidth="23256" windowHeight="12576" tabRatio="840" firstSheet="1" activeTab="4" xr2:uid="{00000000-000D-0000-FFFF-FFFF00000000}"/>
  </bookViews>
  <sheets>
    <sheet name="Record of Change" sheetId="4" r:id="rId1"/>
    <sheet name="Instruction" sheetId="5" r:id="rId2"/>
    <sheet name="Cover" sheetId="6" r:id="rId3"/>
    <sheet name="Common checklist" sheetId="7" r:id="rId4"/>
    <sheet name="Display Price"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8" i="8" l="1"/>
  <c r="A59" i="8" s="1"/>
  <c r="A60" i="8" s="1"/>
  <c r="A61" i="8" s="1"/>
  <c r="A30" i="8" l="1"/>
  <c r="A31" i="8" s="1"/>
  <c r="A32" i="8" s="1"/>
  <c r="A33" i="8" s="1"/>
  <c r="A21" i="8"/>
  <c r="A22" i="8" s="1"/>
  <c r="F30" i="10"/>
  <c r="F29" i="10"/>
  <c r="F28" i="10"/>
  <c r="F27" i="10"/>
  <c r="E30" i="10"/>
  <c r="E29" i="10"/>
  <c r="E28" i="10"/>
  <c r="E27" i="10"/>
  <c r="D30" i="10"/>
  <c r="D29" i="10"/>
  <c r="D28" i="10"/>
  <c r="D27" i="10"/>
  <c r="A34" i="8" l="1"/>
  <c r="A36" i="8" s="1"/>
  <c r="A38" i="8" s="1"/>
  <c r="A40" i="8" s="1"/>
  <c r="A42" i="8" s="1"/>
  <c r="A43" i="8" s="1"/>
  <c r="A44" i="8" s="1"/>
  <c r="A45" i="8" s="1"/>
  <c r="A47" i="8" s="1"/>
  <c r="A48" i="8" s="1"/>
  <c r="A49" i="8" s="1"/>
  <c r="A50" i="8" s="1"/>
  <c r="C30" i="10"/>
  <c r="C29" i="10"/>
  <c r="C28" i="10"/>
  <c r="C27" i="10"/>
  <c r="C31" i="10" l="1"/>
  <c r="F52" i="10" s="1"/>
  <c r="C19" i="10"/>
  <c r="C18" i="10"/>
  <c r="G19" i="10"/>
  <c r="E19" i="10"/>
  <c r="F19" i="10"/>
  <c r="D19" i="10"/>
  <c r="F31" i="10"/>
  <c r="D15" i="8"/>
  <c r="G18" i="10" s="1"/>
  <c r="G20" i="10" s="1"/>
  <c r="C15" i="8"/>
  <c r="B15" i="8"/>
  <c r="C20" i="10" l="1"/>
  <c r="A23" i="8"/>
  <c r="A24" i="8" s="1"/>
  <c r="A26" i="8" s="1"/>
  <c r="A28" i="8" s="1"/>
  <c r="D14" i="8"/>
  <c r="E18" i="10" s="1"/>
  <c r="E20" i="10" s="1"/>
  <c r="C14" i="8"/>
  <c r="B14" i="8"/>
  <c r="D13" i="8"/>
  <c r="C13" i="8"/>
  <c r="B13" i="8"/>
  <c r="D18" i="10"/>
  <c r="D20" i="10" s="1"/>
  <c r="D9" i="8"/>
  <c r="C9" i="8"/>
  <c r="B9" i="8"/>
  <c r="F18" i="10" l="1"/>
  <c r="F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<sst xmlns="http://schemas.openxmlformats.org/spreadsheetml/2006/main" count="390" uniqueCount="312">
  <si>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</si>
  <si>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</si>
  <si>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</si>
  <si>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</si>
  <si>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</si>
  <si>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</si>
  <si>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</si>
  <si>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</si>
  <si>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</si>
  <si>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</si>
  <si>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</si>
  <si>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</si>
  <si>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</si>
  <si>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</si>
  <si>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</si>
  <si>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</si>
  <si>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</si>
  <si>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</si>
  <si>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</si>
  <si>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</si>
  <si>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</si>
  <si>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</si>
  <si>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</si>
  <si>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</si>
  <si>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</si>
  <si>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</si>
  <si>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</si>
  <si>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</si>
  <si>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</si>
  <si>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</si>
  <si>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</si>
  <si>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</si>
  <si>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</si>
  <si>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</si>
  <si>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</si>
  <si>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</si>
  <si>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</si>
  <si>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</si>
  <si>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</si>
  <si>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</si>
  <si>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</si>
  <si>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</si>
  <si>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</si>
  <si>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</si>
  <si>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</si>
  <si>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</si>
  <si>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</si>
  <si>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</si>
  <si>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</si>
  <si>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</si>
  <si>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</si>
  <si>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</si>
  <si>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</si>
  <si>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</si>
  <si>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</si>
  <si>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</si>
  <si>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</si>
  <si>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</si>
  <si>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</si>
  <si>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</si>
  <si>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</si>
  <si>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</si>
  <si>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</si>
  <si>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</si>
  <si>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</si>
  <si>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</si>
  <si>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</si>
  <si>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</si>
  <si>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</si>
  <si>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</si>
  <si>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</si>
  <si>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</si>
  <si>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</si>
  <si>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</si>
  <si>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</si>
  <si>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</si>
  <si>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</si>
  <si>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</si>
  <si>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</si>
  <si>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</si>
  <si>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</si>
  <si>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</si>
  <si>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</si>
  <si>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</si>
  <si>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</si>
  <si>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</si>
  <si>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</si>
  <si>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</si>
  <si>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</si>
  <si>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</si>
  <si>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</si>
  <si>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</si>
  <si>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</si>
  <si>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</si>
  <si>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</si>
  <si>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</si>
  <si>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</si>
  <si>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</si>
  <si>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</si>
  <si>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</si>
  <si>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</si>
  <si>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</si>
  <si>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</si>
  <si>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</si>
  <si>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</si>
  <si>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</si>
  <si>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</si>
  <si>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</si>
  <si>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</si>
  <si>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</si>
  <si>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</si>
  <si>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</si>
  <si>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</si>
  <si>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</si>
  <si>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</si>
  <si>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</si>
  <si>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</si>
  <si>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</si>
  <si>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</si>
  <si>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</si>
  <si>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</si>
  <si>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</si>
  <si>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</si>
  <si>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</si>
  <si>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</si>
  <si>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</si>
  <si>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</si>
  <si>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</si>
  <si>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</si>
  <si>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</si>
  <si>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</si>
  <si>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</si>
  <si>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</si>
  <si>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</si>
  <si>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</si>
  <si>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</si>
  <si>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</si>
  <si>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</si>
  <si>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</si>
  <si>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</si>
  <si>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</si>
  <si>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</si>
  <si>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</si>
  <si>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</si>
  <si>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</si>
  <si>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</si>
  <si>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</si>
  <si>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</si>
  <si>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</si>
  <si>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</si>
  <si>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</si>
  <si>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</si>
  <si>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</si>
  <si>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</si>
  <si>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</si>
  <si>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</si>
  <si>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</si>
  <si>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</si>
  <si>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</si>
  <si>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</si>
  <si>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</si>
  <si>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</si>
  <si>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</si>
  <si>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</si>
  <si>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</si>
  <si>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</si>
  <si>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</si>
  <si>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</si>
  <si>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</si>
  <si>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</si>
  <si>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</si>
  <si>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</si>
  <si>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</si>
  <si>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</si>
  <si>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</si>
  <si>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</si>
  <si>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</si>
  <si>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</si>
  <si>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</si>
  <si>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</si>
  <si>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</si>
  <si>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</si>
  <si>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</si>
  <si>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</si>
  <si>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</si>
  <si>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</si>
  <si>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</si>
  <si>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</si>
  <si>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</si>
  <si>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</si>
  <si>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</si>
  <si>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</si>
  <si>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</si>
  <si>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</si>
  <si>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</si>
  <si>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</si>
  <si>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</si>
  <si>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</si>
  <si>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Ly Do</t>
  </si>
  <si>
    <t>View Product function – Display Price</t>
  </si>
  <si>
    <t>1. Display Price</t>
  </si>
  <si>
    <t>Verify that using a comma as the decimal separator to separate groups of thousands when the original price is 1,000</t>
  </si>
  <si>
    <t>Verify that do not use commas as decimal separators, just display the original price as "999" when the original price is 999</t>
  </si>
  <si>
    <t>Verify that do not use commas as decimal separators, just display the original price as "0" when the original price is 0</t>
  </si>
  <si>
    <t>Verify that using comma as the decimal separator to separate groups of millions and thousands when the original price is 1,000,000</t>
  </si>
  <si>
    <t>Verify that using a comma as the decimal separator to separate group of thousands when the original price is 999,999</t>
  </si>
  <si>
    <t>Verify that using comma as the decimal separator to separate groups of millions and thousands when the original price is 999,999,999</t>
  </si>
  <si>
    <t>Verify that using comma as the decimal separator to separate groups of billions, millions, and thousands when the original price is 1,000,000,000</t>
  </si>
  <si>
    <t>1. User click on the product which has original price is 1,000,000 and discount rate is 50%
2. Check the display of discounted price</t>
  </si>
  <si>
    <t>a.  Discount rate = 0%</t>
  </si>
  <si>
    <t>b. Discount rate between 0% and 100%</t>
  </si>
  <si>
    <t>c. Discount rate = 100%</t>
  </si>
  <si>
    <t>Verify that do not use commas as decimal separators, just display the discounted price as "999" when the discounted price is 999</t>
  </si>
  <si>
    <t xml:space="preserve">Verify that the discounted price display by formula: discounted price = original price </t>
  </si>
  <si>
    <t>Verify that the discounted price display by formula: discounted price = original price * (1-discount rate)</t>
  </si>
  <si>
    <t>Verify that do not use commas as decimal separators, just display the discounted price as "0" when the discounted price is 0</t>
  </si>
  <si>
    <t>Verify that using a comma as the decimal separator to separate groups of thousands when the discounted price is 1,000</t>
  </si>
  <si>
    <t>Verify that using a comma as the decimal separator to separate group of thousands when the discounted price is 999,999</t>
  </si>
  <si>
    <t>Verify that using comma as the decimal separator to separate groups of millions and thousands when the discounted price is 1,000,000</t>
  </si>
  <si>
    <t>Verify that using comma as the decimal separator to separate groups of millions and thousands when the discounted price is 999,999,999</t>
  </si>
  <si>
    <t>Verify that using comma as the decimal separator to separate groups of billions, millions, and thousands when the discounted is 1,000,000,000</t>
  </si>
  <si>
    <t>Verify that the discount price automatically rounds up to 1đ when the discounted price has the first decimal place = 5</t>
  </si>
  <si>
    <t>Verify that the discount price automatically rounds up to 1đ when the discounted price has the first decimal place &gt; 5</t>
  </si>
  <si>
    <t>Verify the displaying discounted price = 0 for all the original price value</t>
  </si>
  <si>
    <t>Verify that the discount price automatically rounds down to the integer part value when the discount price has first decimal place &lt; 5</t>
  </si>
  <si>
    <t>Verify that the discount price automatically rounds down to the integer part value when the discount price has first decimal place = 0</t>
  </si>
  <si>
    <t>2. Display photos</t>
  </si>
  <si>
    <t>1.1.  Display original price</t>
  </si>
  <si>
    <t>1.2. Display discounted price</t>
  </si>
  <si>
    <t>1.3. Check the rounding of the discounted price</t>
  </si>
  <si>
    <t>Verify the display &lt; button enable and &gt; button disable when the list photo has 5 photos and the last photo is in focus</t>
  </si>
  <si>
    <t>Verify the photo list display top 5 photos in the list when the photo list has 6 photos</t>
  </si>
  <si>
    <t>Verify the photo list display last 5 photos in the list when the photo list has 6 photos and you click &gt; button while focus on the 5th photo in the list</t>
  </si>
  <si>
    <t xml:space="preserve">Verify the display focus the next photo in list when click &gt; button while focus in the first photo and list has 2 photo </t>
  </si>
  <si>
    <t>Verify the display focus the selected photo when click any photos in the list with list has 5 photos</t>
  </si>
  <si>
    <t>1. Click on the product which has original price is 999,999   and discount rate is 50%
2. Check the display of discounted price</t>
  </si>
  <si>
    <t>1. Click on the product which has original price is 500,000 and discount rate is 0%
2. Check the display of discounted price</t>
  </si>
  <si>
    <t>1. Click on the product which has price is 0.
2. Check the display of Original price</t>
  </si>
  <si>
    <t>On View Product list page</t>
  </si>
  <si>
    <t>1. Click on the product which has original price is 999,999   and discount rate is 17%
2. Check the display of discounted price</t>
  </si>
  <si>
    <t>1. Click on the product which has original price is 999,999   and discount rate is 91%
2. Check the display of discounted price</t>
  </si>
  <si>
    <t>1. Click on the product which has original price is 1,000,000   and discount rate is 40%
2. Check the display of discounted price</t>
  </si>
  <si>
    <t>1. Click on the product which has price is 999.
2. Check the display of Original price</t>
  </si>
  <si>
    <t>1. Click on the product which has price is 1,000.
2. Check the display of Original price</t>
  </si>
  <si>
    <t>1. Click on the product which has price is 999,999.
2. Check the display of Original price</t>
  </si>
  <si>
    <t>1. Click on the product which has price is 1,000,000.
2. Check the display of Original price</t>
  </si>
  <si>
    <t>1. Click on the product which has price is 999,999,999.
2. Check the display of Original price</t>
  </si>
  <si>
    <t>1. Click on the product which has price is 1,000,000,000.
2. Check the display of Original price</t>
  </si>
  <si>
    <t>1. Click on the product which has dicounted price is 0.
2. Check the display of dicounted price</t>
  </si>
  <si>
    <t>1. Click on the product which has dicounted price is 999.
2. Check the display of dicounted price</t>
  </si>
  <si>
    <t>1. Click on the product which has dicounted price is 1,000.
2. Check the display of dicounted price</t>
  </si>
  <si>
    <t>1. Click on the product which has dicounted price is 999,999.
2. Check the display of dicounted price</t>
  </si>
  <si>
    <t>1. Click on the product which has dicounted price is 1,000,000.
2. Check the display of dicounted price</t>
  </si>
  <si>
    <t>1. Click on the product which has dicounted price is 999,999,999.
2. Check the display of dicounted price</t>
  </si>
  <si>
    <t>1. Click on the product which has dicounted price is 1,000,000,000.
2. Check the display of dicounted price</t>
  </si>
  <si>
    <t>2. Discounted Price display "0".</t>
  </si>
  <si>
    <t>2. Discounted Price display "1,000,000,000".</t>
  </si>
  <si>
    <t>2. Discounted Price display "999,999,999".</t>
  </si>
  <si>
    <t>2. Discounted Price display "1,000,000".</t>
  </si>
  <si>
    <t>2. Discounted Price display "999,999".</t>
  </si>
  <si>
    <t>2. Discounted Price display "1,000".</t>
  </si>
  <si>
    <t>2. Discounted Price display "999".</t>
  </si>
  <si>
    <t>1. User click on the product which has original price is 9,456,789 and discount rate is 100%
2. Check the display of discounted price</t>
  </si>
  <si>
    <t>2. Discounted price dissplay "500,000".</t>
  </si>
  <si>
    <t>2. Display original price display "0".</t>
  </si>
  <si>
    <t>2. Display original price display "999".</t>
  </si>
  <si>
    <t>2. Display original price display "1,000".</t>
  </si>
  <si>
    <t>2. Display original price display "999,999".</t>
  </si>
  <si>
    <t>2. Display original price "1,000,000".</t>
  </si>
  <si>
    <t>2. Display original price "999,999,999".</t>
  </si>
  <si>
    <t>2. Display original price "1,000,000,000".</t>
  </si>
  <si>
    <t>2. Big photo and photo list display nothing / The &lt;&gt; button are disable</t>
  </si>
  <si>
    <t>Verify the displaying big photo, photo list and &lt;&gt; button when photo list has no photo</t>
  </si>
  <si>
    <t>Verify the displaying big photo, photo list and &lt;&gt; button when photo list has only 1 photo</t>
  </si>
  <si>
    <t>2. Photo list display 1 photo and big photo frame display the photo in list / The &lt;&gt; button are disable</t>
  </si>
  <si>
    <t>1. Click on the product which has photo list has no photo
2. Check the display of big photo, photo list and &lt;&gt; button</t>
  </si>
  <si>
    <t>1. Click on the product which has photo list has 1 photo
2. Check the display of big photo, photo list and &lt;&gt; button</t>
  </si>
  <si>
    <t>Verify the displaying big photo, photo list when photo list has 4 photos</t>
  </si>
  <si>
    <t>1. Click on the product which has photo list has 4 photos
2. Check the display of big photo and photo list</t>
  </si>
  <si>
    <t>Verify the displaying big photo, photo list when photo list has 5 photos</t>
  </si>
  <si>
    <t>2. Photo list display 5 photos and big photo frame display the selected photo in list</t>
  </si>
  <si>
    <t>2. Photo list display 4 photos and big photo frame display the selected photo in list</t>
  </si>
  <si>
    <t>1. Click on the product which has photo list has 5 photos
2. Check the display of big photo and photo list</t>
  </si>
  <si>
    <t>2.1 Check &lt;&gt; button status</t>
  </si>
  <si>
    <t>1. Click on the product which has photo list has 4 photos 2. Click the first photo
3. Check &lt;&gt; button status</t>
  </si>
  <si>
    <t>3. &lt; button disable and &gt; button enable</t>
  </si>
  <si>
    <t>Verify the status of &lt;&gt; button when the list photo has 4 photos and the first photo is in focus</t>
  </si>
  <si>
    <t>Verify the status &lt;&gt; button enable when the list photo has  5 photos and the second photo is in focus</t>
  </si>
  <si>
    <t>1. Click on the product which has photo list has 6 photos and Click the first photo
2. Check the display of photo list</t>
  </si>
  <si>
    <t>2. Photo list display top 5 photos in the list</t>
  </si>
  <si>
    <t>1. Click on the product which has photo list has 6 photos and click the 5th photo then click &gt; button
2. Check the display of photo list</t>
  </si>
  <si>
    <t>2. Photo list display last 5 photos in the list</t>
  </si>
  <si>
    <t>1. Click on the product which has photo list has 5 photos 2. Click the second photo
3. Check &lt;&gt; button status</t>
  </si>
  <si>
    <t>3. &lt;&gt; button enable</t>
  </si>
  <si>
    <t>1. Click on the product which has photo list has 6 photos 2. Click the last photo
3. Check &lt;&gt; button status</t>
  </si>
  <si>
    <t>3. &lt; button enable and &gt; button disable</t>
  </si>
  <si>
    <t xml:space="preserve">Check initial status when the list photo has 1 photo </t>
  </si>
  <si>
    <t>1. Click on the product which has photo list has only 1 photo 2. Check initial status</t>
  </si>
  <si>
    <t xml:space="preserve">2. The photo in list is auto focused </t>
  </si>
  <si>
    <t xml:space="preserve">Check initial status when the list photo has 2 photo </t>
  </si>
  <si>
    <t>1. Click on the product which has photo list has 2 photos 2. Check initial status</t>
  </si>
  <si>
    <t>2. The first photo in list is auto focused</t>
  </si>
  <si>
    <t>2.2 Check initial status</t>
  </si>
  <si>
    <t>1. Click on the product which has photo list has 2 photos 2. Check the focus</t>
  </si>
  <si>
    <t>2. The second photo in list is focused</t>
  </si>
  <si>
    <t>1. Click on the product which has photo list has 5 photos then click the 4th photo 2. Check the focus</t>
  </si>
  <si>
    <t>2. The fouth photo in list is focused</t>
  </si>
  <si>
    <t>2. Discounted price display "500,000".</t>
  </si>
  <si>
    <t>2. Discounted price display "0".</t>
  </si>
  <si>
    <t>2. Discounted price display "90,000".</t>
  </si>
  <si>
    <t>2. Discounted price display "829,999".</t>
  </si>
  <si>
    <t>2. Discounted price display " 600,000"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</si>
</sst>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39997558519241921"/>
        <bgColor indexed="41"/>
      </patternFill>
    </fill>
    <fill>
      <patternFill patternType="solid">
        <fgColor theme="7" tint="0.39997558519241921"/>
        <bgColor indexed="26"/>
      </patternFill>
    </fill>
    <fill>
      <patternFill patternType="solid">
        <fgColor theme="7" tint="0.39997558519241921"/>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0" borderId="6" xfId="0" applyFont="1" applyBorder="1"/>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9" borderId="6"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 fillId="24" borderId="6" xfId="5" applyFont="1" applyFill="1" applyBorder="1" applyAlignment="1">
      <alignment horizontal="left" vertical="center"/>
    </xf>
    <xf numFmtId="0" fontId="3" fillId="24" borderId="14" xfId="5" applyFont="1" applyFill="1" applyBorder="1" applyAlignment="1">
      <alignment horizontal="left"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 fillId="24" borderId="14" xfId="5" applyFont="1" applyFill="1" applyBorder="1" applyAlignment="1">
      <alignment horizontal="left" vertical="center"/>
    </xf>
    <xf numFmtId="0" fontId="3" fillId="24" borderId="15" xfId="5" applyFont="1" applyFill="1" applyBorder="1" applyAlignment="1">
      <alignment horizontal="left" vertical="center"/>
    </xf>
    <xf numFmtId="0" fontId="3" fillId="24" borderId="11" xfId="5" applyFont="1" applyFill="1" applyBorder="1" applyAlignment="1">
      <alignment horizontal="left" vertical="center"/>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3" fillId="24" borderId="15" xfId="5" applyFont="1" applyFill="1" applyBorder="1" applyAlignment="1">
      <alignment horizontal="left" vertical="center"/>
    </xf>
    <xf numFmtId="0" fontId="3" fillId="24" borderId="14" xfId="5" applyFont="1" applyFill="1" applyBorder="1" applyAlignment="1">
      <alignment horizontal="center" vertical="center"/>
    </xf>
    <xf numFmtId="0" fontId="1" fillId="6" borderId="0" xfId="0" applyFont="1" applyFill="1" applyAlignment="1">
      <alignment vertical="top"/>
    </xf>
    <xf numFmtId="0" fontId="1" fillId="6" borderId="0" xfId="0" applyFont="1" applyFill="1" applyAlignment="1">
      <alignment horizontal="left" vertical="top"/>
    </xf>
    <xf numFmtId="0" fontId="1" fillId="0" borderId="0" xfId="0" applyFont="1" applyBorder="1" applyAlignment="1">
      <alignment horizontal="left"/>
    </xf>
    <xf numFmtId="0" fontId="1" fillId="6" borderId="0" xfId="0" quotePrefix="1" applyFont="1" applyFill="1" applyBorder="1" applyAlignment="1">
      <alignment horizontal="left" vertical="top" wrapText="1"/>
    </xf>
    <xf numFmtId="0" fontId="1" fillId="6" borderId="0" xfId="5" applyFont="1" applyFill="1" applyBorder="1" applyAlignment="1">
      <alignment horizontal="left" vertical="top" wrapText="1"/>
    </xf>
    <xf numFmtId="0" fontId="26" fillId="6" borderId="0" xfId="0" applyFont="1" applyFill="1" applyBorder="1" applyAlignment="1">
      <alignmen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E12" sqref="E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3" t="s">
        <v>0</v>
      </c>
      <c r="F1" s="16"/>
    </row>
    <row r="2" spans="1:6" ht="21">
      <c r="A2" s="37" t="s">
        <v>1</v>
      </c>
      <c r="B2" s="18"/>
      <c r="C2" s="18"/>
      <c r="D2" s="18"/>
      <c r="E2" s="18"/>
      <c r="F2" s="18"/>
    </row>
    <row r="3" spans="1:6">
      <c r="A3" s="18"/>
      <c r="B3" s="18"/>
      <c r="C3" s="18"/>
      <c r="D3" s="18"/>
      <c r="E3" s="18"/>
      <c r="F3" s="18"/>
    </row>
    <row r="4" spans="1:6" ht="15" customHeight="1">
      <c r="A4" s="161" t="s">
        <v>2</v>
      </c>
      <c r="B4" s="162"/>
      <c r="C4" s="162"/>
      <c r="D4" s="162"/>
      <c r="E4" s="163"/>
      <c r="F4" s="18"/>
    </row>
    <row r="5" spans="1:6">
      <c r="A5" s="164" t="s">
        <v>3</v>
      </c>
      <c r="B5" s="164"/>
      <c r="C5" s="165" t="s">
        <v>4</v>
      </c>
      <c r="D5" s="165"/>
      <c r="E5" s="165"/>
      <c r="F5" s="18"/>
    </row>
    <row r="6" spans="1:6" ht="29.25" customHeight="1">
      <c r="A6" s="166" t="s">
        <v>5</v>
      </c>
      <c r="B6" s="167"/>
      <c r="C6" s="160" t="s">
        <v>6</v>
      </c>
      <c r="D6" s="160"/>
      <c r="E6" s="160"/>
      <c r="F6" s="18"/>
    </row>
    <row r="7" spans="1:6" ht="29.25" customHeight="1">
      <c r="A7" s="135"/>
      <c r="B7" s="135"/>
      <c r="C7" s="136"/>
      <c r="D7" s="136"/>
      <c r="E7" s="136"/>
      <c r="F7" s="18"/>
    </row>
    <row r="8" spans="1:6" s="137" customFormat="1" ht="29.25" customHeight="1">
      <c r="A8" s="158" t="s">
        <v>7</v>
      </c>
      <c r="B8" s="159"/>
      <c r="C8" s="159"/>
      <c r="D8" s="159"/>
      <c r="E8" s="159"/>
      <c r="F8" s="159"/>
    </row>
    <row r="9" spans="1:6" s="137" customFormat="1" ht="15" customHeight="1">
      <c r="A9" s="138" t="s">
        <v>8</v>
      </c>
      <c r="B9" s="138" t="s">
        <v>9</v>
      </c>
      <c r="C9" s="138" t="s">
        <v>10</v>
      </c>
      <c r="D9" s="138" t="s">
        <v>11</v>
      </c>
      <c r="E9" s="138" t="s">
        <v>12</v>
      </c>
      <c r="F9" s="138" t="s">
        <v>13</v>
      </c>
    </row>
    <row r="10" spans="1:6" s="137" customFormat="1" ht="39.6">
      <c r="A10" s="121" t="s">
        <v>14</v>
      </c>
      <c r="B10" s="122"/>
      <c r="C10" s="123" t="s">
        <v>15</v>
      </c>
      <c r="D10" s="140" t="s">
        <v>16</v>
      </c>
      <c r="E10" s="124" t="s">
        <v>17</v>
      </c>
      <c r="F10" s="139" t="s">
        <v>18</v>
      </c>
    </row>
    <row r="11" spans="1:6" s="137" customFormat="1" ht="26.4">
      <c r="A11" s="121">
        <v>1.3</v>
      </c>
      <c r="B11" s="122">
        <v>43082</v>
      </c>
      <c r="C11" s="123" t="s">
        <v>15</v>
      </c>
      <c r="D11" s="140" t="s">
        <v>19</v>
      </c>
      <c r="E11" s="124" t="s">
        <v>17</v>
      </c>
      <c r="F11" s="139" t="s">
        <v>18</v>
      </c>
    </row>
    <row r="12" spans="1:6" s="137" customFormat="1" ht="105.6">
      <c r="A12" s="152">
        <v>1.4</v>
      </c>
      <c r="B12" s="153" t="s">
        <v>20</v>
      </c>
      <c r="C12" s="154" t="s">
        <v>15</v>
      </c>
      <c r="D12" s="155" t="s">
        <v>21</v>
      </c>
      <c r="E12" s="156" t="s">
        <v>17</v>
      </c>
      <c r="F12" s="139" t="s">
        <v>18</v>
      </c>
    </row>
    <row r="13" spans="1:6" s="137" customFormat="1" ht="30" customHeight="1">
      <c r="A13" s="160" t="s">
        <v>22</v>
      </c>
      <c r="B13" s="160"/>
      <c r="C13" s="160"/>
      <c r="D13" s="160"/>
      <c r="E13" s="160"/>
      <c r="F13" s="16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5" t="s">
        <v>23</v>
      </c>
      <c r="J1" s="34"/>
      <c r="K1" s="34"/>
    </row>
    <row r="2" spans="1:11" ht="25.5" customHeight="1">
      <c r="B2" s="173" t="s">
        <v>24</v>
      </c>
      <c r="C2" s="173"/>
      <c r="D2" s="173"/>
      <c r="E2" s="173"/>
      <c r="F2" s="173"/>
      <c r="G2" s="173"/>
      <c r="H2" s="173"/>
      <c r="I2" s="173"/>
      <c r="J2" s="171" t="s">
        <v>25</v>
      </c>
      <c r="K2" s="171"/>
    </row>
    <row r="3" spans="1:11" ht="28.5" customHeight="1">
      <c r="B3" s="174" t="s">
        <v>26</v>
      </c>
      <c r="C3" s="174"/>
      <c r="D3" s="174"/>
      <c r="E3" s="174"/>
      <c r="F3" s="172" t="s">
        <v>27</v>
      </c>
      <c r="G3" s="172"/>
      <c r="H3" s="172"/>
      <c r="I3" s="172"/>
      <c r="J3" s="171"/>
      <c r="K3" s="171"/>
    </row>
    <row r="4" spans="1:11" ht="18" customHeight="1">
      <c r="B4" s="143"/>
      <c r="C4" s="143"/>
      <c r="D4" s="143"/>
      <c r="E4" s="143"/>
      <c r="F4" s="142"/>
      <c r="G4" s="142"/>
      <c r="H4" s="142"/>
      <c r="I4" s="142"/>
      <c r="J4" s="141"/>
      <c r="K4" s="141"/>
    </row>
    <row r="6" spans="1:11" ht="22.8">
      <c r="A6" s="4" t="s">
        <v>28</v>
      </c>
    </row>
    <row r="7" spans="1:11">
      <c r="A7" s="178" t="s">
        <v>29</v>
      </c>
      <c r="B7" s="178"/>
      <c r="C7" s="178"/>
      <c r="D7" s="178"/>
      <c r="E7" s="178"/>
      <c r="F7" s="178"/>
      <c r="G7" s="178"/>
      <c r="H7" s="178"/>
      <c r="I7" s="178"/>
    </row>
    <row r="8" spans="1:11" ht="20.25" customHeight="1">
      <c r="A8" s="178"/>
      <c r="B8" s="178"/>
      <c r="C8" s="178"/>
      <c r="D8" s="178"/>
      <c r="E8" s="178"/>
      <c r="F8" s="178"/>
      <c r="G8" s="178"/>
      <c r="H8" s="178"/>
      <c r="I8" s="178"/>
    </row>
    <row r="9" spans="1:11">
      <c r="A9" s="178" t="s">
        <v>30</v>
      </c>
      <c r="B9" s="178"/>
      <c r="C9" s="178"/>
      <c r="D9" s="178"/>
      <c r="E9" s="178"/>
      <c r="F9" s="178"/>
      <c r="G9" s="178"/>
      <c r="H9" s="178"/>
      <c r="I9" s="178"/>
    </row>
    <row r="10" spans="1:11" ht="21" customHeight="1">
      <c r="A10" s="178"/>
      <c r="B10" s="178"/>
      <c r="C10" s="178"/>
      <c r="D10" s="178"/>
      <c r="E10" s="178"/>
      <c r="F10" s="178"/>
      <c r="G10" s="178"/>
      <c r="H10" s="178"/>
      <c r="I10" s="178"/>
    </row>
    <row r="11" spans="1:11" ht="13.8">
      <c r="A11" s="179" t="s">
        <v>31</v>
      </c>
      <c r="B11" s="179"/>
      <c r="C11" s="179"/>
      <c r="D11" s="179"/>
      <c r="E11" s="179"/>
      <c r="F11" s="179"/>
      <c r="G11" s="179"/>
      <c r="H11" s="179"/>
      <c r="I11" s="179"/>
    </row>
    <row r="12" spans="1:11">
      <c r="A12" s="3"/>
      <c r="B12" s="3"/>
      <c r="C12" s="3"/>
      <c r="D12" s="3"/>
      <c r="E12" s="3"/>
      <c r="F12" s="3"/>
      <c r="G12" s="3"/>
      <c r="H12" s="3"/>
      <c r="I12" s="3"/>
    </row>
    <row r="13" spans="1:11" ht="22.8">
      <c r="A13" s="4" t="s">
        <v>32</v>
      </c>
    </row>
    <row r="14" spans="1:11">
      <c r="A14" s="125" t="s">
        <v>33</v>
      </c>
      <c r="B14" s="175" t="s">
        <v>34</v>
      </c>
      <c r="C14" s="176"/>
      <c r="D14" s="176"/>
      <c r="E14" s="176"/>
      <c r="F14" s="176"/>
      <c r="G14" s="176"/>
      <c r="H14" s="176"/>
      <c r="I14" s="176"/>
      <c r="J14" s="176"/>
      <c r="K14" s="177"/>
    </row>
    <row r="15" spans="1:11" ht="14.25" customHeight="1">
      <c r="A15" s="125" t="s">
        <v>35</v>
      </c>
      <c r="B15" s="175" t="s">
        <v>36</v>
      </c>
      <c r="C15" s="176"/>
      <c r="D15" s="176"/>
      <c r="E15" s="176"/>
      <c r="F15" s="176"/>
      <c r="G15" s="176"/>
      <c r="H15" s="176"/>
      <c r="I15" s="176"/>
      <c r="J15" s="176"/>
      <c r="K15" s="177"/>
    </row>
    <row r="16" spans="1:11" ht="14.25" customHeight="1">
      <c r="A16" s="125"/>
      <c r="B16" s="175" t="s">
        <v>37</v>
      </c>
      <c r="C16" s="176"/>
      <c r="D16" s="176"/>
      <c r="E16" s="176"/>
      <c r="F16" s="176"/>
      <c r="G16" s="176"/>
      <c r="H16" s="176"/>
      <c r="I16" s="176"/>
      <c r="J16" s="176"/>
      <c r="K16" s="177"/>
    </row>
    <row r="17" spans="1:14" ht="14.25" customHeight="1">
      <c r="A17" s="125"/>
      <c r="B17" s="175" t="s">
        <v>38</v>
      </c>
      <c r="C17" s="176"/>
      <c r="D17" s="176"/>
      <c r="E17" s="176"/>
      <c r="F17" s="176"/>
      <c r="G17" s="176"/>
      <c r="H17" s="176"/>
      <c r="I17" s="176"/>
      <c r="J17" s="176"/>
      <c r="K17" s="177"/>
    </row>
    <row r="19" spans="1:14" ht="22.8">
      <c r="A19" s="4" t="s">
        <v>39</v>
      </c>
    </row>
    <row r="20" spans="1:14">
      <c r="A20" s="125" t="s">
        <v>40</v>
      </c>
      <c r="B20" s="175" t="s">
        <v>41</v>
      </c>
      <c r="C20" s="176"/>
      <c r="D20" s="176"/>
      <c r="E20" s="176"/>
      <c r="F20" s="176"/>
      <c r="G20" s="177"/>
    </row>
    <row r="21" spans="1:14" ht="12.75" customHeight="1">
      <c r="A21" s="125" t="s">
        <v>42</v>
      </c>
      <c r="B21" s="175" t="s">
        <v>43</v>
      </c>
      <c r="C21" s="176"/>
      <c r="D21" s="176"/>
      <c r="E21" s="176"/>
      <c r="F21" s="176"/>
      <c r="G21" s="177"/>
    </row>
    <row r="22" spans="1:14" ht="12.75" customHeight="1">
      <c r="A22" s="125" t="s">
        <v>44</v>
      </c>
      <c r="B22" s="175" t="s">
        <v>45</v>
      </c>
      <c r="C22" s="176"/>
      <c r="D22" s="176"/>
      <c r="E22" s="176"/>
      <c r="F22" s="176"/>
      <c r="G22" s="177"/>
    </row>
    <row r="24" spans="1:14" ht="22.8">
      <c r="A24" s="4" t="s">
        <v>46</v>
      </c>
    </row>
    <row r="25" spans="1:14" ht="13.8">
      <c r="A25" s="144" t="s">
        <v>47</v>
      </c>
      <c r="C25" s="144"/>
      <c r="D25" s="144"/>
      <c r="E25" s="144"/>
      <c r="F25" s="144"/>
      <c r="G25" s="144"/>
      <c r="H25" s="144"/>
      <c r="I25" s="144"/>
      <c r="J25" s="144"/>
      <c r="K25" s="144"/>
      <c r="L25" s="144"/>
      <c r="M25" s="144"/>
      <c r="N25" s="62"/>
    </row>
    <row r="26" spans="1:14" ht="13.8">
      <c r="A26" s="144" t="s">
        <v>48</v>
      </c>
      <c r="C26" s="144"/>
      <c r="D26" s="144"/>
      <c r="E26" s="144"/>
      <c r="F26" s="144"/>
      <c r="G26" s="144"/>
      <c r="H26" s="144"/>
      <c r="I26" s="144"/>
      <c r="J26" s="144"/>
      <c r="K26" s="144"/>
      <c r="L26" s="144"/>
      <c r="M26" s="144"/>
      <c r="N26" s="62"/>
    </row>
    <row r="27" spans="1:14" ht="13.8">
      <c r="A27" s="144" t="s">
        <v>49</v>
      </c>
      <c r="C27" s="144"/>
      <c r="D27" s="144"/>
      <c r="E27" s="144"/>
      <c r="F27" s="144"/>
      <c r="G27" s="144"/>
      <c r="H27" s="144"/>
      <c r="I27" s="144"/>
      <c r="J27" s="144"/>
      <c r="K27" s="144"/>
      <c r="L27" s="144"/>
      <c r="M27" s="144"/>
      <c r="N27" s="62"/>
    </row>
    <row r="29" spans="1:14" ht="21.75" customHeight="1">
      <c r="B29" s="168" t="s">
        <v>50</v>
      </c>
      <c r="C29" s="169"/>
      <c r="D29" s="170"/>
    </row>
    <row r="30" spans="1:14" ht="90" customHeight="1">
      <c r="B30" s="5"/>
      <c r="C30" s="6" t="s">
        <v>51</v>
      </c>
      <c r="D30" s="6" t="s">
        <v>52</v>
      </c>
    </row>
    <row r="32" spans="1:14" ht="22.8">
      <c r="A32" s="4" t="s">
        <v>53</v>
      </c>
    </row>
    <row r="33" spans="1:1" ht="13.8">
      <c r="A33" s="144" t="s">
        <v>54</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80" t="s">
        <v>55</v>
      </c>
      <c r="B2" s="180"/>
      <c r="C2" s="180"/>
      <c r="D2" s="180"/>
      <c r="E2" s="180"/>
      <c r="F2" s="180"/>
    </row>
    <row r="3" spans="1:10">
      <c r="A3" s="10"/>
      <c r="B3" s="11"/>
      <c r="E3" s="12"/>
    </row>
    <row r="5" spans="1:10" ht="24.6">
      <c r="A5" s="8"/>
      <c r="D5" s="126" t="s">
        <v>56</v>
      </c>
      <c r="E5" s="14"/>
    </row>
    <row r="6" spans="1:10">
      <c r="A6" s="8"/>
    </row>
    <row r="7" spans="1:10" ht="20.25" customHeight="1">
      <c r="A7" s="127" t="s">
        <v>57</v>
      </c>
      <c r="B7" s="127" t="s">
        <v>58</v>
      </c>
      <c r="C7" s="128" t="s">
        <v>59</v>
      </c>
      <c r="D7" s="128" t="s">
        <v>60</v>
      </c>
      <c r="E7" s="128" t="s">
        <v>61</v>
      </c>
      <c r="F7" s="128" t="s">
        <v>62</v>
      </c>
    </row>
    <row r="8" spans="1:10" ht="13.8">
      <c r="A8" s="19">
        <v>1</v>
      </c>
      <c r="B8" s="19"/>
      <c r="C8" s="20" t="s">
        <v>63</v>
      </c>
      <c r="D8" t="s">
        <v>63</v>
      </c>
      <c r="E8" s="21"/>
      <c r="F8" s="22"/>
    </row>
    <row r="9" spans="1:10" ht="13.8">
      <c r="A9" s="19">
        <v>2</v>
      </c>
      <c r="B9" s="19" t="s">
        <v>64</v>
      </c>
      <c r="C9" s="20" t="s">
        <v>65</v>
      </c>
      <c r="D9" t="s">
        <v>65</v>
      </c>
      <c r="E9" s="21"/>
      <c r="F9" s="22"/>
    </row>
    <row r="10" spans="1:10" ht="13.8">
      <c r="A10" s="19">
        <v>3</v>
      </c>
      <c r="B10" s="19" t="s">
        <v>64</v>
      </c>
      <c r="C10" s="20" t="s">
        <v>66</v>
      </c>
      <c r="D10" t="s">
        <v>66</v>
      </c>
      <c r="E10" s="22"/>
      <c r="F10" s="22"/>
    </row>
    <row r="11" spans="1:10">
      <c r="A11" s="19">
        <v>4</v>
      </c>
      <c r="B11" s="19" t="s">
        <v>67</v>
      </c>
      <c r="C11" s="20"/>
      <c r="D11" s="64"/>
      <c r="E11" s="22"/>
      <c r="F11" s="22"/>
    </row>
    <row r="12" spans="1:10">
      <c r="A12" s="19">
        <v>5</v>
      </c>
      <c r="B12" s="19" t="s">
        <v>67</v>
      </c>
      <c r="C12" s="20"/>
      <c r="D12" s="64"/>
      <c r="E12" s="22"/>
      <c r="F12" s="22"/>
    </row>
    <row r="13" spans="1:10">
      <c r="A13" s="19">
        <v>6</v>
      </c>
      <c r="B13" s="19" t="s">
        <v>68</v>
      </c>
      <c r="C13" s="20"/>
      <c r="D13" s="64"/>
      <c r="E13" s="22"/>
      <c r="F13" s="22"/>
    </row>
    <row r="14" spans="1:10">
      <c r="A14" s="19">
        <v>7</v>
      </c>
      <c r="B14" s="19" t="s">
        <v>68</v>
      </c>
      <c r="C14" s="20"/>
      <c r="D14" s="64"/>
      <c r="E14" s="22"/>
      <c r="F14" s="22"/>
    </row>
    <row r="15" spans="1:10">
      <c r="A15" s="19"/>
      <c r="B15" s="19"/>
      <c r="C15" s="20"/>
      <c r="D15" s="64"/>
      <c r="E15" s="22"/>
      <c r="F15" s="22"/>
    </row>
    <row r="16" spans="1:10">
      <c r="A16" s="19"/>
      <c r="B16" s="19"/>
      <c r="C16" s="20"/>
      <c r="D16" s="64"/>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83" t="s">
        <v>69</v>
      </c>
      <c r="B2" s="183"/>
      <c r="C2" s="183"/>
      <c r="D2" s="183"/>
      <c r="E2" s="14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29" t="s">
        <v>57</v>
      </c>
      <c r="B5" s="129" t="s">
        <v>70</v>
      </c>
      <c r="C5" s="129" t="s">
        <v>71</v>
      </c>
      <c r="D5" s="129" t="s">
        <v>72</v>
      </c>
      <c r="E5" s="29"/>
    </row>
    <row r="6" spans="1:11" ht="66">
      <c r="A6" s="35">
        <v>1</v>
      </c>
      <c r="B6" s="36" t="s">
        <v>73</v>
      </c>
      <c r="C6" s="36" t="s">
        <v>74</v>
      </c>
      <c r="D6" s="35"/>
    </row>
    <row r="7" spans="1:11" ht="52.8">
      <c r="A7" s="35">
        <v>2</v>
      </c>
      <c r="B7" s="36" t="s">
        <v>75</v>
      </c>
      <c r="C7" s="36" t="s">
        <v>76</v>
      </c>
      <c r="D7" s="35"/>
    </row>
    <row r="8" spans="1:11" ht="52.8">
      <c r="A8" s="35">
        <v>3</v>
      </c>
      <c r="B8" s="36" t="s">
        <v>77</v>
      </c>
      <c r="C8" s="36" t="s">
        <v>78</v>
      </c>
      <c r="D8" s="35"/>
    </row>
    <row r="9" spans="1:11" ht="66">
      <c r="A9" s="35">
        <v>4</v>
      </c>
      <c r="B9" s="35" t="s">
        <v>79</v>
      </c>
      <c r="C9" s="35" t="s">
        <v>80</v>
      </c>
      <c r="D9" s="35"/>
    </row>
    <row r="10" spans="1:11" ht="39.6">
      <c r="A10" s="35">
        <v>5</v>
      </c>
      <c r="B10" s="36" t="s">
        <v>81</v>
      </c>
      <c r="C10" s="36" t="s">
        <v>82</v>
      </c>
      <c r="D10" s="35"/>
    </row>
    <row r="11" spans="1:11" ht="26.4">
      <c r="A11" s="35">
        <v>6</v>
      </c>
      <c r="B11" s="36" t="s">
        <v>83</v>
      </c>
      <c r="C11" s="36" t="s">
        <v>83</v>
      </c>
      <c r="D11" s="35"/>
      <c r="E11" s="29"/>
      <c r="F11" s="29"/>
    </row>
    <row r="12" spans="1:11" ht="52.8">
      <c r="A12" s="35">
        <v>7</v>
      </c>
      <c r="B12" s="36" t="s">
        <v>84</v>
      </c>
      <c r="C12" s="36" t="s">
        <v>85</v>
      </c>
      <c r="D12" s="35"/>
      <c r="E12" s="29"/>
      <c r="F12" s="29"/>
    </row>
    <row r="13" spans="1:11" ht="171.6">
      <c r="A13" s="35">
        <v>8</v>
      </c>
      <c r="B13" s="36" t="s">
        <v>86</v>
      </c>
      <c r="C13" s="36" t="s">
        <v>87</v>
      </c>
      <c r="D13" s="35"/>
      <c r="E13" s="29"/>
      <c r="F13" s="29"/>
    </row>
    <row r="14" spans="1:11" ht="79.2">
      <c r="A14" s="35">
        <v>9</v>
      </c>
      <c r="B14" s="35" t="s">
        <v>88</v>
      </c>
      <c r="C14" s="35" t="s">
        <v>89</v>
      </c>
      <c r="D14" s="35"/>
      <c r="E14" s="29"/>
      <c r="F14" s="29"/>
    </row>
    <row r="16" spans="1:11" ht="13.8">
      <c r="A16" s="181" t="s">
        <v>90</v>
      </c>
      <c r="B16" s="181"/>
      <c r="C16" s="30"/>
      <c r="D16" s="31"/>
    </row>
    <row r="17" spans="1:4" ht="13.8">
      <c r="A17" s="182" t="s">
        <v>91</v>
      </c>
      <c r="B17" s="18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1"/>
  <sheetViews>
    <sheetView showGridLines="0" tabSelected="1" topLeftCell="B35" zoomScale="85" zoomScaleNormal="85" workbookViewId="0">
      <selection activeCell="E47" sqref="E47"/>
    </sheetView>
  </sheetViews>
  <sheetFormatPr defaultColWidth="9.09765625" defaultRowHeight="13.2"/>
  <cols>
    <col min="1" max="1" width="11.296875" style="69"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92"/>
      <c r="B1" s="192"/>
      <c r="C1" s="192"/>
      <c r="D1" s="192"/>
      <c r="E1" s="34"/>
      <c r="F1" s="34"/>
      <c r="G1" s="34"/>
      <c r="H1" s="34"/>
      <c r="I1" s="34"/>
      <c r="J1" s="34"/>
    </row>
    <row r="2" spans="1:24" s="1" customFormat="1" ht="31.5" customHeight="1">
      <c r="A2" s="193" t="s">
        <v>69</v>
      </c>
      <c r="B2" s="193"/>
      <c r="C2" s="193"/>
      <c r="D2" s="193"/>
      <c r="E2" s="188"/>
      <c r="F2" s="23"/>
      <c r="G2" s="23"/>
      <c r="H2" s="23"/>
      <c r="I2" s="23"/>
      <c r="J2" s="23"/>
    </row>
    <row r="3" spans="1:24" s="1" customFormat="1" ht="31.5" customHeight="1">
      <c r="A3" s="47"/>
      <c r="C3" s="189"/>
      <c r="D3" s="189"/>
      <c r="E3" s="188"/>
      <c r="F3" s="23"/>
      <c r="G3" s="23"/>
      <c r="H3" s="23"/>
      <c r="I3" s="23"/>
      <c r="J3" s="23"/>
    </row>
    <row r="4" spans="1:24" s="38" customFormat="1" ht="16.5" customHeight="1">
      <c r="A4" s="130" t="s">
        <v>65</v>
      </c>
      <c r="B4" s="190" t="s">
        <v>199</v>
      </c>
      <c r="C4" s="190"/>
      <c r="D4" s="190"/>
      <c r="E4" s="39"/>
      <c r="F4" s="39"/>
      <c r="G4" s="39"/>
      <c r="H4" s="40"/>
      <c r="I4" s="40"/>
      <c r="X4" s="38" t="s">
        <v>92</v>
      </c>
    </row>
    <row r="5" spans="1:24" s="38" customFormat="1" ht="144.75" customHeight="1">
      <c r="A5" s="130" t="s">
        <v>61</v>
      </c>
      <c r="B5" s="191"/>
      <c r="C5" s="190"/>
      <c r="D5" s="190"/>
      <c r="E5" s="39"/>
      <c r="F5" s="39"/>
      <c r="G5" s="39"/>
      <c r="H5" s="40"/>
      <c r="I5" s="40"/>
      <c r="X5" s="38" t="s">
        <v>93</v>
      </c>
    </row>
    <row r="6" spans="1:24" s="38" customFormat="1" ht="26.4">
      <c r="A6" s="130" t="s">
        <v>94</v>
      </c>
      <c r="B6" s="191" t="s">
        <v>238</v>
      </c>
      <c r="C6" s="190"/>
      <c r="D6" s="190"/>
      <c r="E6" s="39"/>
      <c r="F6" s="39"/>
      <c r="G6" s="39"/>
      <c r="H6" s="40"/>
      <c r="I6" s="40"/>
    </row>
    <row r="7" spans="1:24" s="38" customFormat="1">
      <c r="A7" s="130" t="s">
        <v>95</v>
      </c>
      <c r="B7" s="190" t="s">
        <v>198</v>
      </c>
      <c r="C7" s="190"/>
      <c r="D7" s="190"/>
      <c r="E7" s="39"/>
      <c r="F7" s="39"/>
      <c r="G7" s="39"/>
      <c r="H7" s="41"/>
      <c r="I7" s="40"/>
      <c r="X7" s="42"/>
    </row>
    <row r="8" spans="1:24" s="43" customFormat="1">
      <c r="A8" s="130" t="s">
        <v>96</v>
      </c>
      <c r="B8" s="194">
        <v>44843</v>
      </c>
      <c r="C8" s="194"/>
      <c r="D8" s="194"/>
      <c r="E8" s="39"/>
    </row>
    <row r="9" spans="1:24" s="43" customFormat="1">
      <c r="A9" s="131" t="s">
        <v>97</v>
      </c>
      <c r="B9" s="65" t="str">
        <f>F17</f>
        <v>Internal Build 03112011</v>
      </c>
      <c r="C9" s="65" t="str">
        <f>G17</f>
        <v>Internal build 14112011</v>
      </c>
      <c r="D9" s="65" t="str">
        <f>H17</f>
        <v>External build 16112011</v>
      </c>
    </row>
    <row r="10" spans="1:24" s="43" customFormat="1">
      <c r="A10" s="132" t="s">
        <v>98</v>
      </c>
      <c r="B10" s="66"/>
      <c r="C10" s="66"/>
      <c r="D10" s="66"/>
    </row>
    <row r="11" spans="1:24" s="43" customFormat="1">
      <c r="A11" s="132" t="s">
        <v>40</v>
      </c>
      <c r="B11" s="67"/>
      <c r="C11" s="67"/>
      <c r="D11" s="67"/>
    </row>
    <row r="12" spans="1:24" s="43" customFormat="1">
      <c r="A12" s="132" t="s">
        <v>42</v>
      </c>
      <c r="B12" s="67"/>
      <c r="C12" s="67"/>
      <c r="D12" s="67"/>
    </row>
    <row r="13" spans="1:24" s="43" customFormat="1">
      <c r="A13" s="132" t="s">
        <v>44</v>
      </c>
      <c r="B13" s="67">
        <f>COUNTIF($F$18:$F$49315,"*Not Run*")</f>
        <v>0</v>
      </c>
      <c r="C13" s="67">
        <f>COUNTIF($G$18:$G$49315,"*Not Run*")</f>
        <v>0</v>
      </c>
      <c r="D13" s="67">
        <f>COUNTIF($H$18:$H$49315,"*Not Run*")</f>
        <v>0</v>
      </c>
      <c r="E13" s="1"/>
      <c r="F13" s="1"/>
      <c r="G13" s="1"/>
      <c r="H13" s="1"/>
      <c r="I13" s="1"/>
    </row>
    <row r="14" spans="1:24" s="43" customFormat="1">
      <c r="A14" s="132" t="s">
        <v>99</v>
      </c>
      <c r="B14" s="67">
        <f>COUNTIF($F$18:$F$49315,"*NA*")</f>
        <v>0</v>
      </c>
      <c r="C14" s="67">
        <f>COUNTIF($G$18:$G$49315,"*NA*")</f>
        <v>0</v>
      </c>
      <c r="D14" s="67">
        <f>COUNTIF($H$18:$H$49315,"*NA*")</f>
        <v>0</v>
      </c>
      <c r="E14" s="1"/>
      <c r="F14" s="1"/>
      <c r="G14" s="1"/>
      <c r="H14" s="1"/>
      <c r="I14" s="1"/>
    </row>
    <row r="15" spans="1:24" s="43" customFormat="1" ht="39.6">
      <c r="A15" s="132" t="s">
        <v>100</v>
      </c>
      <c r="B15" s="67">
        <f>COUNTIF($F$18:$F$49315,"*Passed in previous build*")</f>
        <v>0</v>
      </c>
      <c r="C15" s="67">
        <f>COUNTIF($G$18:$G$49315,"*Passed in previous build*")</f>
        <v>0</v>
      </c>
      <c r="D15" s="67">
        <f>COUNTIF($H$18:$H$49315,"*Passed in previous build*")</f>
        <v>0</v>
      </c>
      <c r="E15" s="1"/>
      <c r="F15" s="1"/>
      <c r="G15" s="1"/>
      <c r="H15" s="1"/>
      <c r="I15" s="1"/>
    </row>
    <row r="16" spans="1:24" s="44" customFormat="1" ht="15" customHeight="1">
      <c r="A16" s="68"/>
      <c r="B16" s="49"/>
      <c r="C16" s="49"/>
      <c r="D16" s="50"/>
      <c r="E16" s="55"/>
      <c r="F16" s="187" t="s">
        <v>97</v>
      </c>
      <c r="G16" s="187"/>
      <c r="H16" s="187"/>
      <c r="I16" s="56"/>
    </row>
    <row r="17" spans="1:9" s="44" customFormat="1" ht="39.6">
      <c r="A17" s="133" t="s">
        <v>101</v>
      </c>
      <c r="B17" s="134" t="s">
        <v>102</v>
      </c>
      <c r="C17" s="134" t="s">
        <v>103</v>
      </c>
      <c r="D17" s="134" t="s">
        <v>104</v>
      </c>
      <c r="E17" s="134" t="s">
        <v>105</v>
      </c>
      <c r="F17" s="134" t="s">
        <v>106</v>
      </c>
      <c r="G17" s="134" t="s">
        <v>107</v>
      </c>
      <c r="H17" s="134" t="s">
        <v>108</v>
      </c>
      <c r="I17" s="134" t="s">
        <v>109</v>
      </c>
    </row>
    <row r="18" spans="1:9" s="44" customFormat="1" ht="15.75" customHeight="1">
      <c r="A18" s="60"/>
      <c r="B18" s="184" t="s">
        <v>200</v>
      </c>
      <c r="C18" s="185"/>
      <c r="D18" s="186"/>
      <c r="E18" s="60"/>
      <c r="F18" s="61"/>
      <c r="G18" s="61"/>
      <c r="H18" s="61"/>
      <c r="I18" s="60"/>
    </row>
    <row r="19" spans="1:9" s="223" customFormat="1" ht="15.75" customHeight="1">
      <c r="A19" s="218"/>
      <c r="B19" s="219" t="s">
        <v>227</v>
      </c>
      <c r="C19" s="220"/>
      <c r="D19" s="221"/>
      <c r="E19" s="218"/>
      <c r="F19" s="222"/>
      <c r="G19" s="222"/>
      <c r="H19" s="222"/>
      <c r="I19" s="218"/>
    </row>
    <row r="20" spans="1:9" s="45" customFormat="1" ht="39.6">
      <c r="A20" s="51">
        <v>1</v>
      </c>
      <c r="B20" s="157" t="s">
        <v>203</v>
      </c>
      <c r="C20" s="51" t="s">
        <v>237</v>
      </c>
      <c r="D20" s="52" t="s">
        <v>264</v>
      </c>
      <c r="E20" s="53"/>
      <c r="F20" s="51"/>
      <c r="G20" s="51"/>
      <c r="H20" s="51"/>
      <c r="I20" s="54"/>
    </row>
    <row r="21" spans="1:9" s="45" customFormat="1" ht="39.6">
      <c r="A21" s="57">
        <f ca="1">IF(OFFSET(A21,-1,0) ="",OFFSET(A21,-2,0)+1,OFFSET(A21,-1,0)+1 )</f>
        <v>2</v>
      </c>
      <c r="B21" s="157" t="s">
        <v>202</v>
      </c>
      <c r="C21" s="51" t="s">
        <v>242</v>
      </c>
      <c r="D21" s="52" t="s">
        <v>265</v>
      </c>
      <c r="E21" s="53"/>
      <c r="F21" s="51"/>
      <c r="G21" s="51"/>
      <c r="H21" s="51"/>
      <c r="I21" s="54"/>
    </row>
    <row r="22" spans="1:9" s="45" customFormat="1" ht="39.6">
      <c r="A22" s="57">
        <f ca="1">IF(OFFSET(A22,-1,0) ="",OFFSET(A22,-2,0)+1,OFFSET(A22,-1,0)+1 )</f>
        <v>3</v>
      </c>
      <c r="B22" s="157" t="s">
        <v>201</v>
      </c>
      <c r="C22" s="51" t="s">
        <v>243</v>
      </c>
      <c r="D22" s="52" t="s">
        <v>266</v>
      </c>
      <c r="E22" s="53"/>
      <c r="F22" s="51"/>
      <c r="G22" s="51"/>
      <c r="H22" s="51"/>
      <c r="I22" s="54"/>
    </row>
    <row r="23" spans="1:9" s="45" customFormat="1" ht="39.6">
      <c r="A23" s="57">
        <f ca="1">IF(OFFSET(A23,-1,0) ="",OFFSET(A23,-2,0)+1,OFFSET(A23,-1,0)+1 )</f>
        <v>4</v>
      </c>
      <c r="B23" s="157" t="s">
        <v>205</v>
      </c>
      <c r="C23" s="51" t="s">
        <v>244</v>
      </c>
      <c r="D23" s="52" t="s">
        <v>267</v>
      </c>
      <c r="E23" s="53"/>
      <c r="F23" s="51"/>
      <c r="G23" s="51"/>
      <c r="H23" s="51"/>
      <c r="I23" s="54"/>
    </row>
    <row r="24" spans="1:9" s="48" customFormat="1" ht="52.8">
      <c r="A24" s="57">
        <f ca="1">IF(OFFSET(A24,-1,0) ="",OFFSET(A24,-2,0)+1,OFFSET(A24,-1,0)+1 )</f>
        <v>5</v>
      </c>
      <c r="B24" s="157" t="s">
        <v>204</v>
      </c>
      <c r="C24" s="51" t="s">
        <v>245</v>
      </c>
      <c r="D24" s="52" t="s">
        <v>268</v>
      </c>
      <c r="E24" s="53"/>
      <c r="F24" s="51"/>
      <c r="G24" s="51"/>
      <c r="H24" s="51"/>
      <c r="I24" s="59"/>
    </row>
    <row r="25" spans="1:9" s="48" customFormat="1" ht="52.8">
      <c r="A25" s="57"/>
      <c r="B25" s="157" t="s">
        <v>206</v>
      </c>
      <c r="C25" s="51" t="s">
        <v>246</v>
      </c>
      <c r="D25" s="52" t="s">
        <v>269</v>
      </c>
      <c r="E25" s="53"/>
      <c r="F25" s="51"/>
      <c r="G25" s="51"/>
      <c r="H25" s="51"/>
      <c r="I25" s="59"/>
    </row>
    <row r="26" spans="1:9" s="48" customFormat="1" ht="52.8">
      <c r="A26" s="57">
        <f ca="1">IF(OFFSET(A26,-1,0) ="",OFFSET(A26,-2,0)+1,OFFSET(A26,-1,0)+1 )</f>
        <v>6</v>
      </c>
      <c r="B26" s="157" t="s">
        <v>207</v>
      </c>
      <c r="C26" s="51" t="s">
        <v>247</v>
      </c>
      <c r="D26" s="52" t="s">
        <v>270</v>
      </c>
      <c r="E26" s="53"/>
      <c r="F26" s="51"/>
      <c r="G26" s="51"/>
      <c r="H26" s="51"/>
      <c r="I26" s="59"/>
    </row>
    <row r="27" spans="1:9" s="230" customFormat="1" ht="13.8">
      <c r="A27" s="224"/>
      <c r="B27" s="225" t="s">
        <v>228</v>
      </c>
      <c r="C27" s="226"/>
      <c r="D27" s="227"/>
      <c r="E27" s="228"/>
      <c r="F27" s="229"/>
      <c r="G27" s="229"/>
      <c r="H27" s="229"/>
      <c r="I27" s="228"/>
    </row>
    <row r="28" spans="1:9" s="45" customFormat="1" ht="39.6">
      <c r="A28" s="57">
        <f ca="1">IF(OFFSET(A28,-1,0) ="",OFFSET(A28,-2,0)+1,OFFSET(A28,-1,0)+1 )</f>
        <v>7</v>
      </c>
      <c r="B28" s="157" t="s">
        <v>215</v>
      </c>
      <c r="C28" s="51" t="s">
        <v>248</v>
      </c>
      <c r="D28" s="52" t="s">
        <v>255</v>
      </c>
      <c r="E28" s="53"/>
      <c r="F28" s="51"/>
      <c r="G28" s="51"/>
      <c r="H28" s="51"/>
      <c r="I28" s="54"/>
    </row>
    <row r="29" spans="1:9" s="45" customFormat="1" ht="39.6">
      <c r="A29" s="57">
        <v>8</v>
      </c>
      <c r="B29" s="157" t="s">
        <v>212</v>
      </c>
      <c r="C29" s="51" t="s">
        <v>249</v>
      </c>
      <c r="D29" s="52" t="s">
        <v>261</v>
      </c>
      <c r="E29" s="53"/>
      <c r="F29" s="51"/>
      <c r="G29" s="51"/>
      <c r="H29" s="51"/>
      <c r="I29" s="54"/>
    </row>
    <row r="30" spans="1:9" s="45" customFormat="1" ht="39.6">
      <c r="A30" s="57">
        <f ca="1">IF(OFFSET(A30,-1,0) ="",OFFSET(A30,-2,0)+1,OFFSET(A30,-1,0)+1 )</f>
        <v>9</v>
      </c>
      <c r="B30" s="157" t="s">
        <v>216</v>
      </c>
      <c r="C30" s="51" t="s">
        <v>250</v>
      </c>
      <c r="D30" s="52" t="s">
        <v>260</v>
      </c>
      <c r="E30" s="53"/>
      <c r="F30" s="51"/>
      <c r="G30" s="51"/>
      <c r="H30" s="51"/>
      <c r="I30" s="54"/>
    </row>
    <row r="31" spans="1:9" s="45" customFormat="1" ht="39.6">
      <c r="A31" s="57">
        <f ca="1">IF(OFFSET(A31,-1,0) ="",OFFSET(A31,-2,0)+1,OFFSET(A31,-1,0)+1 )</f>
        <v>10</v>
      </c>
      <c r="B31" s="157" t="s">
        <v>217</v>
      </c>
      <c r="C31" s="51" t="s">
        <v>251</v>
      </c>
      <c r="D31" s="52" t="s">
        <v>259</v>
      </c>
      <c r="E31" s="53"/>
      <c r="F31" s="51"/>
      <c r="G31" s="51"/>
      <c r="H31" s="51"/>
      <c r="I31" s="54"/>
    </row>
    <row r="32" spans="1:9" s="48" customFormat="1" ht="52.8">
      <c r="A32" s="57">
        <f ca="1">IF(OFFSET(A32,-1,0) ="",OFFSET(A32,-2,0)+1,OFFSET(A32,-1,0)+1 )</f>
        <v>11</v>
      </c>
      <c r="B32" s="157" t="s">
        <v>218</v>
      </c>
      <c r="C32" s="51" t="s">
        <v>252</v>
      </c>
      <c r="D32" s="52" t="s">
        <v>258</v>
      </c>
      <c r="E32" s="53"/>
      <c r="F32" s="51"/>
      <c r="G32" s="51"/>
      <c r="H32" s="51"/>
      <c r="I32" s="59"/>
    </row>
    <row r="33" spans="1:9" s="48" customFormat="1" ht="52.8">
      <c r="A33" s="57">
        <f ca="1">IF(OFFSET(A33,-1,0) ="",OFFSET(A33,-2,0)+1,OFFSET(A33,-1,0)+1 )</f>
        <v>12</v>
      </c>
      <c r="B33" s="157" t="s">
        <v>219</v>
      </c>
      <c r="C33" s="51" t="s">
        <v>253</v>
      </c>
      <c r="D33" s="52" t="s">
        <v>257</v>
      </c>
      <c r="E33" s="53"/>
      <c r="F33" s="51"/>
      <c r="G33" s="51"/>
      <c r="H33" s="51"/>
      <c r="I33" s="59"/>
    </row>
    <row r="34" spans="1:9" s="48" customFormat="1" ht="52.8">
      <c r="A34" s="57">
        <f ca="1">IF(OFFSET(A34,-1,0) ="",OFFSET(A34,-2,0)+1,OFFSET(A34,-1,0)+1 )</f>
        <v>13</v>
      </c>
      <c r="B34" s="157" t="s">
        <v>220</v>
      </c>
      <c r="C34" s="51" t="s">
        <v>254</v>
      </c>
      <c r="D34" s="52" t="s">
        <v>256</v>
      </c>
      <c r="E34" s="53"/>
      <c r="F34" s="51"/>
      <c r="G34" s="51"/>
      <c r="H34" s="51"/>
      <c r="I34" s="59"/>
    </row>
    <row r="35" spans="1:9" s="230" customFormat="1" ht="13.8">
      <c r="A35" s="224"/>
      <c r="B35" s="231" t="s">
        <v>209</v>
      </c>
      <c r="C35" s="221"/>
      <c r="D35" s="221"/>
      <c r="E35" s="228"/>
      <c r="F35" s="229"/>
      <c r="G35" s="229"/>
      <c r="H35" s="229"/>
      <c r="I35" s="228"/>
    </row>
    <row r="36" spans="1:9" s="45" customFormat="1" ht="39.6">
      <c r="A36" s="57">
        <f ca="1">IF(OFFSET(A36,-1,0) ="",OFFSET(A36,-2,0)+1,OFFSET(A36,-1,0)+1 )</f>
        <v>14</v>
      </c>
      <c r="B36" s="157" t="s">
        <v>213</v>
      </c>
      <c r="C36" s="51" t="s">
        <v>236</v>
      </c>
      <c r="D36" s="58" t="s">
        <v>263</v>
      </c>
      <c r="E36" s="53"/>
      <c r="F36" s="51"/>
      <c r="G36" s="51"/>
      <c r="H36" s="51"/>
      <c r="I36" s="54"/>
    </row>
    <row r="37" spans="1:9" s="230" customFormat="1" ht="13.8">
      <c r="A37" s="224"/>
      <c r="B37" s="219" t="s">
        <v>210</v>
      </c>
      <c r="C37" s="220"/>
      <c r="D37" s="232"/>
      <c r="E37" s="220"/>
      <c r="F37" s="221"/>
      <c r="G37" s="229"/>
      <c r="H37" s="229"/>
      <c r="I37" s="228"/>
    </row>
    <row r="38" spans="1:9" s="45" customFormat="1" ht="52.8">
      <c r="A38" s="57">
        <f ca="1">IF(OFFSET(A38,-1,0) ="",OFFSET(A38,-2,0)+1,OFFSET(A38,-1,0)+1 )</f>
        <v>15</v>
      </c>
      <c r="B38" s="157" t="s">
        <v>214</v>
      </c>
      <c r="C38" s="51" t="s">
        <v>208</v>
      </c>
      <c r="D38" s="58" t="s">
        <v>307</v>
      </c>
      <c r="E38" s="53"/>
      <c r="F38" s="51"/>
      <c r="G38" s="51"/>
      <c r="H38" s="51"/>
      <c r="I38" s="54"/>
    </row>
    <row r="39" spans="1:9" s="230" customFormat="1" ht="13.8">
      <c r="A39" s="224"/>
      <c r="B39" s="225" t="s">
        <v>211</v>
      </c>
      <c r="C39" s="226"/>
      <c r="D39" s="227"/>
      <c r="E39" s="228"/>
      <c r="F39" s="229"/>
      <c r="G39" s="229"/>
      <c r="H39" s="229"/>
      <c r="I39" s="228"/>
    </row>
    <row r="40" spans="1:9" s="45" customFormat="1" ht="52.8">
      <c r="A40" s="57">
        <f ca="1">IF(OFFSET(A40,-1,0) ="",OFFSET(A40,-2,0)+1,OFFSET(A40,-1,0)+1 )</f>
        <v>16</v>
      </c>
      <c r="B40" s="157" t="s">
        <v>223</v>
      </c>
      <c r="C40" s="51" t="s">
        <v>262</v>
      </c>
      <c r="D40" s="58" t="s">
        <v>308</v>
      </c>
      <c r="E40" s="53"/>
      <c r="F40" s="51"/>
      <c r="G40" s="51"/>
      <c r="H40" s="51"/>
      <c r="I40" s="54"/>
    </row>
    <row r="41" spans="1:9" s="223" customFormat="1" ht="15.75" customHeight="1">
      <c r="A41" s="218"/>
      <c r="B41" s="225" t="s">
        <v>229</v>
      </c>
      <c r="C41" s="226"/>
      <c r="D41" s="227"/>
      <c r="E41" s="218"/>
      <c r="F41" s="222"/>
      <c r="G41" s="222"/>
      <c r="H41" s="222"/>
      <c r="I41" s="218"/>
    </row>
    <row r="42" spans="1:9" ht="39.6">
      <c r="A42" s="57">
        <f ca="1">IF(OFFSET(A42,-1,0) ="",OFFSET(A42,-2,0)+1,OFFSET(A42,-1,0)+1 )</f>
        <v>17</v>
      </c>
      <c r="B42" s="157" t="s">
        <v>221</v>
      </c>
      <c r="C42" s="51" t="s">
        <v>235</v>
      </c>
      <c r="D42" s="58" t="s">
        <v>307</v>
      </c>
      <c r="E42" s="53"/>
      <c r="F42" s="51"/>
      <c r="G42" s="51"/>
      <c r="H42" s="51"/>
      <c r="I42" s="54"/>
    </row>
    <row r="43" spans="1:9" ht="39.6">
      <c r="A43" s="57">
        <f ca="1">IF(OFFSET(A43,-1,0) ="",OFFSET(A43,-2,0)+1,OFFSET(A43,-1,0)+1 )</f>
        <v>18</v>
      </c>
      <c r="B43" s="157" t="s">
        <v>222</v>
      </c>
      <c r="C43" s="51" t="s">
        <v>240</v>
      </c>
      <c r="D43" s="58" t="s">
        <v>309</v>
      </c>
      <c r="E43" s="53"/>
      <c r="F43" s="51"/>
      <c r="G43" s="51"/>
      <c r="H43" s="51"/>
      <c r="I43" s="54"/>
    </row>
    <row r="44" spans="1:9" ht="46.8" customHeight="1">
      <c r="A44" s="57">
        <f ca="1">IF(OFFSET(A44,-1,0) ="",OFFSET(A44,-2,0)+1,OFFSET(A44,-1,0)+1 )</f>
        <v>19</v>
      </c>
      <c r="B44" s="157" t="s">
        <v>224</v>
      </c>
      <c r="C44" s="51" t="s">
        <v>239</v>
      </c>
      <c r="D44" s="58" t="s">
        <v>310</v>
      </c>
      <c r="E44" s="53"/>
      <c r="F44" s="51"/>
      <c r="G44" s="51"/>
      <c r="H44" s="51"/>
      <c r="I44" s="54"/>
    </row>
    <row r="45" spans="1:9" ht="47.4" customHeight="1">
      <c r="A45" s="57">
        <f ca="1">IF(OFFSET(A45,-1,0) ="",OFFSET(A45,-2,0)+1,OFFSET(A45,-1,0)+1 )</f>
        <v>20</v>
      </c>
      <c r="B45" s="157" t="s">
        <v>225</v>
      </c>
      <c r="C45" s="51" t="s">
        <v>241</v>
      </c>
      <c r="D45" s="58" t="s">
        <v>311</v>
      </c>
      <c r="E45" s="53"/>
      <c r="F45" s="51"/>
      <c r="G45" s="51"/>
      <c r="H45" s="51"/>
      <c r="I45" s="54"/>
    </row>
    <row r="46" spans="1:9" s="44" customFormat="1" ht="15.75" customHeight="1">
      <c r="A46" s="60"/>
      <c r="B46" s="184" t="s">
        <v>226</v>
      </c>
      <c r="C46" s="185"/>
      <c r="D46" s="186"/>
      <c r="E46" s="60"/>
      <c r="F46" s="61"/>
      <c r="G46" s="61"/>
      <c r="H46" s="61"/>
      <c r="I46" s="60"/>
    </row>
    <row r="47" spans="1:9" ht="52.8">
      <c r="A47" s="57">
        <f ca="1">IF(OFFSET(A47,-1,0) ="",OFFSET(A47,-2,0)+1,OFFSET(A47,-1,0)+1 )</f>
        <v>21</v>
      </c>
      <c r="B47" s="157" t="s">
        <v>272</v>
      </c>
      <c r="C47" s="51" t="s">
        <v>275</v>
      </c>
      <c r="D47" s="58" t="s">
        <v>271</v>
      </c>
      <c r="E47" s="53"/>
      <c r="F47" s="51"/>
      <c r="G47" s="51"/>
      <c r="H47" s="51"/>
      <c r="I47" s="54"/>
    </row>
    <row r="48" spans="1:9" ht="52.8">
      <c r="A48" s="57">
        <f ca="1">IF(OFFSET(A48,-1,0) ="",OFFSET(A48,-2,0)+1,OFFSET(A48,-1,0)+1 )</f>
        <v>22</v>
      </c>
      <c r="B48" s="157" t="s">
        <v>273</v>
      </c>
      <c r="C48" s="51" t="s">
        <v>276</v>
      </c>
      <c r="D48" s="58" t="s">
        <v>274</v>
      </c>
      <c r="E48" s="53"/>
      <c r="F48" s="51"/>
      <c r="G48" s="51"/>
      <c r="H48" s="51"/>
      <c r="I48" s="54"/>
    </row>
    <row r="49" spans="1:9" ht="46.8" customHeight="1">
      <c r="A49" s="57">
        <f ca="1">IF(OFFSET(A49,-1,0) ="",OFFSET(A49,-2,0)+1,OFFSET(A49,-1,0)+1 )</f>
        <v>23</v>
      </c>
      <c r="B49" s="157" t="s">
        <v>277</v>
      </c>
      <c r="C49" s="51" t="s">
        <v>278</v>
      </c>
      <c r="D49" s="58" t="s">
        <v>281</v>
      </c>
      <c r="E49" s="53"/>
      <c r="F49" s="51"/>
      <c r="G49" s="51"/>
      <c r="H49" s="51"/>
      <c r="I49" s="54"/>
    </row>
    <row r="50" spans="1:9" ht="47.4" customHeight="1">
      <c r="A50" s="57">
        <f ca="1">IF(OFFSET(A50,-1,0) ="",OFFSET(A50,-2,0)+1,OFFSET(A50,-1,0)+1 )</f>
        <v>24</v>
      </c>
      <c r="B50" s="157" t="s">
        <v>279</v>
      </c>
      <c r="C50" s="51" t="s">
        <v>282</v>
      </c>
      <c r="D50" s="58" t="s">
        <v>280</v>
      </c>
      <c r="E50" s="53"/>
      <c r="F50" s="51"/>
      <c r="G50" s="51"/>
      <c r="H50" s="51"/>
      <c r="I50" s="54"/>
    </row>
    <row r="51" spans="1:9" ht="47.4" customHeight="1">
      <c r="A51" s="235"/>
      <c r="B51" s="157" t="s">
        <v>231</v>
      </c>
      <c r="C51" s="51" t="s">
        <v>288</v>
      </c>
      <c r="D51" s="58" t="s">
        <v>289</v>
      </c>
      <c r="E51" s="236"/>
      <c r="F51" s="237"/>
      <c r="G51" s="237"/>
      <c r="H51" s="237"/>
      <c r="I51" s="238"/>
    </row>
    <row r="52" spans="1:9" ht="52.8">
      <c r="B52" s="157" t="s">
        <v>232</v>
      </c>
      <c r="C52" s="51" t="s">
        <v>290</v>
      </c>
      <c r="D52" s="58" t="s">
        <v>291</v>
      </c>
    </row>
    <row r="53" spans="1:9" s="223" customFormat="1" ht="15.75" customHeight="1">
      <c r="A53" s="218"/>
      <c r="B53" s="225" t="s">
        <v>283</v>
      </c>
      <c r="C53" s="226"/>
      <c r="D53" s="227"/>
      <c r="E53" s="218"/>
      <c r="F53" s="222"/>
      <c r="G53" s="222"/>
      <c r="H53" s="222"/>
      <c r="I53" s="218"/>
    </row>
    <row r="54" spans="1:9" ht="39.6">
      <c r="B54" s="157" t="s">
        <v>286</v>
      </c>
      <c r="C54" s="51" t="s">
        <v>284</v>
      </c>
      <c r="D54" s="234" t="s">
        <v>285</v>
      </c>
    </row>
    <row r="55" spans="1:9" ht="39.6">
      <c r="B55" s="157" t="s">
        <v>287</v>
      </c>
      <c r="C55" s="51" t="s">
        <v>292</v>
      </c>
      <c r="D55" s="233" t="s">
        <v>293</v>
      </c>
    </row>
    <row r="56" spans="1:9" ht="39.6">
      <c r="B56" s="157" t="s">
        <v>230</v>
      </c>
      <c r="C56" s="51" t="s">
        <v>294</v>
      </c>
      <c r="D56" s="46" t="s">
        <v>295</v>
      </c>
    </row>
    <row r="57" spans="1:9" s="230" customFormat="1" ht="13.8">
      <c r="A57" s="224"/>
      <c r="B57" s="225" t="s">
        <v>302</v>
      </c>
      <c r="C57" s="226"/>
      <c r="D57" s="227"/>
      <c r="E57" s="228"/>
      <c r="F57" s="229"/>
      <c r="G57" s="229"/>
      <c r="H57" s="229"/>
      <c r="I57" s="228"/>
    </row>
    <row r="58" spans="1:9" s="48" customFormat="1" ht="26.4">
      <c r="A58" s="57">
        <f ca="1">IF(OFFSET(A58,-1,0) ="",OFFSET(A58,-2,0)+1,OFFSET(A58,-1,0)+1 )</f>
        <v>1</v>
      </c>
      <c r="B58" s="157" t="s">
        <v>296</v>
      </c>
      <c r="C58" s="51" t="s">
        <v>297</v>
      </c>
      <c r="D58" s="53" t="s">
        <v>298</v>
      </c>
      <c r="E58" s="53"/>
      <c r="F58" s="51"/>
      <c r="G58" s="51"/>
      <c r="H58" s="51"/>
      <c r="I58" s="59"/>
    </row>
    <row r="59" spans="1:9" s="48" customFormat="1" ht="26.4">
      <c r="A59" s="57">
        <f ca="1">IF(OFFSET(A59,-1,0) ="",OFFSET(A59,-2,0)+1,OFFSET(A59,-1,0)+1 )</f>
        <v>2</v>
      </c>
      <c r="B59" s="157" t="s">
        <v>299</v>
      </c>
      <c r="C59" s="51" t="s">
        <v>300</v>
      </c>
      <c r="D59" s="53" t="s">
        <v>301</v>
      </c>
      <c r="E59" s="53"/>
      <c r="F59" s="51"/>
      <c r="G59" s="51"/>
      <c r="H59" s="51"/>
      <c r="I59" s="59"/>
    </row>
    <row r="60" spans="1:9" s="48" customFormat="1" ht="39.6">
      <c r="A60" s="57">
        <f ca="1">IF(OFFSET(A60,-1,0) ="",OFFSET(A60,-2,0)+1,OFFSET(A60,-1,0)+1 )</f>
        <v>3</v>
      </c>
      <c r="B60" s="157" t="s">
        <v>233</v>
      </c>
      <c r="C60" s="51" t="s">
        <v>303</v>
      </c>
      <c r="D60" s="53" t="s">
        <v>304</v>
      </c>
      <c r="E60" s="53"/>
      <c r="F60" s="51"/>
      <c r="G60" s="51"/>
      <c r="H60" s="51"/>
      <c r="I60" s="59"/>
    </row>
    <row r="61" spans="1:9" s="48" customFormat="1" ht="39.6">
      <c r="A61" s="57">
        <f ca="1">IF(OFFSET(A61,-1,0) ="",OFFSET(A61,-2,0)+1,OFFSET(A61,-1,0)+1 )</f>
        <v>4</v>
      </c>
      <c r="B61" s="157" t="s">
        <v>234</v>
      </c>
      <c r="C61" s="51" t="s">
        <v>305</v>
      </c>
      <c r="D61" s="53" t="s">
        <v>306</v>
      </c>
      <c r="E61" s="53"/>
      <c r="F61" s="51"/>
      <c r="G61" s="51"/>
      <c r="H61" s="51"/>
      <c r="I61" s="59"/>
    </row>
  </sheetData>
  <mergeCells count="17">
    <mergeCell ref="B57:D57"/>
    <mergeCell ref="A1:D1"/>
    <mergeCell ref="A2:D2"/>
    <mergeCell ref="B39:D39"/>
    <mergeCell ref="B6:D6"/>
    <mergeCell ref="B7:D7"/>
    <mergeCell ref="B8:D8"/>
    <mergeCell ref="E2:E3"/>
    <mergeCell ref="C3:D3"/>
    <mergeCell ref="B4:D4"/>
    <mergeCell ref="B5:D5"/>
    <mergeCell ref="B41:D41"/>
    <mergeCell ref="B46:D46"/>
    <mergeCell ref="F16:H16"/>
    <mergeCell ref="B18:D18"/>
    <mergeCell ref="B27:D27"/>
    <mergeCell ref="B53:D53"/>
  </mergeCells>
  <dataValidations count="4">
    <dataValidation showDropDown="1" showErrorMessage="1" sqref="F16:H17" xr:uid="{00000000-0002-0000-0400-000000000000}"/>
    <dataValidation allowBlank="1" showInputMessage="1" showErrorMessage="1" sqref="F18:H19 F41:H41 F46:H46 F53:H53" xr:uid="{00000000-0002-0000-0400-000001000000}"/>
    <dataValidation type="list" allowBlank="1" showErrorMessage="1" sqref="F72:H101" xr:uid="{00000000-0002-0000-0400-000002000000}">
      <formula1>#REF!</formula1>
      <formula2>0</formula2>
    </dataValidation>
    <dataValidation type="list" allowBlank="1" sqref="F20:H27 F42:H45 G28:H40 F38:F40 F28:F36 F47:H51 F57: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38" zoomScaleNormal="100" workbookViewId="0">
      <selection activeCell="C27" sqref="C27"/>
    </sheetView>
  </sheetViews>
  <sheetFormatPr defaultColWidth="9.09765625" defaultRowHeight="13.8"/>
  <cols>
    <col min="1" max="1" width="4" style="70" customWidth="1"/>
    <col min="2" max="2" width="16.09765625" style="71" customWidth="1"/>
    <col min="3" max="3" width="19" style="71" customWidth="1"/>
    <col min="4" max="4" width="20.3984375" style="71" customWidth="1"/>
    <col min="5" max="5" width="16.296875" style="71" customWidth="1"/>
    <col min="6" max="6" width="19" style="71" customWidth="1"/>
    <col min="7" max="7" width="15" style="73" customWidth="1"/>
    <col min="8" max="8" width="23.59765625" style="73" customWidth="1"/>
    <col min="9" max="9" width="25.3984375" style="73" customWidth="1"/>
    <col min="10" max="10" width="21" style="73" customWidth="1"/>
    <col min="11" max="11" width="11.3984375" style="73" customWidth="1"/>
    <col min="12" max="12" width="17.296875" style="73" customWidth="1"/>
    <col min="13" max="13" width="17.296875" style="71" customWidth="1"/>
    <col min="14" max="14" width="14.09765625" style="71" customWidth="1"/>
    <col min="15" max="15" width="18.3984375" style="71" customWidth="1"/>
    <col min="16" max="16384" width="9.09765625" style="71"/>
  </cols>
  <sheetData>
    <row r="1" spans="1:12">
      <c r="G1" s="72" t="s">
        <v>112</v>
      </c>
    </row>
    <row r="2" spans="1:12" s="75" customFormat="1" ht="24.6">
      <c r="A2" s="74"/>
      <c r="C2" s="213" t="s">
        <v>113</v>
      </c>
      <c r="D2" s="213"/>
      <c r="E2" s="213"/>
      <c r="F2" s="213"/>
      <c r="G2" s="213"/>
      <c r="H2" s="76" t="s">
        <v>114</v>
      </c>
      <c r="I2" s="77"/>
      <c r="J2" s="77"/>
      <c r="K2" s="77"/>
      <c r="L2" s="77"/>
    </row>
    <row r="3" spans="1:12" s="75" customFormat="1" ht="22.8">
      <c r="A3" s="74"/>
      <c r="C3" s="214" t="s">
        <v>115</v>
      </c>
      <c r="D3" s="214"/>
      <c r="E3" s="147"/>
      <c r="F3" s="215" t="s">
        <v>116</v>
      </c>
      <c r="G3" s="215"/>
      <c r="H3" s="77"/>
      <c r="I3" s="77"/>
      <c r="J3" s="78"/>
      <c r="K3" s="77"/>
      <c r="L3" s="77"/>
    </row>
    <row r="4" spans="1:12">
      <c r="A4" s="74"/>
      <c r="D4" s="79"/>
      <c r="E4" s="79"/>
      <c r="H4" s="80"/>
    </row>
    <row r="5" spans="1:12" s="81" customFormat="1">
      <c r="A5" s="74"/>
      <c r="D5" s="82"/>
      <c r="E5" s="82"/>
      <c r="G5" s="83"/>
      <c r="H5" s="84"/>
      <c r="I5" s="83"/>
      <c r="J5" s="83"/>
      <c r="K5" s="83"/>
      <c r="L5" s="83"/>
    </row>
    <row r="6" spans="1:12" ht="21.75" customHeight="1">
      <c r="B6" s="197" t="s">
        <v>117</v>
      </c>
      <c r="C6" s="197"/>
      <c r="D6" s="85"/>
      <c r="E6" s="85"/>
      <c r="F6" s="85"/>
      <c r="G6" s="86"/>
      <c r="H6" s="86"/>
    </row>
    <row r="7" spans="1:12">
      <c r="B7" s="87" t="s">
        <v>118</v>
      </c>
      <c r="C7" s="88"/>
      <c r="D7" s="88"/>
      <c r="E7" s="88"/>
      <c r="F7" s="88"/>
      <c r="G7" s="89"/>
    </row>
    <row r="8" spans="1:12">
      <c r="A8" s="90" t="s">
        <v>57</v>
      </c>
      <c r="B8" s="150" t="s">
        <v>119</v>
      </c>
      <c r="C8" s="150" t="s">
        <v>120</v>
      </c>
      <c r="D8" s="150" t="s">
        <v>121</v>
      </c>
      <c r="E8" s="150" t="s">
        <v>122</v>
      </c>
      <c r="F8" s="150" t="s">
        <v>123</v>
      </c>
      <c r="G8" s="150" t="s">
        <v>124</v>
      </c>
      <c r="H8" s="150" t="s">
        <v>125</v>
      </c>
      <c r="I8" s="149" t="s">
        <v>126</v>
      </c>
      <c r="L8" s="71"/>
    </row>
    <row r="9" spans="1:12" s="116" customFormat="1" ht="14.4">
      <c r="A9" s="112"/>
      <c r="B9" s="113" t="s">
        <v>127</v>
      </c>
      <c r="C9" s="113" t="s">
        <v>128</v>
      </c>
      <c r="D9" s="113" t="s">
        <v>129</v>
      </c>
      <c r="E9" s="113" t="s">
        <v>130</v>
      </c>
      <c r="F9" s="113" t="s">
        <v>131</v>
      </c>
      <c r="G9" s="113" t="s">
        <v>132</v>
      </c>
      <c r="H9" s="113" t="s">
        <v>133</v>
      </c>
      <c r="I9" s="114"/>
      <c r="J9" s="115"/>
      <c r="K9" s="115"/>
    </row>
    <row r="10" spans="1:12">
      <c r="A10" s="91">
        <v>1</v>
      </c>
      <c r="B10" s="92" t="s">
        <v>65</v>
      </c>
      <c r="C10" s="92" t="s">
        <v>134</v>
      </c>
      <c r="D10" s="92" t="s">
        <v>135</v>
      </c>
      <c r="E10" s="92" t="s">
        <v>136</v>
      </c>
      <c r="F10" s="92" t="s">
        <v>137</v>
      </c>
      <c r="G10" s="92" t="s">
        <v>138</v>
      </c>
      <c r="H10" s="92" t="s">
        <v>138</v>
      </c>
      <c r="I10" s="93"/>
      <c r="L10" s="71"/>
    </row>
    <row r="11" spans="1:12" ht="20.25" customHeight="1">
      <c r="A11" s="91">
        <v>2</v>
      </c>
      <c r="B11" s="92" t="s">
        <v>66</v>
      </c>
      <c r="C11" s="92" t="s">
        <v>139</v>
      </c>
      <c r="D11" s="92" t="s">
        <v>140</v>
      </c>
      <c r="E11" s="92" t="s">
        <v>141</v>
      </c>
      <c r="F11" s="92" t="s">
        <v>137</v>
      </c>
      <c r="G11" s="92" t="s">
        <v>138</v>
      </c>
      <c r="H11" s="92" t="s">
        <v>142</v>
      </c>
      <c r="I11" s="93" t="s">
        <v>143</v>
      </c>
      <c r="L11" s="71"/>
    </row>
    <row r="12" spans="1:12" ht="20.25" customHeight="1">
      <c r="A12" s="91">
        <v>3</v>
      </c>
      <c r="B12" s="92" t="s">
        <v>144</v>
      </c>
      <c r="C12" s="92" t="s">
        <v>145</v>
      </c>
      <c r="D12" s="92" t="s">
        <v>140</v>
      </c>
      <c r="E12" s="92" t="s">
        <v>136</v>
      </c>
      <c r="F12" s="92" t="s">
        <v>146</v>
      </c>
      <c r="G12" s="92" t="s">
        <v>138</v>
      </c>
      <c r="H12" s="92" t="s">
        <v>138</v>
      </c>
      <c r="I12" s="93"/>
      <c r="L12" s="71"/>
    </row>
    <row r="13" spans="1:12" ht="15" customHeight="1">
      <c r="B13" s="94"/>
      <c r="C13" s="88"/>
      <c r="D13" s="88"/>
      <c r="E13" s="88"/>
      <c r="F13" s="88"/>
      <c r="G13" s="89"/>
    </row>
    <row r="14" spans="1:12" ht="21.75" customHeight="1">
      <c r="B14" s="197" t="s">
        <v>147</v>
      </c>
      <c r="C14" s="197"/>
      <c r="D14" s="197"/>
      <c r="E14" s="85"/>
      <c r="F14" s="85"/>
      <c r="G14" s="86"/>
      <c r="H14" s="86"/>
    </row>
    <row r="15" spans="1:12">
      <c r="B15" s="87" t="s">
        <v>148</v>
      </c>
      <c r="C15" s="88"/>
      <c r="D15" s="88"/>
      <c r="E15" s="88"/>
      <c r="F15" s="88"/>
      <c r="G15" s="89"/>
    </row>
    <row r="16" spans="1:12" ht="31.5" customHeight="1">
      <c r="A16" s="90" t="s">
        <v>57</v>
      </c>
      <c r="B16" s="150" t="s">
        <v>149</v>
      </c>
      <c r="C16" s="150" t="s">
        <v>40</v>
      </c>
      <c r="D16" s="150" t="s">
        <v>42</v>
      </c>
      <c r="E16" s="150" t="s">
        <v>142</v>
      </c>
      <c r="F16" s="150" t="s">
        <v>44</v>
      </c>
      <c r="G16" s="150" t="s">
        <v>150</v>
      </c>
      <c r="L16" s="71"/>
    </row>
    <row r="17" spans="1:12" s="116" customFormat="1" ht="39.6">
      <c r="A17" s="112"/>
      <c r="B17" s="113" t="s">
        <v>127</v>
      </c>
      <c r="C17" s="117" t="s">
        <v>151</v>
      </c>
      <c r="D17" s="117" t="s">
        <v>152</v>
      </c>
      <c r="E17" s="117" t="s">
        <v>153</v>
      </c>
      <c r="F17" s="117" t="s">
        <v>154</v>
      </c>
      <c r="G17" s="117" t="s">
        <v>155</v>
      </c>
      <c r="H17" s="115"/>
      <c r="I17" s="115"/>
      <c r="J17" s="115"/>
      <c r="K17" s="115"/>
    </row>
    <row r="18" spans="1:12">
      <c r="A18" s="91">
        <v>1</v>
      </c>
      <c r="B18" s="92" t="s">
        <v>65</v>
      </c>
      <c r="C18" s="95">
        <f>'Display Price'!D11</f>
        <v>0</v>
      </c>
      <c r="D18" s="95">
        <f>'Display Price'!D12</f>
        <v>0</v>
      </c>
      <c r="E18" s="95">
        <f>'Display Price'!D14</f>
        <v>0</v>
      </c>
      <c r="F18" s="95">
        <f>'Display Price'!D13</f>
        <v>0</v>
      </c>
      <c r="G18" s="95">
        <f>'Display Price'!D15</f>
        <v>0</v>
      </c>
      <c r="L18" s="71"/>
    </row>
    <row r="19" spans="1:12" ht="20.25" customHeight="1">
      <c r="A19" s="91">
        <v>2</v>
      </c>
      <c r="B19" s="92" t="s">
        <v>144</v>
      </c>
      <c r="C19" s="95" t="e">
        <f>#REF!</f>
        <v>#REF!</v>
      </c>
      <c r="D19" s="95" t="e">
        <f>#REF!</f>
        <v>#REF!</v>
      </c>
      <c r="E19" s="95" t="e">
        <f>#REF!</f>
        <v>#REF!</v>
      </c>
      <c r="F19" s="95" t="e">
        <f>#REF!</f>
        <v>#REF!</v>
      </c>
      <c r="G19" s="95" t="e">
        <f>#REF!</f>
        <v>#REF!</v>
      </c>
      <c r="L19" s="71"/>
    </row>
    <row r="20" spans="1:12" ht="20.25" customHeight="1">
      <c r="A20" s="91">
        <v>3</v>
      </c>
      <c r="B20" s="92" t="s">
        <v>98</v>
      </c>
      <c r="C20" s="95" t="e">
        <f>SUM(C18:C19)</f>
        <v>#REF!</v>
      </c>
      <c r="D20" s="95" t="e">
        <f t="shared" ref="D20:G20" si="0">SUM(D18:D19)</f>
        <v>#REF!</v>
      </c>
      <c r="E20" s="95" t="e">
        <f t="shared" si="0"/>
        <v>#REF!</v>
      </c>
      <c r="F20" s="95" t="e">
        <f t="shared" si="0"/>
        <v>#REF!</v>
      </c>
      <c r="G20" s="95" t="e">
        <f t="shared" si="0"/>
        <v>#REF!</v>
      </c>
      <c r="L20" s="71"/>
    </row>
    <row r="21" spans="1:12" ht="20.25" customHeight="1">
      <c r="A21" s="97"/>
      <c r="B21" s="98"/>
      <c r="C21" s="111" t="s">
        <v>156</v>
      </c>
      <c r="D21" s="110" t="e">
        <f>SUM(C20,D20,G20)/SUM(C20:G20)</f>
        <v>#REF!</v>
      </c>
      <c r="E21" s="99"/>
      <c r="F21" s="99"/>
      <c r="G21" s="99"/>
      <c r="L21" s="71"/>
    </row>
    <row r="22" spans="1:12">
      <c r="B22" s="94"/>
      <c r="C22" s="88"/>
      <c r="D22" s="88"/>
      <c r="E22" s="88"/>
      <c r="F22" s="88"/>
      <c r="G22" s="89"/>
    </row>
    <row r="23" spans="1:12" ht="21.75" customHeight="1">
      <c r="B23" s="197" t="s">
        <v>157</v>
      </c>
      <c r="C23" s="197"/>
      <c r="D23" s="197"/>
      <c r="E23" s="85"/>
      <c r="F23" s="85"/>
      <c r="G23" s="86"/>
      <c r="H23" s="86"/>
    </row>
    <row r="24" spans="1:12" ht="21.75" customHeight="1">
      <c r="B24" s="87" t="s">
        <v>158</v>
      </c>
      <c r="C24" s="148"/>
      <c r="D24" s="148"/>
      <c r="E24" s="85"/>
      <c r="F24" s="85"/>
      <c r="G24" s="86"/>
      <c r="H24" s="86"/>
    </row>
    <row r="25" spans="1:12" ht="14.4">
      <c r="B25" s="96" t="s">
        <v>159</v>
      </c>
      <c r="C25" s="88"/>
      <c r="D25" s="88"/>
      <c r="E25" s="88"/>
      <c r="F25" s="88"/>
      <c r="G25" s="89"/>
    </row>
    <row r="26" spans="1:12" ht="18.75" customHeight="1">
      <c r="A26" s="90" t="s">
        <v>57</v>
      </c>
      <c r="B26" s="150" t="s">
        <v>160</v>
      </c>
      <c r="C26" s="150" t="s">
        <v>161</v>
      </c>
      <c r="D26" s="150" t="s">
        <v>162</v>
      </c>
      <c r="E26" s="150" t="s">
        <v>163</v>
      </c>
      <c r="F26" s="150" t="s">
        <v>164</v>
      </c>
      <c r="G26" s="216" t="s">
        <v>109</v>
      </c>
      <c r="H26" s="217"/>
    </row>
    <row r="27" spans="1:12">
      <c r="A27" s="91">
        <v>1</v>
      </c>
      <c r="B27" s="92" t="s">
        <v>165</v>
      </c>
      <c r="C27" s="95" t="e">
        <f>COUNTIFS(#REF!, "*Critical*",#REF!,"*Open*")</f>
        <v>#REF!</v>
      </c>
      <c r="D27" s="95" t="e">
        <f>COUNTIFS(#REF!, "*Critical*",#REF!,"*Resolved*")</f>
        <v>#REF!</v>
      </c>
      <c r="E27" s="95" t="e">
        <f>COUNTIFS(#REF!, "*Critical*",#REF!,"*Reopened*")</f>
        <v>#REF!</v>
      </c>
      <c r="F27" s="95" t="e">
        <f>COUNTIFS(#REF!, "*Critical*",#REF!,"*Closed*") + COUNTIFS(#REF!, "*Critical*",#REF!,"*Ready for client test*")</f>
        <v>#REF!</v>
      </c>
      <c r="G27" s="208"/>
      <c r="H27" s="209"/>
    </row>
    <row r="28" spans="1:12" ht="20.25" customHeight="1">
      <c r="A28" s="91">
        <v>2</v>
      </c>
      <c r="B28" s="92" t="s">
        <v>166</v>
      </c>
      <c r="C28" s="95" t="e">
        <f>COUNTIFS(#REF!, "*Major*",#REF!,"*Open*")</f>
        <v>#REF!</v>
      </c>
      <c r="D28" s="95" t="e">
        <f>COUNTIFS(#REF!, "*Major*",#REF!,"*Resolved*")</f>
        <v>#REF!</v>
      </c>
      <c r="E28" s="95" t="e">
        <f>COUNTIFS(#REF!, "*Major*",#REF!,"*Reopened*")</f>
        <v>#REF!</v>
      </c>
      <c r="F28" s="95" t="e">
        <f>COUNTIFS(#REF!, "*Major*",#REF!,"*Closed*") + COUNTIFS(#REF!, "*Major*",#REF!,"*Ready for client test*")</f>
        <v>#REF!</v>
      </c>
      <c r="G28" s="208"/>
      <c r="H28" s="209"/>
    </row>
    <row r="29" spans="1:12" ht="20.25" customHeight="1">
      <c r="A29" s="91">
        <v>3</v>
      </c>
      <c r="B29" s="92" t="s">
        <v>167</v>
      </c>
      <c r="C29" s="95" t="e">
        <f>COUNTIFS(#REF!, "*Normal*",#REF!,"*Open*")</f>
        <v>#REF!</v>
      </c>
      <c r="D29" s="95" t="e">
        <f>COUNTIFS(#REF!, "*Normal*",#REF!,"*Resolved*")</f>
        <v>#REF!</v>
      </c>
      <c r="E29" s="95" t="e">
        <f>COUNTIFS(#REF!, "*Normal*",#REF!,"*Reopened*")</f>
        <v>#REF!</v>
      </c>
      <c r="F29" s="95" t="e">
        <f>COUNTIFS(#REF!, "*Normal*",#REF!,"*Closed*") + COUNTIFS(#REF!, "*Normal*",#REF!,"*Ready for client test*")</f>
        <v>#REF!</v>
      </c>
      <c r="G29" s="208"/>
      <c r="H29" s="209"/>
    </row>
    <row r="30" spans="1:12" ht="20.25" customHeight="1">
      <c r="A30" s="91">
        <v>4</v>
      </c>
      <c r="B30" s="92" t="s">
        <v>168</v>
      </c>
      <c r="C30" s="95" t="e">
        <f>COUNTIFS(#REF!, "*Minor*",#REF!,"*Open*")</f>
        <v>#REF!</v>
      </c>
      <c r="D30" s="95" t="e">
        <f>COUNTIFS(#REF!, "*Minor*",#REF!,"*Resolved*")</f>
        <v>#REF!</v>
      </c>
      <c r="E30" s="95" t="e">
        <f>COUNTIFS(#REF!, "*Minor*",#REF!,"*Reopened*")</f>
        <v>#REF!</v>
      </c>
      <c r="F30" s="95" t="e">
        <f>COUNTIFS(#REF!, "*Minor*",#REF!,"*Closed*") + COUNTIFS(#REF!, "*Minor*",#REF!,"*Ready for client test*")</f>
        <v>#REF!</v>
      </c>
      <c r="G30" s="208"/>
      <c r="H30" s="209"/>
    </row>
    <row r="31" spans="1:12" ht="20.25" customHeight="1">
      <c r="A31" s="91"/>
      <c r="B31" s="90" t="s">
        <v>98</v>
      </c>
      <c r="C31" s="90" t="e">
        <f>SUM(C27:C30)</f>
        <v>#REF!</v>
      </c>
      <c r="D31" s="90">
        <v>0</v>
      </c>
      <c r="E31" s="90">
        <v>0</v>
      </c>
      <c r="F31" s="90" t="e">
        <f>SUM(F27:F30)</f>
        <v>#REF!</v>
      </c>
      <c r="G31" s="208"/>
      <c r="H31" s="209"/>
    </row>
    <row r="32" spans="1:12" ht="20.25" customHeight="1">
      <c r="A32" s="97"/>
      <c r="B32" s="98"/>
      <c r="C32" s="99"/>
      <c r="D32" s="99"/>
      <c r="E32" s="99"/>
      <c r="F32" s="99"/>
      <c r="G32" s="99"/>
      <c r="H32" s="99"/>
    </row>
    <row r="33" spans="1:12" ht="14.4">
      <c r="B33" s="96" t="s">
        <v>169</v>
      </c>
      <c r="C33" s="88"/>
      <c r="D33" s="88"/>
      <c r="E33" s="88"/>
      <c r="F33" s="88"/>
      <c r="G33" s="89"/>
    </row>
    <row r="34" spans="1:12" ht="18.75" customHeight="1">
      <c r="A34" s="90" t="s">
        <v>57</v>
      </c>
      <c r="B34" s="150" t="s">
        <v>170</v>
      </c>
      <c r="C34" s="150" t="s">
        <v>171</v>
      </c>
      <c r="D34" s="150" t="s">
        <v>172</v>
      </c>
      <c r="E34" s="150" t="s">
        <v>123</v>
      </c>
      <c r="F34" s="202" t="s">
        <v>126</v>
      </c>
      <c r="G34" s="204"/>
    </row>
    <row r="35" spans="1:12" s="116" customFormat="1" ht="14.4">
      <c r="A35" s="112"/>
      <c r="B35" s="113" t="s">
        <v>173</v>
      </c>
      <c r="C35" s="117" t="s">
        <v>174</v>
      </c>
      <c r="D35" s="117" t="s">
        <v>175</v>
      </c>
      <c r="E35" s="117" t="s">
        <v>131</v>
      </c>
      <c r="F35" s="211"/>
      <c r="G35" s="212"/>
      <c r="H35" s="115"/>
      <c r="I35" s="115"/>
      <c r="J35" s="115"/>
      <c r="K35" s="115"/>
      <c r="L35" s="115"/>
    </row>
    <row r="36" spans="1:12">
      <c r="A36" s="91">
        <v>1</v>
      </c>
      <c r="B36" s="92" t="s">
        <v>111</v>
      </c>
      <c r="C36" s="95" t="s">
        <v>176</v>
      </c>
      <c r="D36" s="95" t="s">
        <v>168</v>
      </c>
      <c r="E36" s="95" t="s">
        <v>137</v>
      </c>
      <c r="F36" s="208"/>
      <c r="G36" s="209"/>
    </row>
    <row r="37" spans="1:12" ht="20.25" customHeight="1">
      <c r="A37" s="91">
        <v>2</v>
      </c>
      <c r="B37" s="92" t="s">
        <v>110</v>
      </c>
      <c r="C37" s="95" t="s">
        <v>177</v>
      </c>
      <c r="D37" s="95" t="s">
        <v>168</v>
      </c>
      <c r="E37" s="95" t="s">
        <v>137</v>
      </c>
      <c r="F37" s="208"/>
      <c r="G37" s="209"/>
    </row>
    <row r="38" spans="1:12" ht="20.25" customHeight="1">
      <c r="A38" s="97"/>
      <c r="B38" s="98"/>
      <c r="C38" s="99"/>
      <c r="D38" s="99"/>
      <c r="E38" s="99"/>
      <c r="F38" s="99"/>
      <c r="G38" s="99"/>
      <c r="H38" s="99"/>
    </row>
    <row r="39" spans="1:12" ht="21.75" customHeight="1">
      <c r="B39" s="197" t="s">
        <v>178</v>
      </c>
      <c r="C39" s="197"/>
      <c r="D39" s="85"/>
      <c r="E39" s="85"/>
      <c r="F39" s="85"/>
      <c r="G39" s="86"/>
      <c r="H39" s="86"/>
    </row>
    <row r="40" spans="1:12">
      <c r="B40" s="87" t="s">
        <v>179</v>
      </c>
      <c r="C40" s="88"/>
      <c r="D40" s="88"/>
      <c r="E40" s="88"/>
      <c r="F40" s="88"/>
      <c r="G40" s="89"/>
    </row>
    <row r="41" spans="1:12" ht="18.75" customHeight="1">
      <c r="A41" s="90" t="s">
        <v>57</v>
      </c>
      <c r="B41" s="150" t="s">
        <v>61</v>
      </c>
      <c r="C41" s="210" t="s">
        <v>180</v>
      </c>
      <c r="D41" s="210"/>
      <c r="E41" s="210" t="s">
        <v>181</v>
      </c>
      <c r="F41" s="210"/>
      <c r="G41" s="210"/>
      <c r="H41" s="90" t="s">
        <v>182</v>
      </c>
    </row>
    <row r="42" spans="1:12" ht="34.5" customHeight="1">
      <c r="A42" s="91">
        <v>1</v>
      </c>
      <c r="B42" s="151" t="s">
        <v>183</v>
      </c>
      <c r="C42" s="207" t="s">
        <v>184</v>
      </c>
      <c r="D42" s="207"/>
      <c r="E42" s="207" t="s">
        <v>185</v>
      </c>
      <c r="F42" s="207"/>
      <c r="G42" s="207"/>
      <c r="H42" s="100"/>
    </row>
    <row r="43" spans="1:12" ht="34.5" customHeight="1">
      <c r="A43" s="91">
        <v>2</v>
      </c>
      <c r="B43" s="151" t="s">
        <v>183</v>
      </c>
      <c r="C43" s="207" t="s">
        <v>184</v>
      </c>
      <c r="D43" s="207"/>
      <c r="E43" s="207" t="s">
        <v>185</v>
      </c>
      <c r="F43" s="207"/>
      <c r="G43" s="207"/>
      <c r="H43" s="100"/>
    </row>
    <row r="44" spans="1:12" ht="34.5" customHeight="1">
      <c r="A44" s="91">
        <v>3</v>
      </c>
      <c r="B44" s="151" t="s">
        <v>183</v>
      </c>
      <c r="C44" s="207" t="s">
        <v>184</v>
      </c>
      <c r="D44" s="207"/>
      <c r="E44" s="207" t="s">
        <v>185</v>
      </c>
      <c r="F44" s="207"/>
      <c r="G44" s="207"/>
      <c r="H44" s="100"/>
    </row>
    <row r="45" spans="1:12">
      <c r="B45" s="101"/>
      <c r="C45" s="101"/>
      <c r="D45" s="101"/>
      <c r="E45" s="102"/>
      <c r="F45" s="88"/>
      <c r="G45" s="89"/>
    </row>
    <row r="46" spans="1:12" ht="21.75" customHeight="1">
      <c r="B46" s="197" t="s">
        <v>186</v>
      </c>
      <c r="C46" s="197"/>
      <c r="D46" s="85"/>
      <c r="E46" s="85"/>
      <c r="F46" s="85"/>
      <c r="G46" s="86"/>
      <c r="H46" s="86"/>
    </row>
    <row r="47" spans="1:12">
      <c r="B47" s="87" t="s">
        <v>187</v>
      </c>
      <c r="C47" s="101"/>
      <c r="D47" s="101"/>
      <c r="E47" s="102"/>
      <c r="F47" s="88"/>
      <c r="G47" s="89"/>
    </row>
    <row r="48" spans="1:12" s="104" customFormat="1" ht="21" customHeight="1">
      <c r="A48" s="198" t="s">
        <v>57</v>
      </c>
      <c r="B48" s="200" t="s">
        <v>188</v>
      </c>
      <c r="C48" s="202" t="s">
        <v>189</v>
      </c>
      <c r="D48" s="203"/>
      <c r="E48" s="203"/>
      <c r="F48" s="204"/>
      <c r="G48" s="205" t="s">
        <v>156</v>
      </c>
      <c r="H48" s="205" t="s">
        <v>188</v>
      </c>
      <c r="I48" s="195" t="s">
        <v>190</v>
      </c>
      <c r="J48" s="103"/>
      <c r="K48" s="103"/>
      <c r="L48" s="103"/>
    </row>
    <row r="49" spans="1:9">
      <c r="A49" s="199"/>
      <c r="B49" s="201"/>
      <c r="C49" s="105" t="s">
        <v>165</v>
      </c>
      <c r="D49" s="105" t="s">
        <v>166</v>
      </c>
      <c r="E49" s="106" t="s">
        <v>167</v>
      </c>
      <c r="F49" s="106" t="s">
        <v>168</v>
      </c>
      <c r="G49" s="206"/>
      <c r="H49" s="206"/>
      <c r="I49" s="196"/>
    </row>
    <row r="50" spans="1:9" ht="26.4">
      <c r="A50" s="199"/>
      <c r="B50" s="201"/>
      <c r="C50" s="119" t="s">
        <v>191</v>
      </c>
      <c r="D50" s="119" t="s">
        <v>192</v>
      </c>
      <c r="E50" s="119" t="s">
        <v>193</v>
      </c>
      <c r="F50" s="119" t="s">
        <v>194</v>
      </c>
      <c r="G50" s="118" t="s">
        <v>195</v>
      </c>
      <c r="H50" s="118" t="s">
        <v>196</v>
      </c>
      <c r="I50" s="118" t="s">
        <v>196</v>
      </c>
    </row>
    <row r="51" spans="1:9" ht="26.4">
      <c r="A51" s="91">
        <v>1</v>
      </c>
      <c r="B51" s="112" t="s">
        <v>197</v>
      </c>
      <c r="C51" s="119" t="s">
        <v>191</v>
      </c>
      <c r="D51" s="119" t="s">
        <v>192</v>
      </c>
      <c r="E51" s="119" t="s">
        <v>193</v>
      </c>
      <c r="F51" s="119" t="s">
        <v>194</v>
      </c>
      <c r="G51" s="107" t="s">
        <v>195</v>
      </c>
      <c r="H51" s="107" t="s">
        <v>196</v>
      </c>
      <c r="I51" s="107" t="s">
        <v>196</v>
      </c>
    </row>
    <row r="52" spans="1:9">
      <c r="A52" s="91">
        <v>2</v>
      </c>
      <c r="B52" s="91" t="s">
        <v>64</v>
      </c>
      <c r="C52" s="107">
        <v>0</v>
      </c>
      <c r="D52" s="107">
        <v>0</v>
      </c>
      <c r="E52" s="107">
        <v>0</v>
      </c>
      <c r="F52" s="107" t="e">
        <f>SUM(C31:E31)</f>
        <v>#REF!</v>
      </c>
      <c r="G52" s="120" t="e">
        <f>D21</f>
        <v>#REF!</v>
      </c>
      <c r="H52" s="107" t="s">
        <v>196</v>
      </c>
      <c r="I52" s="107" t="s">
        <v>196</v>
      </c>
    </row>
    <row r="53" spans="1:9" ht="18.75" customHeight="1">
      <c r="B53" s="108"/>
    </row>
    <row r="54" spans="1:9">
      <c r="B54" s="109"/>
    </row>
    <row r="55" spans="1:9">
      <c r="B55" s="109"/>
    </row>
    <row r="56" spans="1:9">
      <c r="B56" s="109"/>
    </row>
    <row r="57" spans="1:9">
      <c r="B57" s="109"/>
    </row>
    <row r="58" spans="1:9">
      <c r="B58" s="109"/>
    </row>
    <row r="59" spans="1:9">
      <c r="B59" s="109"/>
    </row>
    <row r="60" spans="1:9">
      <c r="B60" s="109"/>
    </row>
    <row r="61" spans="1:9">
      <c r="B61" s="109"/>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Display Price</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2022-10-13T12:06:09Z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