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3\"/>
    </mc:Choice>
  </mc:AlternateContent>
  <xr:revisionPtr revIDLastSave="0" documentId="13_ncr:1_{173818A7-BBF7-49E1-AF06-865D591C22C5}" xr6:coauthVersionLast="47" xr6:coauthVersionMax="47" xr10:uidLastSave="{00000000-0000-0000-0000-000000000000}"/>
  <bookViews>
    <workbookView xWindow="-108" yWindow="-108" windowWidth="23256" windowHeight="12576" tabRatio="840" activeTab="4" xr2:uid="{00000000-000D-0000-FFFF-FFFF00000000}"/>
  </bookViews>
  <sheets>
    <sheet name="Record of Change" sheetId="4" r:id="rId1"/>
    <sheet name="Instruction" sheetId="5" r:id="rId2"/>
    <sheet name="Cover" sheetId="6" r:id="rId3"/>
    <sheet name="Common checklist" sheetId="7" r:id="rId4"/>
    <sheet name="Search Box" sheetId="9"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9" l="1"/>
  <c r="A23" i="9" s="1"/>
  <c r="A24" i="9" s="1"/>
  <c r="A25" i="9" s="1"/>
  <c r="A26" i="9" s="1"/>
  <c r="F30" i="10"/>
  <c r="F29" i="10"/>
  <c r="F28" i="10"/>
  <c r="F27" i="10"/>
  <c r="E30" i="10"/>
  <c r="E29" i="10"/>
  <c r="E28" i="10"/>
  <c r="E27" i="10"/>
  <c r="D30" i="10"/>
  <c r="D29" i="10"/>
  <c r="D28" i="10"/>
  <c r="D27" i="10"/>
  <c r="C30" i="10" l="1"/>
  <c r="C29" i="10"/>
  <c r="C28" i="10"/>
  <c r="C27" i="10"/>
  <c r="C31" i="10" l="1"/>
  <c r="F52" i="10" s="1"/>
  <c r="C19" i="10"/>
  <c r="D11" i="9"/>
  <c r="C11" i="9"/>
  <c r="B11" i="9"/>
  <c r="C18" i="10"/>
  <c r="G19" i="10"/>
  <c r="E19" i="10"/>
  <c r="F19" i="10"/>
  <c r="D19" i="10"/>
  <c r="F31" i="10"/>
  <c r="D15" i="9"/>
  <c r="C15" i="9"/>
  <c r="B15" i="9"/>
  <c r="G18" i="10"/>
  <c r="G20" i="10" s="1"/>
  <c r="C20" i="10" l="1"/>
  <c r="D14" i="9"/>
  <c r="C14" i="9"/>
  <c r="B14" i="9"/>
  <c r="D13" i="9"/>
  <c r="C13" i="9"/>
  <c r="B13" i="9"/>
  <c r="D12" i="9"/>
  <c r="C12" i="9"/>
  <c r="B12" i="9"/>
  <c r="D9" i="9"/>
  <c r="C9" i="9"/>
  <c r="B9" i="9"/>
  <c r="E18" i="10"/>
  <c r="E20" i="10" s="1"/>
  <c r="D18" i="10"/>
  <c r="D20" i="10" s="1"/>
  <c r="F18" i="10" l="1"/>
  <c r="F20" i="10" s="1"/>
  <c r="D21" i="10" s="1"/>
  <c r="G52" i="10" s="1"/>
  <c r="D10" i="9"/>
  <c r="C10" i="9"/>
  <c r="B10" i="9"/>
  <c r="A27" i="9" l="1"/>
  <c r="A28" i="9" s="1"/>
  <c r="A29" i="9" s="1"/>
  <c r="A30" i="9" s="1"/>
  <c r="A31" i="9" s="1"/>
  <c r="A32" i="9" s="1"/>
  <c r="A33" i="9" s="1"/>
  <c r="A34" i="9" s="1"/>
  <c r="A35" i="9" s="1"/>
  <c r="A36" i="9" s="1"/>
  <c r="A37" i="9" s="1"/>
  <c r="A38" i="9" s="1"/>
  <c r="A39" i="9" l="1"/>
  <c r="A40" i="9" s="1"/>
  <c r="A41" i="9" s="1"/>
  <c r="A42" i="9" s="1"/>
  <c r="A43" i="9" s="1"/>
  <c r="A44" i="9" s="1"/>
  <c r="A45" i="9" s="1"/>
  <c r="A46" i="9" s="1"/>
  <c r="A47" i="9" s="1"/>
  <c r="A48" i="9" s="1"/>
  <c r="A49" i="9" s="1"/>
  <c r="A50" i="9" s="1"/>
  <c r="A51" i="9" s="1"/>
  <c r="A52" i="9" l="1"/>
  <c r="A54" i="9" s="1"/>
  <c r="A55" i="9" s="1"/>
  <c r="A56" i="9" s="1"/>
  <c r="A57" i="9" l="1"/>
  <c r="A58" i="9" s="1"/>
  <c r="A59" i="9" s="1"/>
  <c r="A60" i="9" s="1"/>
  <c r="A61" i="9" s="1"/>
  <c r="A62" i="9" s="1"/>
  <c r="A63" i="9" s="1"/>
  <c r="A64" i="9" s="1"/>
  <c r="A65" i="9" s="1"/>
  <c r="A66" i="9" s="1"/>
  <c r="A67" i="9" s="1"/>
  <c r="A68" i="9" s="1"/>
  <c r="A69" i="9" s="1"/>
  <c r="A70" i="9" s="1"/>
  <c r="A71" i="9" l="1"/>
  <c r="A72" i="9" s="1"/>
  <c r="A73" i="9" s="1"/>
  <c r="A75" i="9" s="1"/>
  <c r="A76" i="9" s="1"/>
  <c r="A78" i="9" s="1"/>
  <c r="A7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58" authorId="1" shapeId="0" xr:uid="{E65ADD11-5015-47FC-A74F-F092EDAC7B0C}">
      <text>
        <r>
          <rPr>
            <b/>
            <sz val="9"/>
            <color indexed="81"/>
            <rFont val="Tahoma"/>
            <family val="2"/>
          </rPr>
          <t>Nguyen Dao Thi Binh:</t>
        </r>
        <r>
          <rPr>
            <sz val="9"/>
            <color indexed="81"/>
            <rFont val="Tahoma"/>
            <family val="2"/>
          </rPr>
          <t xml:space="preserve">
Bug ID: 13050</t>
        </r>
      </text>
    </comment>
    <comment ref="F65" authorId="1" shapeId="0" xr:uid="{00000000-0006-0000-0500-000005000000}">
      <text>
        <r>
          <rPr>
            <b/>
            <sz val="9"/>
            <color indexed="81"/>
            <rFont val="Tahoma"/>
            <family val="2"/>
          </rPr>
          <t>Nguyen Dao Thi Binh:</t>
        </r>
        <r>
          <rPr>
            <sz val="9"/>
            <color indexed="81"/>
            <rFont val="Tahoma"/>
            <family val="2"/>
          </rPr>
          <t xml:space="preserve">
Bug ID: 13057</t>
        </r>
      </text>
    </comment>
    <comment ref="F75" authorId="1" shapeId="0" xr:uid="{00000000-0006-0000-0500-00000A000000}">
      <text>
        <r>
          <rPr>
            <b/>
            <sz val="9"/>
            <color indexed="81"/>
            <rFont val="Tahoma"/>
            <family val="2"/>
          </rPr>
          <t>Nguyen Dao Thi Binh:</t>
        </r>
        <r>
          <rPr>
            <sz val="9"/>
            <color indexed="81"/>
            <rFont val="Tahoma"/>
            <family val="2"/>
          </rPr>
          <t xml:space="preserve">
Bug ID: 13059</t>
        </r>
      </text>
    </comment>
    <comment ref="G75" authorId="1" shapeId="0" xr:uid="{00000000-0006-0000-0500-00000B000000}">
      <text>
        <r>
          <rPr>
            <b/>
            <sz val="9"/>
            <color indexed="81"/>
            <rFont val="Tahoma"/>
            <family val="2"/>
          </rPr>
          <t>Nguyen Dao Thi Binh:</t>
        </r>
        <r>
          <rPr>
            <sz val="9"/>
            <color indexed="81"/>
            <rFont val="Tahoma"/>
            <family val="2"/>
          </rPr>
          <t xml:space="preserve">
Bug ID: 13059</t>
        </r>
      </text>
    </comment>
  </commentList>
</comments>
</file>

<file path=xl/sharedStrings.xml><?xml version="1.0" encoding="utf-8"?>
<sst xmlns="http://schemas.openxmlformats.org/spreadsheetml/2006/main" count="332" uniqueCount="261">
  <si>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</si>
  <si>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</si>
  <si>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</si>
  <si>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</si>
  <si>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</si>
  <si>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</si>
  <si>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</si>
  <si>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</si>
  <si>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</si>
  <si>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</si>
  <si>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</si>
  <si>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</si>
  <si>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</si>
  <si>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</si>
  <si>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</si>
  <si>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</si>
  <si>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</si>
  <si>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</si>
  <si>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</si>
  <si>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</si>
  <si>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</si>
  <si>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</si>
  <si>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</si>
  <si>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</si>
  <si>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</si>
  <si>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</si>
  <si>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</si>
  <si>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</si>
  <si>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</si>
  <si>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</si>
  <si>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</si>
  <si>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</si>
  <si>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</si>
  <si>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</si>
  <si>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</si>
  <si>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</si>
  <si>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</si>
  <si>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</si>
  <si>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</si>
  <si>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</si>
  <si>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</si>
  <si>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</si>
  <si>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</si>
  <si>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</si>
  <si>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</si>
  <si>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</si>
  <si>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</si>
  <si>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</si>
  <si>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</si>
  <si>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</si>
  <si>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</si>
  <si>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</si>
  <si>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</si>
  <si>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</si>
  <si>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</si>
  <si>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</si>
  <si>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</si>
  <si>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</si>
  <si>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</si>
  <si>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</si>
  <si>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</si>
  <si>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</si>
  <si>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</si>
  <si>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</si>
  <si>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</si>
  <si>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</si>
  <si>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</si>
  <si>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</si>
  <si>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</si>
  <si>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</si>
  <si>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</si>
  <si>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</si>
  <si>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</si>
  <si>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</si>
  <si>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</si>
  <si>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</si>
  <si>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</si>
  <si>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</si>
  <si>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</si>
  <si>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</si>
  <si>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</si>
  <si>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</si>
  <si>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</si>
  <si>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</si>
  <si>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</si>
  <si>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</si>
  <si>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</si>
  <si>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</si>
  <si>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</si>
  <si>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</si>
  <si>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</si>
  <si>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</si>
  <si>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</si>
  <si>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</si>
  <si>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</si>
  <si>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</si>
  <si>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</si>
  <si>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</si>
  <si>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</si>
  <si>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</si>
  <si>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</si>
  <si>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</si>
  <si>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</si>
  <si>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</si>
  <si>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</si>
  <si>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</si>
  <si>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</si>
  <si>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</si>
  <si>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</si>
  <si>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</si>
  <si>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</si>
  <si>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</si>
  <si>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</si>
  <si>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</si>
  <si>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</si>
  <si>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</si>
  <si>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</si>
  <si>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</si>
  <si>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</si>
  <si>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</si>
  <si>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</si>
  <si>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</si>
  <si>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</si>
  <si>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</si>
  <si>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</si>
  <si>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</si>
  <si>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</si>
  <si>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</si>
  <si>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</si>
  <si>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</si>
  <si>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</si>
  <si>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</si>
  <si>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</si>
  <si>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</si>
  <si>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</si>
  <si>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</si>
  <si>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</si>
  <si>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</si>
  <si>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</si>
  <si>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</si>
  <si>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</si>
  <si>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</si>
  <si>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</si>
  <si>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</si>
  <si>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</si>
  <si>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</si>
  <si>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</si>
  <si>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</si>
  <si>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</si>
  <si>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</si>
  <si>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</si>
  <si>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</si>
  <si>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</si>
  <si>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</si>
  <si>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</si>
  <si>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</si>
  <si>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</si>
  <si>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</si>
  <si>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</si>
  <si>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</si>
  <si>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</si>
  <si>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</si>
  <si>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</si>
  <si>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</si>
  <si>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</si>
  <si>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</si>
  <si>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</si>
  <si>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</si>
  <si>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</si>
  <si>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</si>
  <si>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</si>
  <si>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</si>
  <si>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</si>
  <si>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</si>
  <si>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</si>
  <si>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</si>
  <si>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</si>
  <si>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</si>
  <si>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</si>
  <si>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</si>
  <si>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</si>
  <si>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</si>
  <si>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</si>
  <si>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</si>
  <si>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</si>
  <si>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</si>
  <si>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</si>
  <si>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</si>
  <si>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</si>
  <si>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</si>
  <si>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</si>
  <si>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3</t>
  </si>
  <si>
    <t>Ly Do</t>
  </si>
  <si>
    <t>Search Product Function by Search Box</t>
  </si>
  <si>
    <t>1. UI: UI checklist</t>
  </si>
  <si>
    <t>On Lazada Homepage</t>
  </si>
  <si>
    <t>2. Search Product Function by Search Box</t>
  </si>
  <si>
    <t>Verify the search field is present and aligned</t>
  </si>
  <si>
    <t xml:space="preserve">Verify if users can enter on the search field </t>
  </si>
  <si>
    <t>Verify search icon is present on the field</t>
  </si>
  <si>
    <t>Verify cursor should be present on clicking on the search icon</t>
  </si>
  <si>
    <t>Verify the result when adding a valid search (entering Product Name/Category Name/Brand Name/Supplier Name)</t>
  </si>
  <si>
    <t xml:space="preserve">Verify the initial of the search box </t>
  </si>
  <si>
    <t>Verify users can search by adding a keyword and pressing the Enter key from the keyboard</t>
  </si>
  <si>
    <t>Verify users can search by adding a keyword and on click on the search icon</t>
  </si>
  <si>
    <t>Verify if user can copy &amp; paste into the search box</t>
  </si>
  <si>
    <t>Verify when users don’t enter and pressing the Enter</t>
  </si>
  <si>
    <t>Verify and observe how much time is required for getting the search result</t>
  </si>
  <si>
    <t>Verify the search result generated by the search in the correct order as per requirement</t>
  </si>
  <si>
    <t>Verify pagination added in case the search result has more than 10 items</t>
  </si>
  <si>
    <t>Verify whether pagination is accessible or not by clicking on the Next, Previous, and Number</t>
  </si>
  <si>
    <t>Verify suggestions shown if users add a keyword to search</t>
  </si>
  <si>
    <t>Verify the max range for the search keyword</t>
  </si>
  <si>
    <t>Verify the min range for the search keyword</t>
  </si>
  <si>
    <t>Verify when users search criteria is not match</t>
  </si>
  <si>
    <t>2.1. Search box</t>
  </si>
  <si>
    <t>2.2. Results</t>
  </si>
  <si>
    <t>Personalized recommendations based on previous requests and objective search areas are offered</t>
  </si>
  <si>
    <t>2.3. Others</t>
  </si>
  <si>
    <t>Included and sorted in order: Best match, Price low to high and Price high to low</t>
  </si>
  <si>
    <t>Verify dropdown list of Sort by field (included &amp; sorted in order)</t>
  </si>
  <si>
    <t xml:space="preserve">Verify </t>
  </si>
  <si>
    <t>Verify result page display what (categories, Related categories, Condition, Size, Brand, Location, Price, Rating,..)</t>
  </si>
  <si>
    <t>Check Filtered By Fields</t>
  </si>
  <si>
    <t>Verify if the search history list has Clear button</t>
  </si>
  <si>
    <t>Verify if search history list is deleted when users clicked Clear button</t>
  </si>
  <si>
    <t>Verify when users enter spaces and pressing the Enter</t>
  </si>
  <si>
    <t>Verify search box blocked SQL injection</t>
  </si>
  <si>
    <t>Verify if users can searches data offline</t>
  </si>
  <si>
    <t>Verify click sort "Price low to high" and "Price high to low" with result list has =10 items</t>
  </si>
  <si>
    <t>Verify click sort "Price low to high" and "Price high to low" with result list has &gt;10 items (check 2nd page is auto sorted by first page)</t>
  </si>
  <si>
    <t xml:space="preserve">Verify click sort "Price low to high" and "Price high to low" with result list has &lt;10 items </t>
  </si>
  <si>
    <t>Verify if the lazada homepage has sort field</t>
  </si>
  <si>
    <t>Verify if users sorted before search affects the display of search results</t>
  </si>
  <si>
    <t>Verify the display of a choice of the search area</t>
  </si>
  <si>
    <t>Product Categories, articles, and reviews</t>
  </si>
  <si>
    <t>The text in the text box notifies about found items and quantity of goods</t>
  </si>
  <si>
    <t>Verify the display of the text in the input field when users enter characters and if the field is empty</t>
  </si>
  <si>
    <t>Verify if users can change the search term</t>
  </si>
  <si>
    <t>Verify if the search box has an X icon when user enter data and click X to delete inputted data</t>
  </si>
  <si>
    <t>Verify suggestions properly updated when users enter/remove a keyword</t>
  </si>
  <si>
    <t>Verify happens when click on any suggestions</t>
  </si>
  <si>
    <t>Verify if the result page title contains searched keyword</t>
  </si>
  <si>
    <t>Verify if the search box can be inputted data types: letters, digits, special characters, icon, image</t>
  </si>
  <si>
    <t>Verify status of &lt;,&gt;, number button when result list has less than 10 items</t>
  </si>
  <si>
    <t>Verify status of &lt;,&gt;, number button when result list has 10 items</t>
  </si>
  <si>
    <t>Verify status of &lt;,&gt;, number button when result list has 1 item</t>
  </si>
  <si>
    <t>Verify status of &lt;,&gt;, number button when has no result</t>
  </si>
  <si>
    <t>Verify when users search criteria is match</t>
  </si>
  <si>
    <t>Verify auto-saved searched keyword to Search History</t>
  </si>
  <si>
    <t>Verify the display when don’t have Search History</t>
  </si>
  <si>
    <t>Search data: computer
Sort theo độ chính xác:
- computer
- computer 1
- computer 2
Sort by alphabet:
- 1 computer
- a computer
- z computer</t>
  </si>
  <si>
    <t>Verify the display and click sort "Price low to high" and "Price high to low" when has no result</t>
  </si>
  <si>
    <t>Verify the display and click sort "Price low to high" and "Price high to low" when has only 1 result</t>
  </si>
  <si>
    <t>Search results contain cards of the goods with a short description, price, image</t>
  </si>
  <si>
    <t>Verify if results search for logged-in and guest users are different</t>
  </si>
  <si>
    <t xml:space="preserve">Verify the sorted of suggestions </t>
  </si>
  <si>
    <t>Verify auto-shown Search History when users click on search box and display its sorted</t>
  </si>
  <si>
    <t xml:space="preserve">Verify default of result list by </t>
  </si>
  <si>
    <t>Verify if users can search again from the result page itself</t>
  </si>
  <si>
    <t>Verify result when searching with same keyword multiple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</si>
</sst>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sz val="10"/>
      <color rgb="FF1F1F1F"/>
      <name val="Arial"/>
      <family val="2"/>
      <scheme val="minor"/>
    </font>
    <font>
      <sz val="10"/>
      <color theme="1"/>
      <name val="Arial"/>
      <family val="2"/>
      <scheme val="minor"/>
    </font>
    <font>
      <sz val="10"/>
      <name val="Arial"/>
      <family val="2"/>
      <scheme val="minor"/>
    </font>
    <font>
      <b/>
      <sz val="10"/>
      <color theme="0"/>
      <name val="Arial"/>
      <family val="2"/>
      <scheme val="minor"/>
    </font>
    <font>
      <sz val="10"/>
      <color indexed="8"/>
      <name val="Arial"/>
      <family val="2"/>
      <scheme val="min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3"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26" fillId="6" borderId="0" xfId="0" applyFont="1" applyFill="1" applyAlignment="1">
      <alignment horizontal="center" wrapText="1"/>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0"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0"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1" fillId="0" borderId="8" xfId="0" applyFont="1" applyBorder="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0" xfId="5" applyFont="1" applyFill="1" applyBorder="1" applyAlignment="1">
      <alignment horizontal="left" vertical="center" wrapText="1"/>
    </xf>
    <xf numFmtId="0" fontId="26" fillId="6" borderId="0" xfId="0" applyFont="1" applyFill="1" applyAlignment="1">
      <alignment vertical="top" wrapText="1"/>
    </xf>
    <xf numFmtId="0" fontId="1" fillId="0" borderId="6" xfId="0" applyFont="1" applyBorder="1" applyAlignment="1">
      <alignment horizontal="left" vertical="top" wrapText="1"/>
    </xf>
    <xf numFmtId="0" fontId="1" fillId="0" borderId="6" xfId="0" applyFont="1" applyBorder="1" applyAlignment="1">
      <alignment wrapText="1"/>
    </xf>
    <xf numFmtId="0" fontId="36" fillId="0" borderId="0" xfId="0" applyFont="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1" fillId="3" borderId="6" xfId="0" applyFont="1" applyFill="1" applyBorder="1" applyAlignment="1">
      <alignment horizontal="left" vertical="top" wrapText="1"/>
    </xf>
    <xf numFmtId="0" fontId="36" fillId="3" borderId="0" xfId="0" applyFont="1" applyFill="1" applyAlignment="1">
      <alignment wrapText="1"/>
    </xf>
    <xf numFmtId="0" fontId="1" fillId="6" borderId="15" xfId="5" applyFont="1" applyFill="1" applyBorder="1" applyAlignment="1">
      <alignment horizontal="left" vertical="top" wrapText="1"/>
    </xf>
    <xf numFmtId="0" fontId="1" fillId="6" borderId="10" xfId="0" quotePrefix="1" applyFont="1" applyFill="1" applyBorder="1" applyAlignment="1">
      <alignment horizontal="lef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0" xfId="5" applyFont="1" applyFill="1" applyBorder="1" applyAlignment="1">
      <alignment horizontal="left" vertical="center" wrapText="1"/>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6" fillId="0" borderId="16" xfId="0" applyFont="1" applyBorder="1" applyAlignment="1">
      <alignment horizontal="right" vertical="center" wrapText="1"/>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5" fillId="0" borderId="0" xfId="0" applyFont="1" applyAlignment="1">
      <alignment horizontal="center" vertical="center" wrapText="1"/>
    </xf>
    <xf numFmtId="0" fontId="48" fillId="0" borderId="14" xfId="7" applyNumberFormat="1" applyFont="1" applyBorder="1" applyAlignment="1">
      <alignment horizontal="left" vertical="top" wrapText="1"/>
    </xf>
    <xf numFmtId="0" fontId="48" fillId="0" borderId="10"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0"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67" fillId="0" borderId="0" xfId="0" applyFont="1"/>
    <xf numFmtId="0" fontId="1" fillId="9" borderId="10" xfId="0" quotePrefix="1" applyFont="1" applyFill="1" applyBorder="1" applyAlignment="1">
      <alignment horizontal="left" vertical="top" wrapText="1"/>
    </xf>
    <xf numFmtId="0" fontId="67" fillId="0" borderId="0" xfId="0" applyFont="1" applyAlignment="1">
      <alignment horizontal="left" vertical="top" wrapText="1"/>
    </xf>
    <xf numFmtId="0" fontId="68" fillId="0" borderId="0" xfId="0" applyFont="1" applyAlignment="1">
      <alignment horizontal="left" vertical="top" wrapText="1"/>
    </xf>
    <xf numFmtId="0" fontId="69" fillId="0" borderId="0" xfId="0" applyFont="1" applyAlignment="1">
      <alignment horizontal="left" vertical="top" wrapText="1"/>
    </xf>
    <xf numFmtId="0" fontId="70" fillId="10" borderId="6" xfId="5" applyFont="1" applyFill="1" applyBorder="1" applyAlignment="1">
      <alignment horizontal="left" vertical="top" wrapText="1"/>
    </xf>
    <xf numFmtId="0" fontId="69" fillId="5" borderId="6" xfId="0" applyFont="1" applyFill="1" applyBorder="1" applyAlignment="1">
      <alignment horizontal="left" vertical="top" wrapText="1"/>
    </xf>
    <xf numFmtId="0" fontId="69" fillId="0" borderId="6" xfId="0" applyFont="1" applyBorder="1" applyAlignment="1">
      <alignment horizontal="left" vertical="top" wrapText="1"/>
    </xf>
    <xf numFmtId="0" fontId="71" fillId="6" borderId="6" xfId="0" applyFont="1" applyFill="1" applyBorder="1" applyAlignment="1">
      <alignment horizontal="left" vertical="top" wrapText="1"/>
    </xf>
    <xf numFmtId="0" fontId="70" fillId="11" borderId="14" xfId="5" applyFont="1" applyFill="1" applyBorder="1" applyAlignment="1">
      <alignment horizontal="left" vertical="top" wrapText="1"/>
    </xf>
    <xf numFmtId="0" fontId="69" fillId="6" borderId="6" xfId="5" applyFont="1" applyFill="1" applyBorder="1" applyAlignment="1">
      <alignment horizontal="left" vertical="top" wrapText="1"/>
    </xf>
    <xf numFmtId="0" fontId="69" fillId="6" borderId="0" xfId="0" applyFont="1" applyFill="1" applyAlignment="1">
      <alignment horizontal="left" vertical="top" wrapText="1"/>
    </xf>
    <xf numFmtId="0" fontId="69" fillId="6" borderId="0" xfId="5" applyFont="1" applyFill="1" applyBorder="1" applyAlignment="1">
      <alignment horizontal="left" vertical="top" wrapText="1"/>
    </xf>
    <xf numFmtId="0" fontId="69" fillId="6" borderId="14" xfId="5" applyFont="1" applyFill="1" applyBorder="1" applyAlignment="1">
      <alignment horizontal="left" vertical="top" wrapText="1"/>
    </xf>
    <xf numFmtId="0" fontId="70" fillId="22" borderId="6" xfId="5"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472441</xdr:colOff>
      <xdr:row>75</xdr:row>
      <xdr:rowOff>22861</xdr:rowOff>
    </xdr:from>
    <xdr:to>
      <xdr:col>1</xdr:col>
      <xdr:colOff>982980</xdr:colOff>
      <xdr:row>75</xdr:row>
      <xdr:rowOff>159835</xdr:rowOff>
    </xdr:to>
    <xdr:pic>
      <xdr:nvPicPr>
        <xdr:cNvPr id="3" name="Picture 2">
          <a:extLst>
            <a:ext uri="{FF2B5EF4-FFF2-40B4-BE49-F238E27FC236}">
              <a16:creationId xmlns:a16="http://schemas.microsoft.com/office/drawing/2014/main" id="{DA31A2F3-36AA-6E76-45E9-4463E280AE37}"/>
            </a:ext>
          </a:extLst>
        </xdr:cNvPr>
        <xdr:cNvPicPr>
          <a:picLocks noChangeAspect="1"/>
        </xdr:cNvPicPr>
      </xdr:nvPicPr>
      <xdr:blipFill>
        <a:blip xmlns:r="http://schemas.openxmlformats.org/officeDocument/2006/relationships" r:embed="rId1"/>
        <a:stretch>
          <a:fillRect/>
        </a:stretch>
      </xdr:blipFill>
      <xdr:spPr>
        <a:xfrm>
          <a:off x="1417321" y="13289281"/>
          <a:ext cx="510539" cy="136974"/>
        </a:xfrm>
        <a:prstGeom prst="rect">
          <a:avLst/>
        </a:prstGeom>
      </xdr:spPr>
    </xdr:pic>
    <xdr:clientData/>
  </xdr:twoCellAnchor>
  <xdr:twoCellAnchor editAs="oneCell">
    <xdr:from>
      <xdr:col>1</xdr:col>
      <xdr:colOff>1760220</xdr:colOff>
      <xdr:row>76</xdr:row>
      <xdr:rowOff>15240</xdr:rowOff>
    </xdr:from>
    <xdr:to>
      <xdr:col>1</xdr:col>
      <xdr:colOff>2270759</xdr:colOff>
      <xdr:row>76</xdr:row>
      <xdr:rowOff>152214</xdr:rowOff>
    </xdr:to>
    <xdr:pic>
      <xdr:nvPicPr>
        <xdr:cNvPr id="2" name="Picture 1">
          <a:extLst>
            <a:ext uri="{FF2B5EF4-FFF2-40B4-BE49-F238E27FC236}">
              <a16:creationId xmlns:a16="http://schemas.microsoft.com/office/drawing/2014/main" id="{BAEAD374-9550-4394-AEF0-B77EE6D821E6}"/>
            </a:ext>
          </a:extLst>
        </xdr:cNvPr>
        <xdr:cNvPicPr>
          <a:picLocks noChangeAspect="1"/>
        </xdr:cNvPicPr>
      </xdr:nvPicPr>
      <xdr:blipFill>
        <a:blip xmlns:r="http://schemas.openxmlformats.org/officeDocument/2006/relationships" r:embed="rId1"/>
        <a:stretch>
          <a:fillRect/>
        </a:stretch>
      </xdr:blipFill>
      <xdr:spPr>
        <a:xfrm>
          <a:off x="1889760" y="20048220"/>
          <a:ext cx="510539" cy="136974"/>
        </a:xfrm>
        <a:prstGeom prst="rect">
          <a:avLst/>
        </a:prstGeom>
      </xdr:spPr>
    </xdr:pic>
    <xdr:clientData/>
  </xdr:twoCellAnchor>
  <xdr:twoCellAnchor editAs="oneCell">
    <xdr:from>
      <xdr:col>1</xdr:col>
      <xdr:colOff>1478280</xdr:colOff>
      <xdr:row>78</xdr:row>
      <xdr:rowOff>15240</xdr:rowOff>
    </xdr:from>
    <xdr:to>
      <xdr:col>1</xdr:col>
      <xdr:colOff>2606040</xdr:colOff>
      <xdr:row>78</xdr:row>
      <xdr:rowOff>167054</xdr:rowOff>
    </xdr:to>
    <xdr:pic>
      <xdr:nvPicPr>
        <xdr:cNvPr id="4" name="Picture 3">
          <a:extLst>
            <a:ext uri="{FF2B5EF4-FFF2-40B4-BE49-F238E27FC236}">
              <a16:creationId xmlns:a16="http://schemas.microsoft.com/office/drawing/2014/main" id="{165FD7B7-D03A-2D04-6343-6B480C8F5234}"/>
            </a:ext>
          </a:extLst>
        </xdr:cNvPr>
        <xdr:cNvPicPr>
          <a:picLocks noChangeAspect="1"/>
        </xdr:cNvPicPr>
      </xdr:nvPicPr>
      <xdr:blipFill>
        <a:blip xmlns:r="http://schemas.openxmlformats.org/officeDocument/2006/relationships" r:embed="rId2"/>
        <a:stretch>
          <a:fillRect/>
        </a:stretch>
      </xdr:blipFill>
      <xdr:spPr>
        <a:xfrm>
          <a:off x="2423160" y="23332440"/>
          <a:ext cx="1127760" cy="151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B10" sqref="B10: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50" t="s">
        <v>0</v>
      </c>
      <c r="F1" s="16"/>
    </row>
    <row r="2" spans="1:6" ht="2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21"/>
      <c r="B7" s="121"/>
      <c r="C7" s="122"/>
      <c r="D7" s="122"/>
      <c r="E7" s="122"/>
      <c r="F7" s="18"/>
    </row>
    <row r="8" spans="1:6" s="123" customFormat="1" ht="29.25" customHeight="1">
      <c r="A8" s="167" t="s">
        <v>7</v>
      </c>
      <c r="B8" s="168"/>
      <c r="C8" s="168"/>
      <c r="D8" s="168"/>
      <c r="E8" s="168"/>
      <c r="F8" s="168"/>
    </row>
    <row r="9" spans="1:6" s="123" customFormat="1" ht="15" customHeight="1">
      <c r="A9" s="124" t="s">
        <v>8</v>
      </c>
      <c r="B9" s="124" t="s">
        <v>9</v>
      </c>
      <c r="C9" s="124" t="s">
        <v>10</v>
      </c>
      <c r="D9" s="124" t="s">
        <v>11</v>
      </c>
      <c r="E9" s="124" t="s">
        <v>12</v>
      </c>
      <c r="F9" s="124" t="s">
        <v>13</v>
      </c>
    </row>
    <row r="10" spans="1:6" s="123" customFormat="1" ht="13.2">
      <c r="A10" s="106" t="s">
        <v>14</v>
      </c>
      <c r="B10" s="107"/>
      <c r="C10" s="108"/>
      <c r="D10" s="126"/>
      <c r="E10" s="109"/>
      <c r="F10" s="125"/>
    </row>
    <row r="11" spans="1:6" s="123" customFormat="1" ht="13.2">
      <c r="A11" s="106">
        <v>1.3</v>
      </c>
      <c r="B11" s="107"/>
      <c r="C11" s="108"/>
      <c r="D11" s="126"/>
      <c r="E11" s="109"/>
      <c r="F11" s="125"/>
    </row>
    <row r="12" spans="1:6" s="123" customFormat="1" ht="13.2">
      <c r="A12" s="138">
        <v>1.4</v>
      </c>
      <c r="B12" s="139"/>
      <c r="C12" s="140"/>
      <c r="D12" s="141"/>
      <c r="E12" s="142"/>
      <c r="F12" s="125"/>
    </row>
    <row r="13" spans="1:6" s="123" customFormat="1" ht="30" customHeight="1">
      <c r="A13" s="169" t="s">
        <v>15</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31" t="s">
        <v>16</v>
      </c>
      <c r="J1" s="34"/>
      <c r="K1" s="34"/>
    </row>
    <row r="2" spans="1:11" ht="25.5" customHeight="1">
      <c r="B2" s="182" t="s">
        <v>17</v>
      </c>
      <c r="C2" s="182"/>
      <c r="D2" s="182"/>
      <c r="E2" s="182"/>
      <c r="F2" s="182"/>
      <c r="G2" s="182"/>
      <c r="H2" s="182"/>
      <c r="I2" s="182"/>
      <c r="J2" s="180" t="s">
        <v>18</v>
      </c>
      <c r="K2" s="180"/>
    </row>
    <row r="3" spans="1:11" ht="28.5" customHeight="1">
      <c r="B3" s="183" t="s">
        <v>19</v>
      </c>
      <c r="C3" s="183"/>
      <c r="D3" s="183"/>
      <c r="E3" s="183"/>
      <c r="F3" s="181" t="s">
        <v>20</v>
      </c>
      <c r="G3" s="181"/>
      <c r="H3" s="181"/>
      <c r="I3" s="181"/>
      <c r="J3" s="180"/>
      <c r="K3" s="180"/>
    </row>
    <row r="4" spans="1:11" ht="18" customHeight="1">
      <c r="B4" s="129"/>
      <c r="C4" s="129"/>
      <c r="D4" s="129"/>
      <c r="E4" s="129"/>
      <c r="F4" s="128"/>
      <c r="G4" s="128"/>
      <c r="H4" s="128"/>
      <c r="I4" s="128"/>
      <c r="J4" s="127"/>
      <c r="K4" s="127"/>
    </row>
    <row r="6" spans="1:11" ht="22.8">
      <c r="A6" s="4" t="s">
        <v>21</v>
      </c>
    </row>
    <row r="7" spans="1:11">
      <c r="A7" s="187" t="s">
        <v>22</v>
      </c>
      <c r="B7" s="187"/>
      <c r="C7" s="187"/>
      <c r="D7" s="187"/>
      <c r="E7" s="187"/>
      <c r="F7" s="187"/>
      <c r="G7" s="187"/>
      <c r="H7" s="187"/>
      <c r="I7" s="187"/>
    </row>
    <row r="8" spans="1:11" ht="20.25" customHeight="1">
      <c r="A8" s="187"/>
      <c r="B8" s="187"/>
      <c r="C8" s="187"/>
      <c r="D8" s="187"/>
      <c r="E8" s="187"/>
      <c r="F8" s="187"/>
      <c r="G8" s="187"/>
      <c r="H8" s="187"/>
      <c r="I8" s="187"/>
    </row>
    <row r="9" spans="1:11">
      <c r="A9" s="187" t="s">
        <v>23</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24</v>
      </c>
      <c r="B11" s="188"/>
      <c r="C11" s="188"/>
      <c r="D11" s="188"/>
      <c r="E11" s="188"/>
      <c r="F11" s="188"/>
      <c r="G11" s="188"/>
      <c r="H11" s="188"/>
      <c r="I11" s="188"/>
    </row>
    <row r="12" spans="1:11">
      <c r="A12" s="3"/>
      <c r="B12" s="3"/>
      <c r="C12" s="3"/>
      <c r="D12" s="3"/>
      <c r="E12" s="3"/>
      <c r="F12" s="3"/>
      <c r="G12" s="3"/>
      <c r="H12" s="3"/>
      <c r="I12" s="3"/>
    </row>
    <row r="13" spans="1:11" ht="22.8">
      <c r="A13" s="4" t="s">
        <v>25</v>
      </c>
    </row>
    <row r="14" spans="1:11">
      <c r="A14" s="110" t="s">
        <v>26</v>
      </c>
      <c r="B14" s="184" t="s">
        <v>27</v>
      </c>
      <c r="C14" s="185"/>
      <c r="D14" s="185"/>
      <c r="E14" s="185"/>
      <c r="F14" s="185"/>
      <c r="G14" s="185"/>
      <c r="H14" s="185"/>
      <c r="I14" s="185"/>
      <c r="J14" s="185"/>
      <c r="K14" s="186"/>
    </row>
    <row r="15" spans="1:11" ht="14.25" customHeight="1">
      <c r="A15" s="110" t="s">
        <v>28</v>
      </c>
      <c r="B15" s="184" t="s">
        <v>29</v>
      </c>
      <c r="C15" s="185"/>
      <c r="D15" s="185"/>
      <c r="E15" s="185"/>
      <c r="F15" s="185"/>
      <c r="G15" s="185"/>
      <c r="H15" s="185"/>
      <c r="I15" s="185"/>
      <c r="J15" s="185"/>
      <c r="K15" s="186"/>
    </row>
    <row r="16" spans="1:11" ht="14.25" customHeight="1">
      <c r="A16" s="110"/>
      <c r="B16" s="184" t="s">
        <v>30</v>
      </c>
      <c r="C16" s="185"/>
      <c r="D16" s="185"/>
      <c r="E16" s="185"/>
      <c r="F16" s="185"/>
      <c r="G16" s="185"/>
      <c r="H16" s="185"/>
      <c r="I16" s="185"/>
      <c r="J16" s="185"/>
      <c r="K16" s="186"/>
    </row>
    <row r="17" spans="1:14" ht="14.25" customHeight="1">
      <c r="A17" s="110"/>
      <c r="B17" s="184" t="s">
        <v>31</v>
      </c>
      <c r="C17" s="185"/>
      <c r="D17" s="185"/>
      <c r="E17" s="185"/>
      <c r="F17" s="185"/>
      <c r="G17" s="185"/>
      <c r="H17" s="185"/>
      <c r="I17" s="185"/>
      <c r="J17" s="185"/>
      <c r="K17" s="186"/>
    </row>
    <row r="19" spans="1:14" ht="22.8">
      <c r="A19" s="4" t="s">
        <v>32</v>
      </c>
    </row>
    <row r="20" spans="1:14">
      <c r="A20" s="110" t="s">
        <v>33</v>
      </c>
      <c r="B20" s="184" t="s">
        <v>34</v>
      </c>
      <c r="C20" s="185"/>
      <c r="D20" s="185"/>
      <c r="E20" s="185"/>
      <c r="F20" s="185"/>
      <c r="G20" s="186"/>
    </row>
    <row r="21" spans="1:14" ht="12.75" customHeight="1">
      <c r="A21" s="110" t="s">
        <v>35</v>
      </c>
      <c r="B21" s="184" t="s">
        <v>36</v>
      </c>
      <c r="C21" s="185"/>
      <c r="D21" s="185"/>
      <c r="E21" s="185"/>
      <c r="F21" s="185"/>
      <c r="G21" s="186"/>
    </row>
    <row r="22" spans="1:14" ht="12.75" customHeight="1">
      <c r="A22" s="110" t="s">
        <v>37</v>
      </c>
      <c r="B22" s="184" t="s">
        <v>38</v>
      </c>
      <c r="C22" s="185"/>
      <c r="D22" s="185"/>
      <c r="E22" s="185"/>
      <c r="F22" s="185"/>
      <c r="G22" s="186"/>
    </row>
    <row r="24" spans="1:14" ht="22.8">
      <c r="A24" s="4" t="s">
        <v>39</v>
      </c>
    </row>
    <row r="25" spans="1:14" ht="13.8">
      <c r="A25" s="130" t="s">
        <v>40</v>
      </c>
      <c r="C25" s="130"/>
      <c r="D25" s="130"/>
      <c r="E25" s="130"/>
      <c r="F25" s="130"/>
      <c r="G25" s="130"/>
      <c r="H25" s="130"/>
      <c r="I25" s="130"/>
      <c r="J25" s="130"/>
      <c r="K25" s="130"/>
      <c r="L25" s="130"/>
      <c r="M25" s="130"/>
      <c r="N25" s="49"/>
    </row>
    <row r="26" spans="1:14" ht="13.8">
      <c r="A26" s="130" t="s">
        <v>41</v>
      </c>
      <c r="C26" s="130"/>
      <c r="D26" s="130"/>
      <c r="E26" s="130"/>
      <c r="F26" s="130"/>
      <c r="G26" s="130"/>
      <c r="H26" s="130"/>
      <c r="I26" s="130"/>
      <c r="J26" s="130"/>
      <c r="K26" s="130"/>
      <c r="L26" s="130"/>
      <c r="M26" s="130"/>
      <c r="N26" s="49"/>
    </row>
    <row r="27" spans="1:14" ht="13.8">
      <c r="A27" s="130" t="s">
        <v>42</v>
      </c>
      <c r="C27" s="130"/>
      <c r="D27" s="130"/>
      <c r="E27" s="130"/>
      <c r="F27" s="130"/>
      <c r="G27" s="130"/>
      <c r="H27" s="130"/>
      <c r="I27" s="130"/>
      <c r="J27" s="130"/>
      <c r="K27" s="130"/>
      <c r="L27" s="130"/>
      <c r="M27" s="130"/>
      <c r="N27" s="49"/>
    </row>
    <row r="29" spans="1:14" ht="21.75" customHeight="1">
      <c r="B29" s="177" t="s">
        <v>43</v>
      </c>
      <c r="C29" s="178"/>
      <c r="D29" s="179"/>
    </row>
    <row r="30" spans="1:14" ht="90" customHeight="1">
      <c r="B30" s="5"/>
      <c r="C30" s="6" t="s">
        <v>44</v>
      </c>
      <c r="D30" s="6" t="s">
        <v>45</v>
      </c>
    </row>
    <row r="32" spans="1:14" ht="22.8">
      <c r="A32" s="4" t="s">
        <v>46</v>
      </c>
    </row>
    <row r="33" spans="1:1" ht="13.8">
      <c r="A33" s="130"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89" t="s">
        <v>48</v>
      </c>
      <c r="B2" s="189"/>
      <c r="C2" s="189"/>
      <c r="D2" s="189"/>
      <c r="E2" s="189"/>
      <c r="F2" s="189"/>
    </row>
    <row r="3" spans="1:10">
      <c r="A3" s="10"/>
      <c r="B3" s="11"/>
      <c r="E3" s="12"/>
    </row>
    <row r="5" spans="1:10" ht="24.6">
      <c r="A5" s="8"/>
      <c r="D5" s="111" t="s">
        <v>49</v>
      </c>
      <c r="E5" s="14"/>
    </row>
    <row r="6" spans="1:10">
      <c r="A6" s="8"/>
    </row>
    <row r="7" spans="1:10" ht="20.25" customHeight="1">
      <c r="A7" s="112" t="s">
        <v>50</v>
      </c>
      <c r="B7" s="112" t="s">
        <v>51</v>
      </c>
      <c r="C7" s="113" t="s">
        <v>52</v>
      </c>
      <c r="D7" s="113" t="s">
        <v>53</v>
      </c>
      <c r="E7" s="113" t="s">
        <v>54</v>
      </c>
      <c r="F7" s="113"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51"/>
      <c r="E11" s="22"/>
      <c r="F11" s="22"/>
    </row>
    <row r="12" spans="1:10">
      <c r="A12" s="19">
        <v>5</v>
      </c>
      <c r="B12" s="19" t="s">
        <v>60</v>
      </c>
      <c r="C12" s="20"/>
      <c r="D12" s="51"/>
      <c r="E12" s="22"/>
      <c r="F12" s="22"/>
    </row>
    <row r="13" spans="1:10">
      <c r="A13" s="19">
        <v>6</v>
      </c>
      <c r="B13" s="19" t="s">
        <v>61</v>
      </c>
      <c r="C13" s="20"/>
      <c r="D13" s="51"/>
      <c r="E13" s="22"/>
      <c r="F13" s="22"/>
    </row>
    <row r="14" spans="1:10">
      <c r="A14" s="19">
        <v>7</v>
      </c>
      <c r="B14" s="19" t="s">
        <v>61</v>
      </c>
      <c r="C14" s="20"/>
      <c r="D14" s="51"/>
      <c r="E14" s="22"/>
      <c r="F14" s="22"/>
    </row>
    <row r="15" spans="1:10">
      <c r="A15" s="19"/>
      <c r="B15" s="19"/>
      <c r="C15" s="20"/>
      <c r="D15" s="51"/>
      <c r="E15" s="22"/>
      <c r="F15" s="22"/>
    </row>
    <row r="16" spans="1:10">
      <c r="A16" s="19"/>
      <c r="B16" s="19"/>
      <c r="C16" s="20"/>
      <c r="D16" s="51"/>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92" t="s">
        <v>62</v>
      </c>
      <c r="B2" s="192"/>
      <c r="C2" s="192"/>
      <c r="D2" s="192"/>
      <c r="E2" s="132"/>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14" t="s">
        <v>50</v>
      </c>
      <c r="B5" s="114" t="s">
        <v>63</v>
      </c>
      <c r="C5" s="114" t="s">
        <v>64</v>
      </c>
      <c r="D5" s="114"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190" t="s">
        <v>83</v>
      </c>
      <c r="B16" s="190"/>
      <c r="C16" s="30"/>
      <c r="D16" s="31"/>
    </row>
    <row r="17" spans="1:4" ht="13.8">
      <c r="A17" s="191" t="s">
        <v>84</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79"/>
  <sheetViews>
    <sheetView showGridLines="0" tabSelected="1" topLeftCell="A77" zoomScaleNormal="100" workbookViewId="0">
      <selection activeCell="A80" sqref="A80:XFD103"/>
    </sheetView>
  </sheetViews>
  <sheetFormatPr defaultColWidth="9.09765625" defaultRowHeight="13.2"/>
  <cols>
    <col min="1" max="1" width="12.3984375" style="161" customWidth="1"/>
    <col min="2" max="2" width="35.09765625" style="240" customWidth="1"/>
    <col min="3" max="4" width="35.09765625" style="162" customWidth="1"/>
    <col min="5" max="5" width="32.09765625" style="162" customWidth="1"/>
    <col min="6" max="8" width="9.69921875" style="162" customWidth="1"/>
    <col min="9" max="9" width="17.69921875" style="162" customWidth="1"/>
    <col min="10" max="16384" width="9.09765625" style="162"/>
  </cols>
  <sheetData>
    <row r="1" spans="1:24" s="39" customFormat="1" ht="13.8">
      <c r="A1" s="199"/>
      <c r="B1" s="199"/>
      <c r="C1" s="199"/>
      <c r="D1" s="199"/>
      <c r="E1" s="143"/>
      <c r="F1" s="143"/>
      <c r="G1" s="143"/>
      <c r="H1" s="143"/>
      <c r="I1" s="143"/>
      <c r="J1" s="143"/>
    </row>
    <row r="2" spans="1:24" s="39" customFormat="1" ht="24.6">
      <c r="A2" s="200" t="s">
        <v>62</v>
      </c>
      <c r="B2" s="200"/>
      <c r="C2" s="200"/>
      <c r="D2" s="200"/>
      <c r="E2" s="205"/>
      <c r="F2" s="144"/>
      <c r="G2" s="144"/>
      <c r="H2" s="144"/>
      <c r="I2" s="144"/>
      <c r="J2" s="144"/>
    </row>
    <row r="3" spans="1:24" s="39" customFormat="1" ht="22.8">
      <c r="A3" s="145"/>
      <c r="B3" s="233"/>
      <c r="C3" s="201"/>
      <c r="D3" s="201"/>
      <c r="E3" s="205"/>
      <c r="F3" s="144"/>
      <c r="G3" s="144"/>
      <c r="H3" s="144"/>
      <c r="I3" s="144"/>
      <c r="J3" s="144"/>
    </row>
    <row r="4" spans="1:24" s="146" customFormat="1">
      <c r="A4" s="115" t="s">
        <v>59</v>
      </c>
      <c r="B4" s="197" t="s">
        <v>191</v>
      </c>
      <c r="C4" s="197"/>
      <c r="D4" s="197"/>
      <c r="E4" s="38"/>
      <c r="F4" s="38"/>
      <c r="G4" s="38"/>
      <c r="H4" s="39"/>
      <c r="I4" s="39"/>
      <c r="X4" s="146" t="s">
        <v>85</v>
      </c>
    </row>
    <row r="5" spans="1:24" s="146" customFormat="1">
      <c r="A5" s="115" t="s">
        <v>54</v>
      </c>
      <c r="B5" s="196" t="s">
        <v>193</v>
      </c>
      <c r="C5" s="197"/>
      <c r="D5" s="197"/>
      <c r="E5" s="38"/>
      <c r="F5" s="38"/>
      <c r="G5" s="38"/>
      <c r="H5" s="39"/>
      <c r="I5" s="39"/>
      <c r="X5" s="146" t="s">
        <v>86</v>
      </c>
    </row>
    <row r="6" spans="1:24" s="146" customFormat="1">
      <c r="A6" s="115" t="s">
        <v>87</v>
      </c>
      <c r="B6" s="196" t="s">
        <v>195</v>
      </c>
      <c r="C6" s="197"/>
      <c r="D6" s="197"/>
      <c r="E6" s="38"/>
      <c r="F6" s="38"/>
      <c r="G6" s="38"/>
      <c r="H6" s="39"/>
      <c r="I6" s="39"/>
    </row>
    <row r="7" spans="1:24" s="146" customFormat="1">
      <c r="A7" s="115" t="s">
        <v>88</v>
      </c>
      <c r="B7" s="197" t="s">
        <v>192</v>
      </c>
      <c r="C7" s="197"/>
      <c r="D7" s="197"/>
      <c r="E7" s="38"/>
      <c r="F7" s="38"/>
      <c r="G7" s="38"/>
      <c r="H7" s="40"/>
      <c r="I7" s="39"/>
      <c r="X7" s="147"/>
    </row>
    <row r="8" spans="1:24" s="148" customFormat="1">
      <c r="A8" s="115" t="s">
        <v>89</v>
      </c>
      <c r="B8" s="198">
        <v>44855</v>
      </c>
      <c r="C8" s="198"/>
      <c r="D8" s="198"/>
      <c r="E8" s="38"/>
    </row>
    <row r="9" spans="1:24" s="148" customFormat="1">
      <c r="A9" s="116" t="s">
        <v>90</v>
      </c>
      <c r="B9" s="234" t="str">
        <f>F17</f>
        <v>Internal Build 03112011</v>
      </c>
      <c r="C9" s="52" t="str">
        <f>G17</f>
        <v>Internal build 14112011</v>
      </c>
      <c r="D9" s="52" t="str">
        <f>H17</f>
        <v>External build 16112011</v>
      </c>
    </row>
    <row r="10" spans="1:24" s="148" customFormat="1">
      <c r="A10" s="117" t="s">
        <v>91</v>
      </c>
      <c r="B10" s="235">
        <f>SUM(B11:B14)</f>
        <v>0</v>
      </c>
      <c r="C10" s="53">
        <f>SUM(C11:C14)</f>
        <v>0</v>
      </c>
      <c r="D10" s="53">
        <f>SUM(D11:D14)</f>
        <v>0</v>
      </c>
    </row>
    <row r="11" spans="1:24" s="148" customFormat="1">
      <c r="A11" s="117" t="s">
        <v>33</v>
      </c>
      <c r="B11" s="236">
        <f>COUNTIF($F$18:$F$49625,"*Passed")</f>
        <v>0</v>
      </c>
      <c r="C11" s="54">
        <f>COUNTIF($G$18:$G$49625,"*Passed")</f>
        <v>0</v>
      </c>
      <c r="D11" s="54">
        <f>COUNTIF($H$18:$H$49625,"*Passed")</f>
        <v>0</v>
      </c>
    </row>
    <row r="12" spans="1:24" s="148" customFormat="1">
      <c r="A12" s="117" t="s">
        <v>35</v>
      </c>
      <c r="B12" s="236">
        <f>COUNTIF($F$18:$F$49345,"*Failed*")</f>
        <v>0</v>
      </c>
      <c r="C12" s="54">
        <f>COUNTIF($G$18:$G$49345,"*Failed*")</f>
        <v>0</v>
      </c>
      <c r="D12" s="54">
        <f>COUNTIF($H$18:$H$49345,"*Failed*")</f>
        <v>0</v>
      </c>
    </row>
    <row r="13" spans="1:24" s="148" customFormat="1">
      <c r="A13" s="117" t="s">
        <v>37</v>
      </c>
      <c r="B13" s="236">
        <f>COUNTIF($F$18:$F$49345,"*Not Run*")</f>
        <v>0</v>
      </c>
      <c r="C13" s="54">
        <f>COUNTIF($G$18:$G$49345,"*Not Run*")</f>
        <v>0</v>
      </c>
      <c r="D13" s="54">
        <f>COUNTIF($H$18:$H$49345,"*Not Run*")</f>
        <v>0</v>
      </c>
      <c r="E13" s="39"/>
      <c r="F13" s="39"/>
      <c r="G13" s="39"/>
      <c r="H13" s="39"/>
      <c r="I13" s="39"/>
    </row>
    <row r="14" spans="1:24" s="148" customFormat="1">
      <c r="A14" s="117" t="s">
        <v>92</v>
      </c>
      <c r="B14" s="236">
        <f>COUNTIF($F$18:$F$49345,"*NA*")</f>
        <v>0</v>
      </c>
      <c r="C14" s="54">
        <f>COUNTIF($G$18:$G$49345,"*NA*")</f>
        <v>0</v>
      </c>
      <c r="D14" s="54">
        <f>COUNTIF($H$18:$H$49345,"*NA*")</f>
        <v>0</v>
      </c>
      <c r="E14" s="149"/>
      <c r="F14" s="39"/>
      <c r="G14" s="39"/>
      <c r="H14" s="39"/>
      <c r="I14" s="39"/>
    </row>
    <row r="15" spans="1:24" s="148" customFormat="1" ht="26.4">
      <c r="A15" s="117" t="s">
        <v>93</v>
      </c>
      <c r="B15" s="236">
        <f>COUNTIF($F$18:$F$49345,"*Passed in previous build*")</f>
        <v>0</v>
      </c>
      <c r="C15" s="54">
        <f>COUNTIF($G$18:$G$49345,"*Passed in previous build*")</f>
        <v>0</v>
      </c>
      <c r="D15" s="54">
        <f>COUNTIF($H$18:$H$49345,"*Passed in previous build*")</f>
        <v>0</v>
      </c>
      <c r="E15" s="39"/>
      <c r="F15" s="39"/>
      <c r="G15" s="39"/>
      <c r="H15" s="39"/>
      <c r="I15" s="39"/>
    </row>
    <row r="16" spans="1:24" s="152" customFormat="1">
      <c r="A16" s="150"/>
      <c r="B16" s="237"/>
      <c r="C16" s="151"/>
      <c r="D16" s="41"/>
      <c r="E16" s="48"/>
      <c r="F16" s="202" t="s">
        <v>90</v>
      </c>
      <c r="G16" s="203"/>
      <c r="H16" s="204"/>
      <c r="I16" s="48"/>
    </row>
    <row r="17" spans="1:9" s="152" customFormat="1" ht="39.6">
      <c r="A17" s="118" t="s">
        <v>94</v>
      </c>
      <c r="B17" s="243" t="s">
        <v>95</v>
      </c>
      <c r="C17" s="119" t="s">
        <v>96</v>
      </c>
      <c r="D17" s="119" t="s">
        <v>97</v>
      </c>
      <c r="E17" s="120" t="s">
        <v>98</v>
      </c>
      <c r="F17" s="119" t="s">
        <v>99</v>
      </c>
      <c r="G17" s="119" t="s">
        <v>100</v>
      </c>
      <c r="H17" s="119" t="s">
        <v>101</v>
      </c>
      <c r="I17" s="119" t="s">
        <v>102</v>
      </c>
    </row>
    <row r="18" spans="1:9" s="152" customFormat="1">
      <c r="A18" s="153"/>
      <c r="B18" s="193" t="s">
        <v>194</v>
      </c>
      <c r="C18" s="194"/>
      <c r="D18" s="195"/>
      <c r="E18" s="153"/>
      <c r="F18" s="154"/>
      <c r="G18" s="154"/>
      <c r="H18" s="154"/>
      <c r="I18" s="153"/>
    </row>
    <row r="19" spans="1:9" s="152" customFormat="1">
      <c r="A19" s="153"/>
      <c r="B19" s="238" t="s">
        <v>196</v>
      </c>
      <c r="C19" s="155"/>
      <c r="D19" s="156"/>
      <c r="E19" s="153"/>
      <c r="F19" s="154"/>
      <c r="G19" s="154"/>
      <c r="H19" s="154"/>
      <c r="I19" s="153"/>
    </row>
    <row r="20" spans="1:9" s="152" customFormat="1">
      <c r="A20" s="153"/>
      <c r="B20" s="238" t="s">
        <v>215</v>
      </c>
      <c r="C20" s="155"/>
      <c r="D20" s="156"/>
      <c r="E20" s="153"/>
      <c r="F20" s="154"/>
      <c r="G20" s="154"/>
      <c r="H20" s="154"/>
      <c r="I20" s="153"/>
    </row>
    <row r="21" spans="1:9" s="157" customFormat="1">
      <c r="A21" s="42">
        <v>1</v>
      </c>
      <c r="B21" s="239" t="s">
        <v>202</v>
      </c>
      <c r="C21" s="42"/>
      <c r="D21" s="229" t="s">
        <v>236</v>
      </c>
      <c r="E21" s="44"/>
      <c r="F21" s="42"/>
      <c r="G21" s="42"/>
      <c r="H21" s="42"/>
      <c r="I21" s="45"/>
    </row>
    <row r="22" spans="1:9" s="157" customFormat="1" ht="39.6">
      <c r="A22" s="158">
        <f t="shared" ref="A22:A36" ca="1" si="0">IF(OFFSET(A22,-1,0) ="",OFFSET(A22,-2,0)+1,OFFSET(A22,-1,0)+1 )</f>
        <v>2</v>
      </c>
      <c r="B22" s="239" t="s">
        <v>237</v>
      </c>
      <c r="C22" s="42"/>
      <c r="D22" s="229"/>
      <c r="E22" s="44"/>
      <c r="F22" s="42"/>
      <c r="G22" s="42"/>
      <c r="H22" s="42"/>
      <c r="I22" s="45"/>
    </row>
    <row r="23" spans="1:9" s="157" customFormat="1" ht="26.4">
      <c r="A23" s="158">
        <f t="shared" ca="1" si="0"/>
        <v>3</v>
      </c>
      <c r="B23" s="239" t="s">
        <v>234</v>
      </c>
      <c r="C23" s="42"/>
      <c r="D23" s="43" t="s">
        <v>235</v>
      </c>
      <c r="E23" s="44"/>
      <c r="F23" s="42"/>
      <c r="G23" s="42"/>
      <c r="H23" s="42"/>
      <c r="I23" s="45"/>
    </row>
    <row r="24" spans="1:9" s="157" customFormat="1">
      <c r="A24" s="158">
        <f t="shared" ca="1" si="0"/>
        <v>4</v>
      </c>
      <c r="B24" s="239" t="s">
        <v>197</v>
      </c>
      <c r="C24" s="42"/>
      <c r="D24" s="43"/>
      <c r="E24" s="44"/>
      <c r="F24" s="42"/>
      <c r="G24" s="42"/>
      <c r="H24" s="42"/>
      <c r="I24" s="45"/>
    </row>
    <row r="25" spans="1:9" s="157" customFormat="1">
      <c r="A25" s="158">
        <f t="shared" ca="1" si="0"/>
        <v>5</v>
      </c>
      <c r="B25" s="239" t="s">
        <v>198</v>
      </c>
      <c r="C25" s="42"/>
      <c r="D25" s="46"/>
      <c r="E25" s="44"/>
      <c r="F25" s="42"/>
      <c r="G25" s="42"/>
      <c r="H25" s="42"/>
      <c r="I25" s="45"/>
    </row>
    <row r="26" spans="1:9" s="157" customFormat="1">
      <c r="A26" s="158">
        <f t="shared" ca="1" si="0"/>
        <v>6</v>
      </c>
      <c r="B26" s="239" t="s">
        <v>199</v>
      </c>
      <c r="C26" s="42"/>
      <c r="D26" s="47"/>
      <c r="E26" s="44"/>
      <c r="F26" s="42"/>
      <c r="G26" s="42"/>
      <c r="H26" s="42"/>
      <c r="I26" s="45"/>
    </row>
    <row r="27" spans="1:9" s="160" customFormat="1" ht="39.6">
      <c r="A27" s="158">
        <f ca="1">IF(OFFSET(A27,-1,0) ="",OFFSET(A27,-2,0)+1,OFFSET(A27,-1,0)+1 )</f>
        <v>7</v>
      </c>
      <c r="B27" s="239" t="s">
        <v>201</v>
      </c>
      <c r="C27" s="42"/>
      <c r="D27" s="44"/>
      <c r="E27" s="44"/>
      <c r="F27" s="42"/>
      <c r="G27" s="42"/>
      <c r="H27" s="42"/>
      <c r="I27" s="159"/>
    </row>
    <row r="28" spans="1:9" s="157" customFormat="1" ht="39.6">
      <c r="A28" s="158">
        <f ca="1">IF(OFFSET(A28,-1,0) ="",OFFSET(A28,-2,0)+1,OFFSET(A28,-1,0)+1 )</f>
        <v>8</v>
      </c>
      <c r="B28" s="239" t="s">
        <v>243</v>
      </c>
      <c r="C28" s="42"/>
      <c r="D28" s="47"/>
      <c r="E28" s="44"/>
      <c r="F28" s="42"/>
      <c r="G28" s="42"/>
      <c r="H28" s="42"/>
      <c r="I28" s="45"/>
    </row>
    <row r="29" spans="1:9" s="157" customFormat="1">
      <c r="A29" s="158">
        <f t="shared" ca="1" si="0"/>
        <v>9</v>
      </c>
      <c r="B29" s="239" t="s">
        <v>238</v>
      </c>
      <c r="C29" s="42"/>
      <c r="D29" s="47"/>
      <c r="E29" s="44"/>
      <c r="F29" s="42"/>
      <c r="G29" s="42"/>
      <c r="H29" s="42"/>
      <c r="I29" s="45"/>
    </row>
    <row r="30" spans="1:9" s="160" customFormat="1" ht="26.4">
      <c r="A30" s="158">
        <f t="shared" ca="1" si="0"/>
        <v>10</v>
      </c>
      <c r="B30" s="239" t="s">
        <v>200</v>
      </c>
      <c r="C30" s="42"/>
      <c r="D30" s="44"/>
      <c r="E30" s="44"/>
      <c r="F30" s="42"/>
      <c r="G30" s="42"/>
      <c r="H30" s="42"/>
      <c r="I30" s="159"/>
    </row>
    <row r="31" spans="1:9" s="160" customFormat="1" ht="26.4">
      <c r="A31" s="158">
        <f t="shared" ca="1" si="0"/>
        <v>11</v>
      </c>
      <c r="B31" s="239" t="s">
        <v>203</v>
      </c>
      <c r="C31" s="42"/>
      <c r="D31" s="47"/>
      <c r="E31" s="44"/>
      <c r="F31" s="42"/>
      <c r="G31" s="42"/>
      <c r="H31" s="42"/>
      <c r="I31" s="159"/>
    </row>
    <row r="32" spans="1:9" s="160" customFormat="1" ht="26.4">
      <c r="A32" s="158">
        <f t="shared" ca="1" si="0"/>
        <v>12</v>
      </c>
      <c r="B32" s="239" t="s">
        <v>204</v>
      </c>
      <c r="C32" s="42"/>
      <c r="D32" s="44"/>
      <c r="E32" s="44"/>
      <c r="F32" s="42"/>
      <c r="G32" s="42"/>
      <c r="H32" s="42"/>
      <c r="I32" s="159"/>
    </row>
    <row r="33" spans="1:9" s="160" customFormat="1" ht="26.4">
      <c r="A33" s="158">
        <f t="shared" ca="1" si="0"/>
        <v>13</v>
      </c>
      <c r="B33" s="239" t="s">
        <v>205</v>
      </c>
      <c r="C33" s="42"/>
      <c r="D33" s="42"/>
      <c r="E33" s="44"/>
      <c r="F33" s="42"/>
      <c r="G33" s="42"/>
      <c r="H33" s="42"/>
      <c r="I33" s="159"/>
    </row>
    <row r="34" spans="1:9" s="160" customFormat="1" ht="26.4">
      <c r="A34" s="158">
        <f t="shared" ca="1" si="0"/>
        <v>14</v>
      </c>
      <c r="B34" s="239" t="s">
        <v>206</v>
      </c>
      <c r="C34" s="42"/>
      <c r="D34" s="42"/>
      <c r="E34" s="44"/>
      <c r="F34" s="42"/>
      <c r="G34" s="42"/>
      <c r="H34" s="42"/>
      <c r="I34" s="159"/>
    </row>
    <row r="35" spans="1:9" s="160" customFormat="1" ht="26.4">
      <c r="A35" s="158">
        <f t="shared" ca="1" si="0"/>
        <v>15</v>
      </c>
      <c r="B35" s="239" t="s">
        <v>226</v>
      </c>
      <c r="C35" s="42"/>
      <c r="D35" s="42"/>
      <c r="E35" s="44"/>
      <c r="F35" s="42"/>
      <c r="G35" s="42"/>
      <c r="H35" s="42"/>
      <c r="I35" s="159"/>
    </row>
    <row r="36" spans="1:9" s="160" customFormat="1" ht="26.4">
      <c r="A36" s="158">
        <f t="shared" ca="1" si="0"/>
        <v>16</v>
      </c>
      <c r="B36" s="239" t="s">
        <v>207</v>
      </c>
      <c r="C36" s="42"/>
      <c r="D36" s="42"/>
      <c r="E36" s="44"/>
      <c r="F36" s="42"/>
      <c r="G36" s="42"/>
      <c r="H36" s="42"/>
      <c r="I36" s="159"/>
    </row>
    <row r="37" spans="1:9" s="160" customFormat="1" ht="26.4">
      <c r="A37" s="158">
        <f t="shared" ref="A37:A41" ca="1" si="1">IF(OFFSET(A37,-1,0) ="",OFFSET(A37,-2,0)+1,OFFSET(A37,-1,0)+1 )</f>
        <v>17</v>
      </c>
      <c r="B37" s="239" t="s">
        <v>211</v>
      </c>
      <c r="C37" s="42"/>
      <c r="D37" s="47"/>
      <c r="E37" s="44"/>
      <c r="F37" s="42"/>
      <c r="G37" s="42"/>
      <c r="H37" s="42"/>
      <c r="I37" s="158"/>
    </row>
    <row r="38" spans="1:9" s="160" customFormat="1" ht="13.8">
      <c r="A38" s="158">
        <f t="shared" ca="1" si="1"/>
        <v>18</v>
      </c>
      <c r="B38" s="239" t="s">
        <v>256</v>
      </c>
      <c r="C38" s="42"/>
      <c r="D38" s="47"/>
      <c r="E38" s="44"/>
      <c r="F38" s="42"/>
      <c r="G38" s="42"/>
      <c r="H38" s="42"/>
      <c r="I38" s="158"/>
    </row>
    <row r="39" spans="1:9" s="160" customFormat="1" ht="26.4">
      <c r="A39" s="158">
        <f t="shared" ca="1" si="1"/>
        <v>19</v>
      </c>
      <c r="B39" s="239" t="s">
        <v>240</v>
      </c>
      <c r="C39" s="42"/>
      <c r="D39" s="47"/>
      <c r="E39" s="44"/>
      <c r="F39" s="42"/>
      <c r="G39" s="42"/>
      <c r="H39" s="42"/>
      <c r="I39" s="158"/>
    </row>
    <row r="40" spans="1:9" s="160" customFormat="1" ht="26.4">
      <c r="A40" s="158">
        <f ca="1">IF(OFFSET(A40,-1,0) ="",OFFSET(A40,-2,0)+1,OFFSET(A40,-1,0)+1 )</f>
        <v>20</v>
      </c>
      <c r="B40" s="239" t="s">
        <v>241</v>
      </c>
      <c r="C40" s="42"/>
      <c r="D40" s="47"/>
      <c r="E40" s="44"/>
      <c r="F40" s="42"/>
      <c r="G40" s="42"/>
      <c r="H40" s="42"/>
      <c r="I40" s="158"/>
    </row>
    <row r="41" spans="1:9" s="160" customFormat="1" ht="13.8">
      <c r="A41" s="158">
        <f t="shared" ca="1" si="1"/>
        <v>21</v>
      </c>
      <c r="B41" s="239" t="s">
        <v>212</v>
      </c>
      <c r="C41" s="42"/>
      <c r="D41" s="44"/>
      <c r="E41" s="44"/>
      <c r="F41" s="42"/>
      <c r="G41" s="42"/>
      <c r="H41" s="42"/>
      <c r="I41" s="158"/>
    </row>
    <row r="42" spans="1:9" s="160" customFormat="1" ht="13.8">
      <c r="A42" s="158">
        <f t="shared" ref="A42:A79" ca="1" si="2">IF(OFFSET(A42,-1,0) ="",OFFSET(A42,-2,0)+1,OFFSET(A42,-1,0)+1 )</f>
        <v>22</v>
      </c>
      <c r="B42" s="239" t="s">
        <v>213</v>
      </c>
      <c r="C42" s="42"/>
      <c r="D42" s="43"/>
      <c r="E42" s="44"/>
      <c r="F42" s="42"/>
      <c r="G42" s="42"/>
      <c r="H42" s="42"/>
      <c r="I42" s="158"/>
    </row>
    <row r="43" spans="1:9" s="164" customFormat="1" ht="26.4">
      <c r="A43" s="163">
        <f t="shared" ca="1" si="2"/>
        <v>23</v>
      </c>
      <c r="B43" s="239" t="s">
        <v>257</v>
      </c>
      <c r="C43" s="42"/>
      <c r="D43" s="43"/>
      <c r="E43" s="44"/>
      <c r="F43" s="42"/>
      <c r="G43" s="42"/>
      <c r="H43" s="42"/>
      <c r="I43" s="163"/>
    </row>
    <row r="44" spans="1:9" ht="26.4">
      <c r="A44" s="163">
        <f t="shared" ca="1" si="2"/>
        <v>24</v>
      </c>
      <c r="B44" s="240" t="s">
        <v>249</v>
      </c>
    </row>
    <row r="45" spans="1:9" ht="26.4">
      <c r="A45" s="163">
        <f t="shared" ca="1" si="2"/>
        <v>25</v>
      </c>
      <c r="B45" s="240" t="s">
        <v>250</v>
      </c>
    </row>
    <row r="46" spans="1:9" s="160" customFormat="1" ht="39.6">
      <c r="A46" s="158">
        <f t="shared" ca="1" si="2"/>
        <v>26</v>
      </c>
      <c r="B46" s="231" t="s">
        <v>217</v>
      </c>
      <c r="C46" s="42"/>
      <c r="D46" s="44"/>
      <c r="E46" s="47"/>
      <c r="F46" s="42"/>
      <c r="G46" s="42"/>
      <c r="H46" s="42"/>
      <c r="I46" s="158"/>
    </row>
    <row r="47" spans="1:9" s="160" customFormat="1" ht="39.6">
      <c r="A47" s="158">
        <f t="shared" ca="1" si="2"/>
        <v>27</v>
      </c>
      <c r="B47" s="231" t="s">
        <v>239</v>
      </c>
      <c r="C47" s="165"/>
      <c r="D47" s="166"/>
      <c r="E47" s="47"/>
      <c r="F47" s="42"/>
      <c r="G47" s="42"/>
      <c r="H47" s="42"/>
      <c r="I47" s="158"/>
    </row>
    <row r="48" spans="1:9" s="160" customFormat="1" ht="26.4">
      <c r="A48" s="158">
        <f t="shared" ca="1" si="2"/>
        <v>28</v>
      </c>
      <c r="B48" s="231" t="s">
        <v>224</v>
      </c>
      <c r="C48" s="165"/>
      <c r="D48" s="166"/>
      <c r="E48" s="47"/>
      <c r="F48" s="42"/>
      <c r="G48" s="42"/>
      <c r="H48" s="42"/>
      <c r="I48" s="158"/>
    </row>
    <row r="49" spans="1:9" s="160" customFormat="1" ht="26.4">
      <c r="A49" s="158">
        <f t="shared" ca="1" si="2"/>
        <v>29</v>
      </c>
      <c r="B49" s="231" t="s">
        <v>225</v>
      </c>
      <c r="C49" s="165"/>
      <c r="D49" s="166"/>
      <c r="E49" s="47"/>
      <c r="F49" s="42"/>
      <c r="G49" s="42"/>
      <c r="H49" s="42"/>
      <c r="I49" s="158"/>
    </row>
    <row r="50" spans="1:9" s="160" customFormat="1" ht="13.8">
      <c r="A50" s="158">
        <f t="shared" ca="1" si="2"/>
        <v>30</v>
      </c>
      <c r="B50" s="231" t="s">
        <v>227</v>
      </c>
      <c r="C50" s="165"/>
      <c r="D50" s="166"/>
      <c r="E50" s="47"/>
      <c r="F50" s="42"/>
      <c r="G50" s="42"/>
      <c r="H50" s="42"/>
      <c r="I50" s="158"/>
    </row>
    <row r="51" spans="1:9" s="160" customFormat="1" ht="26.4">
      <c r="A51" s="158">
        <f t="shared" ca="1" si="2"/>
        <v>31</v>
      </c>
      <c r="B51" s="231" t="s">
        <v>259</v>
      </c>
      <c r="C51" s="165"/>
      <c r="D51" s="166"/>
      <c r="E51" s="47"/>
      <c r="F51" s="42"/>
      <c r="G51" s="42"/>
      <c r="H51" s="42"/>
      <c r="I51" s="158"/>
    </row>
    <row r="52" spans="1:9" s="160" customFormat="1" ht="13.8">
      <c r="A52" s="158">
        <f t="shared" ca="1" si="2"/>
        <v>32</v>
      </c>
      <c r="B52" s="232" t="s">
        <v>228</v>
      </c>
      <c r="C52" s="165"/>
      <c r="D52" s="166"/>
      <c r="E52" s="47"/>
      <c r="F52" s="42"/>
      <c r="G52" s="42"/>
      <c r="H52" s="42"/>
      <c r="I52" s="158"/>
    </row>
    <row r="53" spans="1:9" s="152" customFormat="1">
      <c r="A53" s="153"/>
      <c r="B53" s="238" t="s">
        <v>216</v>
      </c>
      <c r="C53" s="155"/>
      <c r="D53" s="156"/>
      <c r="E53" s="153"/>
      <c r="F53" s="154"/>
      <c r="G53" s="154"/>
      <c r="H53" s="154"/>
      <c r="I53" s="153"/>
    </row>
    <row r="54" spans="1:9" s="160" customFormat="1" ht="13.8">
      <c r="A54" s="158">
        <f ca="1">IF(OFFSET(A54,-1,0) ="",OFFSET(A54,-2,0)+1,OFFSET(A54,-1,0)+1 )</f>
        <v>33</v>
      </c>
      <c r="B54" s="239" t="s">
        <v>248</v>
      </c>
      <c r="C54" s="42"/>
      <c r="D54" s="44"/>
      <c r="E54" s="44"/>
      <c r="F54" s="42"/>
      <c r="G54" s="42"/>
      <c r="H54" s="42"/>
      <c r="I54" s="159"/>
    </row>
    <row r="55" spans="1:9" s="160" customFormat="1" ht="13.8">
      <c r="A55" s="158">
        <f ca="1">IF(OFFSET(A55,-1,0) ="",OFFSET(A55,-2,0)+1,OFFSET(A55,-1,0)+1 )</f>
        <v>34</v>
      </c>
      <c r="B55" s="239" t="s">
        <v>214</v>
      </c>
      <c r="C55" s="42"/>
      <c r="D55" s="44"/>
      <c r="E55" s="44"/>
      <c r="F55" s="42"/>
      <c r="G55" s="42"/>
      <c r="H55" s="42"/>
      <c r="I55" s="158"/>
    </row>
    <row r="56" spans="1:9" s="160" customFormat="1" ht="26.4">
      <c r="A56" s="158">
        <f ca="1">IF(OFFSET(A56,-1,0) ="",OFFSET(A56,-2,0)+1,OFFSET(A56,-1,0)+1 )</f>
        <v>35</v>
      </c>
      <c r="B56" s="239" t="s">
        <v>242</v>
      </c>
      <c r="C56" s="42"/>
      <c r="D56" s="44"/>
      <c r="E56" s="44"/>
      <c r="F56" s="42"/>
      <c r="G56" s="42"/>
      <c r="H56" s="42"/>
      <c r="I56" s="159"/>
    </row>
    <row r="57" spans="1:9" s="160" customFormat="1" ht="118.8">
      <c r="A57" s="158">
        <f ca="1">IF(OFFSET(A57,-1,0) ="",OFFSET(A57,-2,0)+1,OFFSET(A57,-1,0)+1 )</f>
        <v>36</v>
      </c>
      <c r="B57" s="239" t="s">
        <v>208</v>
      </c>
      <c r="C57" s="42"/>
      <c r="D57" s="43" t="s">
        <v>251</v>
      </c>
      <c r="E57" s="44"/>
      <c r="F57" s="42"/>
      <c r="G57" s="42"/>
      <c r="H57" s="42"/>
      <c r="I57" s="158"/>
    </row>
    <row r="58" spans="1:9" s="160" customFormat="1" ht="26.4">
      <c r="A58" s="158">
        <f t="shared" ref="A58" ca="1" si="3">IF(OFFSET(A58,-1,0) ="",OFFSET(A58,-2,0)+1,OFFSET(A58,-1,0)+1 )</f>
        <v>37</v>
      </c>
      <c r="B58" s="239" t="s">
        <v>209</v>
      </c>
      <c r="C58" s="42"/>
      <c r="D58" s="46"/>
      <c r="E58" s="44"/>
      <c r="F58" s="42"/>
      <c r="G58" s="42"/>
      <c r="H58" s="42"/>
      <c r="I58" s="158"/>
    </row>
    <row r="59" spans="1:9" s="160" customFormat="1" ht="26.4">
      <c r="A59" s="158">
        <f ca="1">IF(OFFSET(A59,-1,0) ="",OFFSET(A59,-2,0)+1,OFFSET(A59,-1,0)+1 )</f>
        <v>38</v>
      </c>
      <c r="B59" s="239" t="s">
        <v>210</v>
      </c>
      <c r="C59" s="42"/>
      <c r="D59" s="43"/>
      <c r="E59" s="44"/>
      <c r="F59" s="42"/>
      <c r="G59" s="42"/>
      <c r="H59" s="42"/>
      <c r="I59" s="158"/>
    </row>
    <row r="60" spans="1:9" s="160" customFormat="1" ht="26.4">
      <c r="A60" s="158">
        <f ca="1">IF(OFFSET(A60,-1,0) ="",OFFSET(A60,-2,0)+1,OFFSET(A60,-1,0)+1 )</f>
        <v>39</v>
      </c>
      <c r="B60" s="241" t="s">
        <v>244</v>
      </c>
      <c r="C60" s="42"/>
      <c r="D60" s="43"/>
      <c r="E60" s="44"/>
      <c r="F60" s="42"/>
      <c r="G60" s="42"/>
      <c r="H60" s="42"/>
      <c r="I60" s="158"/>
    </row>
    <row r="61" spans="1:9" s="160" customFormat="1" ht="26.4">
      <c r="A61" s="158">
        <f ca="1">IF(OFFSET(A61,-1,0) ="",OFFSET(A61,-2,0)+1,OFFSET(A61,-1,0)+1 )</f>
        <v>40</v>
      </c>
      <c r="B61" s="241" t="s">
        <v>245</v>
      </c>
      <c r="C61" s="42"/>
      <c r="D61" s="43"/>
      <c r="E61" s="44"/>
      <c r="F61" s="42"/>
      <c r="G61" s="42"/>
      <c r="H61" s="42"/>
      <c r="I61" s="158"/>
    </row>
    <row r="62" spans="1:9" s="160" customFormat="1" ht="26.4">
      <c r="A62" s="158">
        <f ca="1">IF(OFFSET(A62,-1,0) ="",OFFSET(A62,-2,0)+1,OFFSET(A62,-1,0)+1 )</f>
        <v>41</v>
      </c>
      <c r="B62" s="241" t="s">
        <v>246</v>
      </c>
      <c r="C62" s="42"/>
      <c r="D62" s="43"/>
      <c r="E62" s="44"/>
      <c r="F62" s="42"/>
      <c r="G62" s="42"/>
      <c r="H62" s="42"/>
      <c r="I62" s="158"/>
    </row>
    <row r="63" spans="1:9" s="160" customFormat="1" ht="26.4">
      <c r="A63" s="158">
        <f ca="1">IF(OFFSET(A63,-1,0) ="",OFFSET(A63,-2,0)+1,OFFSET(A63,-1,0)+1 )</f>
        <v>42</v>
      </c>
      <c r="B63" s="241" t="s">
        <v>247</v>
      </c>
      <c r="C63" s="42"/>
      <c r="D63" s="43"/>
      <c r="E63" s="44"/>
      <c r="F63" s="42"/>
      <c r="G63" s="42"/>
      <c r="H63" s="42"/>
      <c r="I63" s="158"/>
    </row>
    <row r="64" spans="1:9" s="160" customFormat="1" ht="26.4">
      <c r="A64" s="158">
        <f t="shared" ca="1" si="2"/>
        <v>43</v>
      </c>
      <c r="B64" s="231" t="s">
        <v>255</v>
      </c>
      <c r="C64" s="42"/>
      <c r="D64" s="44"/>
      <c r="E64" s="44"/>
      <c r="F64" s="42"/>
      <c r="G64" s="42"/>
      <c r="H64" s="42"/>
      <c r="I64" s="158"/>
    </row>
    <row r="65" spans="1:9" s="160" customFormat="1" ht="26.4">
      <c r="A65" s="158">
        <f ca="1">IF(OFFSET(A65,-1,0) ="",OFFSET(A65,-2,0)+1,OFFSET(A65,-1,0)+1 )</f>
        <v>44</v>
      </c>
      <c r="B65" s="231" t="s">
        <v>254</v>
      </c>
      <c r="C65" s="42"/>
      <c r="D65" s="44"/>
      <c r="E65" s="44"/>
      <c r="F65" s="42"/>
      <c r="G65" s="42"/>
      <c r="H65" s="42"/>
      <c r="I65" s="158"/>
    </row>
    <row r="66" spans="1:9" s="160" customFormat="1" ht="26.4">
      <c r="A66" s="158">
        <f t="shared" ca="1" si="2"/>
        <v>45</v>
      </c>
      <c r="B66" s="239" t="s">
        <v>231</v>
      </c>
      <c r="C66" s="42"/>
      <c r="D66" s="44"/>
      <c r="E66" s="44"/>
      <c r="F66" s="42"/>
      <c r="G66" s="42"/>
      <c r="H66" s="42"/>
      <c r="I66" s="158"/>
    </row>
    <row r="67" spans="1:9" s="160" customFormat="1" ht="26.4">
      <c r="A67" s="158">
        <f t="shared" ca="1" si="2"/>
        <v>46</v>
      </c>
      <c r="B67" s="239" t="s">
        <v>229</v>
      </c>
      <c r="C67" s="42"/>
      <c r="D67" s="44"/>
      <c r="E67" s="44"/>
      <c r="F67" s="42"/>
      <c r="G67" s="42"/>
      <c r="H67" s="42"/>
      <c r="I67" s="158"/>
    </row>
    <row r="68" spans="1:9" s="160" customFormat="1" ht="39.6">
      <c r="A68" s="158">
        <f t="shared" ca="1" si="2"/>
        <v>47</v>
      </c>
      <c r="B68" s="239" t="s">
        <v>230</v>
      </c>
      <c r="C68" s="42"/>
      <c r="D68" s="44"/>
      <c r="E68" s="44"/>
      <c r="F68" s="42"/>
      <c r="G68" s="42"/>
      <c r="H68" s="42"/>
      <c r="I68" s="158"/>
    </row>
    <row r="69" spans="1:9" s="160" customFormat="1" ht="13.8">
      <c r="A69" s="158">
        <f t="shared" ca="1" si="2"/>
        <v>48</v>
      </c>
      <c r="B69" s="239" t="s">
        <v>232</v>
      </c>
      <c r="C69" s="42"/>
      <c r="D69" s="43"/>
      <c r="E69" s="44"/>
      <c r="F69" s="42"/>
      <c r="G69" s="42"/>
      <c r="H69" s="42"/>
      <c r="I69" s="158"/>
    </row>
    <row r="70" spans="1:9" s="160" customFormat="1" ht="26.4">
      <c r="A70" s="158">
        <f t="shared" ca="1" si="2"/>
        <v>49</v>
      </c>
      <c r="B70" s="239" t="s">
        <v>233</v>
      </c>
      <c r="C70" s="42"/>
      <c r="D70" s="43"/>
      <c r="E70" s="44"/>
      <c r="F70" s="42"/>
      <c r="G70" s="42"/>
      <c r="H70" s="42"/>
      <c r="I70" s="158"/>
    </row>
    <row r="71" spans="1:9" s="160" customFormat="1" ht="39.6">
      <c r="A71" s="158">
        <f t="shared" ca="1" si="2"/>
        <v>50</v>
      </c>
      <c r="B71" s="239" t="s">
        <v>253</v>
      </c>
      <c r="C71" s="42"/>
      <c r="D71" s="47"/>
      <c r="E71" s="44"/>
      <c r="F71" s="42"/>
      <c r="G71" s="42"/>
      <c r="H71" s="42"/>
      <c r="I71" s="158"/>
    </row>
    <row r="72" spans="1:9" s="160" customFormat="1" ht="39.6">
      <c r="A72" s="158">
        <f t="shared" ca="1" si="2"/>
        <v>51</v>
      </c>
      <c r="B72" s="239" t="s">
        <v>252</v>
      </c>
      <c r="C72" s="42"/>
      <c r="D72" s="43"/>
      <c r="E72" s="44"/>
      <c r="F72" s="42"/>
      <c r="G72" s="42"/>
      <c r="H72" s="42"/>
      <c r="I72" s="158"/>
    </row>
    <row r="73" spans="1:9" s="160" customFormat="1" ht="26.4">
      <c r="A73" s="158">
        <f t="shared" ca="1" si="2"/>
        <v>52</v>
      </c>
      <c r="B73" s="242" t="s">
        <v>260</v>
      </c>
      <c r="C73" s="165"/>
      <c r="D73" s="230"/>
      <c r="E73" s="44"/>
      <c r="F73" s="42"/>
      <c r="G73" s="42"/>
      <c r="H73" s="42"/>
      <c r="I73" s="158"/>
    </row>
    <row r="74" spans="1:9" s="152" customFormat="1">
      <c r="A74" s="153"/>
      <c r="B74" s="238" t="s">
        <v>218</v>
      </c>
      <c r="C74" s="155"/>
      <c r="D74" s="156"/>
      <c r="E74" s="153"/>
      <c r="F74" s="154"/>
      <c r="G74" s="154"/>
      <c r="H74" s="154"/>
      <c r="I74" s="153"/>
    </row>
    <row r="75" spans="1:9" s="160" customFormat="1" ht="26.4">
      <c r="A75" s="158">
        <f t="shared" ca="1" si="2"/>
        <v>53</v>
      </c>
      <c r="B75" s="239" t="s">
        <v>220</v>
      </c>
      <c r="C75" s="42"/>
      <c r="D75" s="44" t="s">
        <v>219</v>
      </c>
      <c r="E75" s="47"/>
      <c r="F75" s="42"/>
      <c r="G75" s="42"/>
      <c r="H75" s="42"/>
      <c r="I75" s="158"/>
    </row>
    <row r="76" spans="1:9" s="160" customFormat="1" ht="13.8">
      <c r="A76" s="158">
        <f t="shared" ca="1" si="2"/>
        <v>54</v>
      </c>
      <c r="B76" s="239" t="s">
        <v>221</v>
      </c>
      <c r="C76" s="42"/>
      <c r="D76" s="44"/>
      <c r="E76" s="47"/>
      <c r="F76" s="42"/>
      <c r="G76" s="42"/>
      <c r="H76" s="42"/>
      <c r="I76" s="158"/>
    </row>
    <row r="77" spans="1:9" s="160" customFormat="1" ht="13.8">
      <c r="A77" s="158"/>
      <c r="B77" s="239" t="s">
        <v>258</v>
      </c>
      <c r="C77" s="42"/>
      <c r="D77" s="44"/>
      <c r="E77" s="47"/>
      <c r="F77" s="42"/>
      <c r="G77" s="42"/>
      <c r="H77" s="42"/>
      <c r="I77" s="158"/>
    </row>
    <row r="78" spans="1:9" s="160" customFormat="1" ht="39.6">
      <c r="A78" s="158">
        <f t="shared" ca="1" si="2"/>
        <v>55</v>
      </c>
      <c r="B78" s="239" t="s">
        <v>222</v>
      </c>
      <c r="C78" s="42"/>
      <c r="D78" s="44"/>
      <c r="E78" s="44"/>
      <c r="F78" s="42"/>
      <c r="G78" s="42"/>
      <c r="H78" s="42"/>
      <c r="I78" s="158"/>
    </row>
    <row r="79" spans="1:9" s="160" customFormat="1" ht="13.8">
      <c r="A79" s="158">
        <f t="shared" ca="1" si="2"/>
        <v>56</v>
      </c>
      <c r="B79" s="239" t="s">
        <v>223</v>
      </c>
      <c r="C79" s="42"/>
      <c r="D79" s="44"/>
      <c r="E79" s="44"/>
      <c r="F79" s="42"/>
      <c r="G79" s="42"/>
      <c r="H79" s="42"/>
      <c r="I79" s="158"/>
    </row>
  </sheetData>
  <mergeCells count="11">
    <mergeCell ref="A1:D1"/>
    <mergeCell ref="A2:D2"/>
    <mergeCell ref="C3:D3"/>
    <mergeCell ref="B4:D4"/>
    <mergeCell ref="F16:H16"/>
    <mergeCell ref="E2:E3"/>
    <mergeCell ref="B18:D18"/>
    <mergeCell ref="B5:D5"/>
    <mergeCell ref="B6:D6"/>
    <mergeCell ref="B7:D7"/>
    <mergeCell ref="B8:D8"/>
  </mergeCells>
  <dataValidations count="4">
    <dataValidation allowBlank="1" showInputMessage="1" showErrorMessage="1" sqref="F18:H20 F74:H74 F27:H27 F53:H56" xr:uid="{00000000-0002-0000-0500-000001000000}"/>
    <dataValidation showDropDown="1" showErrorMessage="1" sqref="F16:H17" xr:uid="{00000000-0002-0000-0500-000002000000}"/>
    <dataValidation type="list" allowBlank="1" sqref="F54:H73 F46:H52 F21:H43 F75:H79" xr:uid="{00000000-0002-0000-0500-000003000000}">
      <formula1>$A$11:$A$15</formula1>
    </dataValidation>
    <dataValidation type="list" allowBlank="1" showErrorMessage="1" sqref="F80:H131" xr:uid="{00000000-0002-0000-0500-000000000000}">
      <formula1>#REF!</formula1>
      <formula2>0</formula2>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55" customWidth="1"/>
    <col min="2" max="2" width="16.09765625" style="56" customWidth="1"/>
    <col min="3" max="3" width="19" style="56" customWidth="1"/>
    <col min="4" max="4" width="20.3984375" style="56" customWidth="1"/>
    <col min="5" max="5" width="16.296875" style="56" customWidth="1"/>
    <col min="6" max="6" width="19" style="56" customWidth="1"/>
    <col min="7" max="7" width="15" style="58" customWidth="1"/>
    <col min="8" max="8" width="23.59765625" style="58" customWidth="1"/>
    <col min="9" max="9" width="25.3984375" style="58" customWidth="1"/>
    <col min="10" max="10" width="21" style="58" customWidth="1"/>
    <col min="11" max="11" width="11.3984375" style="58" customWidth="1"/>
    <col min="12" max="12" width="17.296875" style="58" customWidth="1"/>
    <col min="13" max="13" width="17.296875" style="56" customWidth="1"/>
    <col min="14" max="14" width="14.09765625" style="56" customWidth="1"/>
    <col min="15" max="15" width="18.3984375" style="56" customWidth="1"/>
    <col min="16" max="16384" width="9.09765625" style="56"/>
  </cols>
  <sheetData>
    <row r="1" spans="1:12">
      <c r="G1" s="57" t="s">
        <v>105</v>
      </c>
    </row>
    <row r="2" spans="1:12" s="60" customFormat="1" ht="24.6">
      <c r="A2" s="59"/>
      <c r="C2" s="208" t="s">
        <v>106</v>
      </c>
      <c r="D2" s="208"/>
      <c r="E2" s="208"/>
      <c r="F2" s="208"/>
      <c r="G2" s="208"/>
      <c r="H2" s="61" t="s">
        <v>107</v>
      </c>
      <c r="I2" s="62"/>
      <c r="J2" s="62"/>
      <c r="K2" s="62"/>
      <c r="L2" s="62"/>
    </row>
    <row r="3" spans="1:12" s="60" customFormat="1" ht="22.8">
      <c r="A3" s="59"/>
      <c r="C3" s="209" t="s">
        <v>108</v>
      </c>
      <c r="D3" s="209"/>
      <c r="E3" s="133"/>
      <c r="F3" s="210" t="s">
        <v>109</v>
      </c>
      <c r="G3" s="210"/>
      <c r="H3" s="62"/>
      <c r="I3" s="62"/>
      <c r="J3" s="63"/>
      <c r="K3" s="62"/>
      <c r="L3" s="62"/>
    </row>
    <row r="4" spans="1:12">
      <c r="A4" s="59"/>
      <c r="D4" s="64"/>
      <c r="E4" s="64"/>
      <c r="H4" s="65"/>
    </row>
    <row r="5" spans="1:12" s="66" customFormat="1">
      <c r="A5" s="59"/>
      <c r="D5" s="67"/>
      <c r="E5" s="67"/>
      <c r="G5" s="68"/>
      <c r="H5" s="69"/>
      <c r="I5" s="68"/>
      <c r="J5" s="68"/>
      <c r="K5" s="68"/>
      <c r="L5" s="68"/>
    </row>
    <row r="6" spans="1:12" ht="21.75" customHeight="1">
      <c r="B6" s="211" t="s">
        <v>110</v>
      </c>
      <c r="C6" s="211"/>
      <c r="D6" s="70"/>
      <c r="E6" s="70"/>
      <c r="F6" s="70"/>
      <c r="G6" s="71"/>
      <c r="H6" s="71"/>
    </row>
    <row r="7" spans="1:12">
      <c r="B7" s="72" t="s">
        <v>111</v>
      </c>
      <c r="C7" s="73"/>
      <c r="D7" s="73"/>
      <c r="E7" s="73"/>
      <c r="F7" s="73"/>
      <c r="G7" s="74"/>
    </row>
    <row r="8" spans="1:12">
      <c r="A8" s="75" t="s">
        <v>50</v>
      </c>
      <c r="B8" s="136" t="s">
        <v>112</v>
      </c>
      <c r="C8" s="136" t="s">
        <v>113</v>
      </c>
      <c r="D8" s="136" t="s">
        <v>114</v>
      </c>
      <c r="E8" s="136" t="s">
        <v>115</v>
      </c>
      <c r="F8" s="136" t="s">
        <v>116</v>
      </c>
      <c r="G8" s="136" t="s">
        <v>117</v>
      </c>
      <c r="H8" s="136" t="s">
        <v>118</v>
      </c>
      <c r="I8" s="135" t="s">
        <v>119</v>
      </c>
      <c r="L8" s="56"/>
    </row>
    <row r="9" spans="1:12" s="101" customFormat="1" ht="14.4">
      <c r="A9" s="97"/>
      <c r="B9" s="98" t="s">
        <v>120</v>
      </c>
      <c r="C9" s="98" t="s">
        <v>121</v>
      </c>
      <c r="D9" s="98" t="s">
        <v>122</v>
      </c>
      <c r="E9" s="98" t="s">
        <v>123</v>
      </c>
      <c r="F9" s="98" t="s">
        <v>124</v>
      </c>
      <c r="G9" s="98" t="s">
        <v>125</v>
      </c>
      <c r="H9" s="98" t="s">
        <v>126</v>
      </c>
      <c r="I9" s="99"/>
      <c r="J9" s="100"/>
      <c r="K9" s="100"/>
    </row>
    <row r="10" spans="1:12">
      <c r="A10" s="76">
        <v>1</v>
      </c>
      <c r="B10" s="77" t="s">
        <v>58</v>
      </c>
      <c r="C10" s="77" t="s">
        <v>127</v>
      </c>
      <c r="D10" s="77" t="s">
        <v>128</v>
      </c>
      <c r="E10" s="77" t="s">
        <v>129</v>
      </c>
      <c r="F10" s="77" t="s">
        <v>130</v>
      </c>
      <c r="G10" s="77" t="s">
        <v>131</v>
      </c>
      <c r="H10" s="77" t="s">
        <v>131</v>
      </c>
      <c r="I10" s="78"/>
      <c r="L10" s="56"/>
    </row>
    <row r="11" spans="1:12" ht="20.25" customHeight="1">
      <c r="A11" s="76">
        <v>2</v>
      </c>
      <c r="B11" s="77" t="s">
        <v>59</v>
      </c>
      <c r="C11" s="77" t="s">
        <v>132</v>
      </c>
      <c r="D11" s="77" t="s">
        <v>133</v>
      </c>
      <c r="E11" s="77" t="s">
        <v>134</v>
      </c>
      <c r="F11" s="77" t="s">
        <v>130</v>
      </c>
      <c r="G11" s="77" t="s">
        <v>131</v>
      </c>
      <c r="H11" s="77" t="s">
        <v>135</v>
      </c>
      <c r="I11" s="78" t="s">
        <v>136</v>
      </c>
      <c r="L11" s="56"/>
    </row>
    <row r="12" spans="1:12" ht="20.25" customHeight="1">
      <c r="A12" s="76">
        <v>3</v>
      </c>
      <c r="B12" s="77" t="s">
        <v>137</v>
      </c>
      <c r="C12" s="77" t="s">
        <v>138</v>
      </c>
      <c r="D12" s="77" t="s">
        <v>133</v>
      </c>
      <c r="E12" s="77" t="s">
        <v>129</v>
      </c>
      <c r="F12" s="77" t="s">
        <v>139</v>
      </c>
      <c r="G12" s="77" t="s">
        <v>131</v>
      </c>
      <c r="H12" s="77" t="s">
        <v>131</v>
      </c>
      <c r="I12" s="78"/>
      <c r="L12" s="56"/>
    </row>
    <row r="13" spans="1:12" ht="15" customHeight="1">
      <c r="B13" s="79"/>
      <c r="C13" s="73"/>
      <c r="D13" s="73"/>
      <c r="E13" s="73"/>
      <c r="F13" s="73"/>
      <c r="G13" s="74"/>
    </row>
    <row r="14" spans="1:12" ht="21.75" customHeight="1">
      <c r="B14" s="211" t="s">
        <v>140</v>
      </c>
      <c r="C14" s="211"/>
      <c r="D14" s="211"/>
      <c r="E14" s="70"/>
      <c r="F14" s="70"/>
      <c r="G14" s="71"/>
      <c r="H14" s="71"/>
    </row>
    <row r="15" spans="1:12">
      <c r="B15" s="72" t="s">
        <v>141</v>
      </c>
      <c r="C15" s="73"/>
      <c r="D15" s="73"/>
      <c r="E15" s="73"/>
      <c r="F15" s="73"/>
      <c r="G15" s="74"/>
    </row>
    <row r="16" spans="1:12" ht="31.5" customHeight="1">
      <c r="A16" s="75" t="s">
        <v>50</v>
      </c>
      <c r="B16" s="136" t="s">
        <v>142</v>
      </c>
      <c r="C16" s="136" t="s">
        <v>33</v>
      </c>
      <c r="D16" s="136" t="s">
        <v>35</v>
      </c>
      <c r="E16" s="136" t="s">
        <v>135</v>
      </c>
      <c r="F16" s="136" t="s">
        <v>37</v>
      </c>
      <c r="G16" s="136" t="s">
        <v>143</v>
      </c>
      <c r="L16" s="56"/>
    </row>
    <row r="17" spans="1:12" s="101" customFormat="1" ht="39.6">
      <c r="A17" s="97"/>
      <c r="B17" s="98" t="s">
        <v>120</v>
      </c>
      <c r="C17" s="102" t="s">
        <v>144</v>
      </c>
      <c r="D17" s="102" t="s">
        <v>145</v>
      </c>
      <c r="E17" s="102" t="s">
        <v>146</v>
      </c>
      <c r="F17" s="102" t="s">
        <v>147</v>
      </c>
      <c r="G17" s="102" t="s">
        <v>148</v>
      </c>
      <c r="H17" s="100"/>
      <c r="I17" s="100"/>
      <c r="J17" s="100"/>
      <c r="K17" s="100"/>
    </row>
    <row r="18" spans="1:12">
      <c r="A18" s="76">
        <v>1</v>
      </c>
      <c r="B18" s="77" t="s">
        <v>58</v>
      </c>
      <c r="C18" s="80" t="e">
        <f>#REF!</f>
        <v>#REF!</v>
      </c>
      <c r="D18" s="80" t="e">
        <f>#REF!</f>
        <v>#REF!</v>
      </c>
      <c r="E18" s="80" t="e">
        <f>#REF!</f>
        <v>#REF!</v>
      </c>
      <c r="F18" s="80" t="e">
        <f>#REF!</f>
        <v>#REF!</v>
      </c>
      <c r="G18" s="80" t="e">
        <f>#REF!</f>
        <v>#REF!</v>
      </c>
      <c r="L18" s="56"/>
    </row>
    <row r="19" spans="1:12" ht="20.25" customHeight="1">
      <c r="A19" s="76">
        <v>2</v>
      </c>
      <c r="B19" s="77" t="s">
        <v>137</v>
      </c>
      <c r="C19" s="80" t="e">
        <f>#REF!</f>
        <v>#REF!</v>
      </c>
      <c r="D19" s="80" t="e">
        <f>#REF!</f>
        <v>#REF!</v>
      </c>
      <c r="E19" s="80" t="e">
        <f>#REF!</f>
        <v>#REF!</v>
      </c>
      <c r="F19" s="80" t="e">
        <f>#REF!</f>
        <v>#REF!</v>
      </c>
      <c r="G19" s="80" t="e">
        <f>#REF!</f>
        <v>#REF!</v>
      </c>
      <c r="L19" s="56"/>
    </row>
    <row r="20" spans="1:12" ht="20.25" customHeight="1">
      <c r="A20" s="76">
        <v>3</v>
      </c>
      <c r="B20" s="77" t="s">
        <v>91</v>
      </c>
      <c r="C20" s="80" t="e">
        <f>SUM(C18:C19)</f>
        <v>#REF!</v>
      </c>
      <c r="D20" s="80" t="e">
        <f t="shared" ref="D20:G20" si="0">SUM(D18:D19)</f>
        <v>#REF!</v>
      </c>
      <c r="E20" s="80" t="e">
        <f t="shared" si="0"/>
        <v>#REF!</v>
      </c>
      <c r="F20" s="80" t="e">
        <f t="shared" si="0"/>
        <v>#REF!</v>
      </c>
      <c r="G20" s="80" t="e">
        <f t="shared" si="0"/>
        <v>#REF!</v>
      </c>
      <c r="L20" s="56"/>
    </row>
    <row r="21" spans="1:12" ht="20.25" customHeight="1">
      <c r="A21" s="82"/>
      <c r="B21" s="83"/>
      <c r="C21" s="96" t="s">
        <v>149</v>
      </c>
      <c r="D21" s="95" t="e">
        <f>SUM(C20,D20,G20)/SUM(C20:G20)</f>
        <v>#REF!</v>
      </c>
      <c r="E21" s="84"/>
      <c r="F21" s="84"/>
      <c r="G21" s="84"/>
      <c r="L21" s="56"/>
    </row>
    <row r="22" spans="1:12">
      <c r="B22" s="79"/>
      <c r="C22" s="73"/>
      <c r="D22" s="73"/>
      <c r="E22" s="73"/>
      <c r="F22" s="73"/>
      <c r="G22" s="74"/>
    </row>
    <row r="23" spans="1:12" ht="21.75" customHeight="1">
      <c r="B23" s="211" t="s">
        <v>150</v>
      </c>
      <c r="C23" s="211"/>
      <c r="D23" s="211"/>
      <c r="E23" s="70"/>
      <c r="F23" s="70"/>
      <c r="G23" s="71"/>
      <c r="H23" s="71"/>
    </row>
    <row r="24" spans="1:12" ht="21.75" customHeight="1">
      <c r="B24" s="72" t="s">
        <v>151</v>
      </c>
      <c r="C24" s="134"/>
      <c r="D24" s="134"/>
      <c r="E24" s="70"/>
      <c r="F24" s="70"/>
      <c r="G24" s="71"/>
      <c r="H24" s="71"/>
    </row>
    <row r="25" spans="1:12" ht="14.4">
      <c r="B25" s="81" t="s">
        <v>152</v>
      </c>
      <c r="C25" s="73"/>
      <c r="D25" s="73"/>
      <c r="E25" s="73"/>
      <c r="F25" s="73"/>
      <c r="G25" s="74"/>
    </row>
    <row r="26" spans="1:12" ht="18.75" customHeight="1">
      <c r="A26" s="75" t="s">
        <v>50</v>
      </c>
      <c r="B26" s="136" t="s">
        <v>153</v>
      </c>
      <c r="C26" s="136" t="s">
        <v>154</v>
      </c>
      <c r="D26" s="136" t="s">
        <v>155</v>
      </c>
      <c r="E26" s="136" t="s">
        <v>156</v>
      </c>
      <c r="F26" s="136" t="s">
        <v>157</v>
      </c>
      <c r="G26" s="212" t="s">
        <v>102</v>
      </c>
      <c r="H26" s="213"/>
    </row>
    <row r="27" spans="1:12">
      <c r="A27" s="76">
        <v>1</v>
      </c>
      <c r="B27" s="77" t="s">
        <v>158</v>
      </c>
      <c r="C27" s="80" t="e">
        <f>COUNTIFS(#REF!, "*Critical*",#REF!,"*Open*")</f>
        <v>#REF!</v>
      </c>
      <c r="D27" s="80" t="e">
        <f>COUNTIFS(#REF!, "*Critical*",#REF!,"*Resolved*")</f>
        <v>#REF!</v>
      </c>
      <c r="E27" s="80" t="e">
        <f>COUNTIFS(#REF!, "*Critical*",#REF!,"*Reopened*")</f>
        <v>#REF!</v>
      </c>
      <c r="F27" s="80" t="e">
        <f>COUNTIFS(#REF!, "*Critical*",#REF!,"*Closed*") + COUNTIFS(#REF!, "*Critical*",#REF!,"*Ready for client test*")</f>
        <v>#REF!</v>
      </c>
      <c r="G27" s="206"/>
      <c r="H27" s="207"/>
    </row>
    <row r="28" spans="1:12" ht="20.25" customHeight="1">
      <c r="A28" s="76">
        <v>2</v>
      </c>
      <c r="B28" s="77" t="s">
        <v>159</v>
      </c>
      <c r="C28" s="80" t="e">
        <f>COUNTIFS(#REF!, "*Major*",#REF!,"*Open*")</f>
        <v>#REF!</v>
      </c>
      <c r="D28" s="80" t="e">
        <f>COUNTIFS(#REF!, "*Major*",#REF!,"*Resolved*")</f>
        <v>#REF!</v>
      </c>
      <c r="E28" s="80" t="e">
        <f>COUNTIFS(#REF!, "*Major*",#REF!,"*Reopened*")</f>
        <v>#REF!</v>
      </c>
      <c r="F28" s="80" t="e">
        <f>COUNTIFS(#REF!, "*Major*",#REF!,"*Closed*") + COUNTIFS(#REF!, "*Major*",#REF!,"*Ready for client test*")</f>
        <v>#REF!</v>
      </c>
      <c r="G28" s="206"/>
      <c r="H28" s="207"/>
    </row>
    <row r="29" spans="1:12" ht="20.25" customHeight="1">
      <c r="A29" s="76">
        <v>3</v>
      </c>
      <c r="B29" s="77" t="s">
        <v>160</v>
      </c>
      <c r="C29" s="80" t="e">
        <f>COUNTIFS(#REF!, "*Normal*",#REF!,"*Open*")</f>
        <v>#REF!</v>
      </c>
      <c r="D29" s="80" t="e">
        <f>COUNTIFS(#REF!, "*Normal*",#REF!,"*Resolved*")</f>
        <v>#REF!</v>
      </c>
      <c r="E29" s="80" t="e">
        <f>COUNTIFS(#REF!, "*Normal*",#REF!,"*Reopened*")</f>
        <v>#REF!</v>
      </c>
      <c r="F29" s="80" t="e">
        <f>COUNTIFS(#REF!, "*Normal*",#REF!,"*Closed*") + COUNTIFS(#REF!, "*Normal*",#REF!,"*Ready for client test*")</f>
        <v>#REF!</v>
      </c>
      <c r="G29" s="206"/>
      <c r="H29" s="207"/>
    </row>
    <row r="30" spans="1:12" ht="20.25" customHeight="1">
      <c r="A30" s="76">
        <v>4</v>
      </c>
      <c r="B30" s="77" t="s">
        <v>161</v>
      </c>
      <c r="C30" s="80" t="e">
        <f>COUNTIFS(#REF!, "*Minor*",#REF!,"*Open*")</f>
        <v>#REF!</v>
      </c>
      <c r="D30" s="80" t="e">
        <f>COUNTIFS(#REF!, "*Minor*",#REF!,"*Resolved*")</f>
        <v>#REF!</v>
      </c>
      <c r="E30" s="80" t="e">
        <f>COUNTIFS(#REF!, "*Minor*",#REF!,"*Reopened*")</f>
        <v>#REF!</v>
      </c>
      <c r="F30" s="80" t="e">
        <f>COUNTIFS(#REF!, "*Minor*",#REF!,"*Closed*") + COUNTIFS(#REF!, "*Minor*",#REF!,"*Ready for client test*")</f>
        <v>#REF!</v>
      </c>
      <c r="G30" s="206"/>
      <c r="H30" s="207"/>
    </row>
    <row r="31" spans="1:12" ht="20.25" customHeight="1">
      <c r="A31" s="76"/>
      <c r="B31" s="75" t="s">
        <v>91</v>
      </c>
      <c r="C31" s="75" t="e">
        <f>SUM(C27:C30)</f>
        <v>#REF!</v>
      </c>
      <c r="D31" s="75">
        <v>0</v>
      </c>
      <c r="E31" s="75">
        <v>0</v>
      </c>
      <c r="F31" s="75" t="e">
        <f>SUM(F27:F30)</f>
        <v>#REF!</v>
      </c>
      <c r="G31" s="206"/>
      <c r="H31" s="207"/>
    </row>
    <row r="32" spans="1:12" ht="20.25" customHeight="1">
      <c r="A32" s="82"/>
      <c r="B32" s="83"/>
      <c r="C32" s="84"/>
      <c r="D32" s="84"/>
      <c r="E32" s="84"/>
      <c r="F32" s="84"/>
      <c r="G32" s="84"/>
      <c r="H32" s="84"/>
    </row>
    <row r="33" spans="1:12" ht="14.4">
      <c r="B33" s="81" t="s">
        <v>162</v>
      </c>
      <c r="C33" s="73"/>
      <c r="D33" s="73"/>
      <c r="E33" s="73"/>
      <c r="F33" s="73"/>
      <c r="G33" s="74"/>
    </row>
    <row r="34" spans="1:12" ht="18.75" customHeight="1">
      <c r="A34" s="75" t="s">
        <v>50</v>
      </c>
      <c r="B34" s="136" t="s">
        <v>163</v>
      </c>
      <c r="C34" s="136" t="s">
        <v>164</v>
      </c>
      <c r="D34" s="136" t="s">
        <v>165</v>
      </c>
      <c r="E34" s="136" t="s">
        <v>116</v>
      </c>
      <c r="F34" s="214" t="s">
        <v>119</v>
      </c>
      <c r="G34" s="215"/>
    </row>
    <row r="35" spans="1:12" s="101" customFormat="1" ht="14.4">
      <c r="A35" s="97"/>
      <c r="B35" s="98" t="s">
        <v>166</v>
      </c>
      <c r="C35" s="102" t="s">
        <v>167</v>
      </c>
      <c r="D35" s="102" t="s">
        <v>168</v>
      </c>
      <c r="E35" s="102" t="s">
        <v>124</v>
      </c>
      <c r="F35" s="217"/>
      <c r="G35" s="218"/>
      <c r="H35" s="100"/>
      <c r="I35" s="100"/>
      <c r="J35" s="100"/>
      <c r="K35" s="100"/>
      <c r="L35" s="100"/>
    </row>
    <row r="36" spans="1:12">
      <c r="A36" s="76">
        <v>1</v>
      </c>
      <c r="B36" s="77" t="s">
        <v>104</v>
      </c>
      <c r="C36" s="80" t="s">
        <v>169</v>
      </c>
      <c r="D36" s="80" t="s">
        <v>161</v>
      </c>
      <c r="E36" s="80" t="s">
        <v>130</v>
      </c>
      <c r="F36" s="206"/>
      <c r="G36" s="207"/>
    </row>
    <row r="37" spans="1:12" ht="20.25" customHeight="1">
      <c r="A37" s="76">
        <v>2</v>
      </c>
      <c r="B37" s="77" t="s">
        <v>103</v>
      </c>
      <c r="C37" s="80" t="s">
        <v>170</v>
      </c>
      <c r="D37" s="80" t="s">
        <v>161</v>
      </c>
      <c r="E37" s="80" t="s">
        <v>130</v>
      </c>
      <c r="F37" s="206"/>
      <c r="G37" s="207"/>
    </row>
    <row r="38" spans="1:12" ht="20.25" customHeight="1">
      <c r="A38" s="82"/>
      <c r="B38" s="83"/>
      <c r="C38" s="84"/>
      <c r="D38" s="84"/>
      <c r="E38" s="84"/>
      <c r="F38" s="84"/>
      <c r="G38" s="84"/>
      <c r="H38" s="84"/>
    </row>
    <row r="39" spans="1:12" ht="21.75" customHeight="1">
      <c r="B39" s="211" t="s">
        <v>171</v>
      </c>
      <c r="C39" s="211"/>
      <c r="D39" s="70"/>
      <c r="E39" s="70"/>
      <c r="F39" s="70"/>
      <c r="G39" s="71"/>
      <c r="H39" s="71"/>
    </row>
    <row r="40" spans="1:12">
      <c r="B40" s="72" t="s">
        <v>172</v>
      </c>
      <c r="C40" s="73"/>
      <c r="D40" s="73"/>
      <c r="E40" s="73"/>
      <c r="F40" s="73"/>
      <c r="G40" s="74"/>
    </row>
    <row r="41" spans="1:12" ht="18.75" customHeight="1">
      <c r="A41" s="75" t="s">
        <v>50</v>
      </c>
      <c r="B41" s="136" t="s">
        <v>54</v>
      </c>
      <c r="C41" s="216" t="s">
        <v>173</v>
      </c>
      <c r="D41" s="216"/>
      <c r="E41" s="216" t="s">
        <v>174</v>
      </c>
      <c r="F41" s="216"/>
      <c r="G41" s="216"/>
      <c r="H41" s="75" t="s">
        <v>175</v>
      </c>
    </row>
    <row r="42" spans="1:12" ht="34.5" customHeight="1">
      <c r="A42" s="76">
        <v>1</v>
      </c>
      <c r="B42" s="137" t="s">
        <v>176</v>
      </c>
      <c r="C42" s="219" t="s">
        <v>177</v>
      </c>
      <c r="D42" s="219"/>
      <c r="E42" s="219" t="s">
        <v>178</v>
      </c>
      <c r="F42" s="219"/>
      <c r="G42" s="219"/>
      <c r="H42" s="85"/>
    </row>
    <row r="43" spans="1:12" ht="34.5" customHeight="1">
      <c r="A43" s="76">
        <v>2</v>
      </c>
      <c r="B43" s="137" t="s">
        <v>176</v>
      </c>
      <c r="C43" s="219" t="s">
        <v>177</v>
      </c>
      <c r="D43" s="219"/>
      <c r="E43" s="219" t="s">
        <v>178</v>
      </c>
      <c r="F43" s="219"/>
      <c r="G43" s="219"/>
      <c r="H43" s="85"/>
    </row>
    <row r="44" spans="1:12" ht="34.5" customHeight="1">
      <c r="A44" s="76">
        <v>3</v>
      </c>
      <c r="B44" s="137" t="s">
        <v>176</v>
      </c>
      <c r="C44" s="219" t="s">
        <v>177</v>
      </c>
      <c r="D44" s="219"/>
      <c r="E44" s="219" t="s">
        <v>178</v>
      </c>
      <c r="F44" s="219"/>
      <c r="G44" s="219"/>
      <c r="H44" s="85"/>
    </row>
    <row r="45" spans="1:12">
      <c r="B45" s="86"/>
      <c r="C45" s="86"/>
      <c r="D45" s="86"/>
      <c r="E45" s="87"/>
      <c r="F45" s="73"/>
      <c r="G45" s="74"/>
    </row>
    <row r="46" spans="1:12" ht="21.75" customHeight="1">
      <c r="B46" s="211" t="s">
        <v>179</v>
      </c>
      <c r="C46" s="211"/>
      <c r="D46" s="70"/>
      <c r="E46" s="70"/>
      <c r="F46" s="70"/>
      <c r="G46" s="71"/>
      <c r="H46" s="71"/>
    </row>
    <row r="47" spans="1:12">
      <c r="B47" s="72" t="s">
        <v>180</v>
      </c>
      <c r="C47" s="86"/>
      <c r="D47" s="86"/>
      <c r="E47" s="87"/>
      <c r="F47" s="73"/>
      <c r="G47" s="74"/>
    </row>
    <row r="48" spans="1:12" s="89" customFormat="1" ht="21" customHeight="1">
      <c r="A48" s="222" t="s">
        <v>50</v>
      </c>
      <c r="B48" s="224" t="s">
        <v>181</v>
      </c>
      <c r="C48" s="214" t="s">
        <v>182</v>
      </c>
      <c r="D48" s="226"/>
      <c r="E48" s="226"/>
      <c r="F48" s="215"/>
      <c r="G48" s="227" t="s">
        <v>149</v>
      </c>
      <c r="H48" s="227" t="s">
        <v>181</v>
      </c>
      <c r="I48" s="220" t="s">
        <v>183</v>
      </c>
      <c r="J48" s="88"/>
      <c r="K48" s="88"/>
      <c r="L48" s="88"/>
    </row>
    <row r="49" spans="1:9">
      <c r="A49" s="223"/>
      <c r="B49" s="225"/>
      <c r="C49" s="90" t="s">
        <v>158</v>
      </c>
      <c r="D49" s="90" t="s">
        <v>159</v>
      </c>
      <c r="E49" s="91" t="s">
        <v>160</v>
      </c>
      <c r="F49" s="91" t="s">
        <v>161</v>
      </c>
      <c r="G49" s="228"/>
      <c r="H49" s="228"/>
      <c r="I49" s="221"/>
    </row>
    <row r="50" spans="1:9" ht="26.4">
      <c r="A50" s="223"/>
      <c r="B50" s="225"/>
      <c r="C50" s="104" t="s">
        <v>184</v>
      </c>
      <c r="D50" s="104" t="s">
        <v>185</v>
      </c>
      <c r="E50" s="104" t="s">
        <v>186</v>
      </c>
      <c r="F50" s="104" t="s">
        <v>187</v>
      </c>
      <c r="G50" s="103" t="s">
        <v>188</v>
      </c>
      <c r="H50" s="103" t="s">
        <v>189</v>
      </c>
      <c r="I50" s="103" t="s">
        <v>189</v>
      </c>
    </row>
    <row r="51" spans="1:9" ht="26.4">
      <c r="A51" s="76">
        <v>1</v>
      </c>
      <c r="B51" s="97" t="s">
        <v>190</v>
      </c>
      <c r="C51" s="104" t="s">
        <v>184</v>
      </c>
      <c r="D51" s="104" t="s">
        <v>185</v>
      </c>
      <c r="E51" s="104" t="s">
        <v>186</v>
      </c>
      <c r="F51" s="104" t="s">
        <v>187</v>
      </c>
      <c r="G51" s="92" t="s">
        <v>188</v>
      </c>
      <c r="H51" s="92" t="s">
        <v>189</v>
      </c>
      <c r="I51" s="92" t="s">
        <v>189</v>
      </c>
    </row>
    <row r="52" spans="1:9">
      <c r="A52" s="76">
        <v>2</v>
      </c>
      <c r="B52" s="76" t="s">
        <v>57</v>
      </c>
      <c r="C52" s="92">
        <v>0</v>
      </c>
      <c r="D52" s="92">
        <v>0</v>
      </c>
      <c r="E52" s="92">
        <v>0</v>
      </c>
      <c r="F52" s="92" t="e">
        <f>SUM(C31:E31)</f>
        <v>#REF!</v>
      </c>
      <c r="G52" s="105" t="e">
        <f>D21</f>
        <v>#REF!</v>
      </c>
      <c r="H52" s="92" t="s">
        <v>189</v>
      </c>
      <c r="I52" s="92" t="s">
        <v>189</v>
      </c>
    </row>
    <row r="53" spans="1:9" ht="18.75" customHeight="1">
      <c r="B53" s="93"/>
    </row>
    <row r="54" spans="1:9">
      <c r="B54" s="94"/>
    </row>
    <row r="55" spans="1:9">
      <c r="B55" s="94"/>
    </row>
    <row r="56" spans="1:9">
      <c r="B56" s="94"/>
    </row>
    <row r="57" spans="1:9">
      <c r="B57" s="94"/>
    </row>
    <row r="58" spans="1:9">
      <c r="B58" s="94"/>
    </row>
    <row r="59" spans="1:9">
      <c r="B59" s="94"/>
    </row>
    <row r="60" spans="1:9">
      <c r="B60" s="94"/>
    </row>
    <row r="61" spans="1:9">
      <c r="B61" s="9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Search Box</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2022-10-21T17:17:07Z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