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40" yWindow="-30" windowWidth="19440" windowHeight="11250"/>
  </bookViews>
  <sheets>
    <sheet name="General" sheetId="2" r:id="rId1"/>
  </sheets>
  <calcPr calcId="144525"/>
</workbook>
</file>

<file path=xl/calcChain.xml><?xml version="1.0" encoding="utf-8"?>
<calcChain xmlns="http://schemas.openxmlformats.org/spreadsheetml/2006/main">
  <c r="S60" i="2"/>
  <c r="S59"/>
  <c r="S58"/>
  <c r="S57"/>
  <c r="S56"/>
  <c r="S55"/>
  <c r="S50"/>
  <c r="S49"/>
  <c r="S48"/>
  <c r="S47"/>
  <c r="S46"/>
  <c r="S45"/>
  <c r="S44"/>
  <c r="S43"/>
  <c r="S42"/>
  <c r="S41"/>
  <c r="S40"/>
  <c r="S39"/>
  <c r="S38"/>
  <c r="S37"/>
  <c r="S36"/>
  <c r="S51" s="1"/>
  <c r="S31"/>
  <c r="S30"/>
  <c r="S29"/>
  <c r="S28"/>
  <c r="S27"/>
  <c r="S26"/>
  <c r="S25"/>
  <c r="S24"/>
  <c r="S23"/>
  <c r="S18"/>
  <c r="S17"/>
  <c r="S16"/>
  <c r="S15"/>
  <c r="S14"/>
  <c r="S13"/>
  <c r="S12"/>
  <c r="S11"/>
  <c r="S10"/>
  <c r="S9"/>
  <c r="S8"/>
  <c r="S19" l="1"/>
  <c r="S32"/>
  <c r="S61"/>
  <c r="S63" l="1"/>
</calcChain>
</file>

<file path=xl/sharedStrings.xml><?xml version="1.0" encoding="utf-8"?>
<sst xmlns="http://schemas.openxmlformats.org/spreadsheetml/2006/main" count="328" uniqueCount="151">
  <si>
    <t>Profiles</t>
  </si>
  <si>
    <t>Articles</t>
  </si>
  <si>
    <t>Hardware</t>
  </si>
  <si>
    <t>Gaskets</t>
  </si>
  <si>
    <t>Sum</t>
  </si>
  <si>
    <t>Material Analysis</t>
  </si>
  <si>
    <t>Quantity</t>
  </si>
  <si>
    <t>PU</t>
  </si>
  <si>
    <t>Bar Length</t>
  </si>
  <si>
    <t>Required</t>
  </si>
  <si>
    <t>Unit</t>
  </si>
  <si>
    <t>Number</t>
  </si>
  <si>
    <t>Description</t>
  </si>
  <si>
    <t>Colour Inside/Outside</t>
  </si>
  <si>
    <t>Weight [kg]</t>
  </si>
  <si>
    <t xml:space="preserve"> </t>
  </si>
  <si>
    <t>6.0</t>
  </si>
  <si>
    <t>m</t>
  </si>
  <si>
    <t>EX-6600045001</t>
  </si>
  <si>
    <t>660-00-450-01</t>
  </si>
  <si>
    <t>ΑΝΟΞΕΙΔΩΤΟΣ ΟΔΗΓΟΣ S450 ΕΙΔΙΚΟ ΜΗΚ</t>
  </si>
  <si>
    <t>INOX</t>
  </si>
  <si>
    <t>EX-6601214001</t>
  </si>
  <si>
    <t>660-12-140-01</t>
  </si>
  <si>
    <t>ΑΝΟΞΕΙΔΩΤΟΣ ΟΔΗΓΟΣ Μ12000 ΕΙΔΙΚΟ ΜÎ</t>
  </si>
  <si>
    <t>M14202</t>
  </si>
  <si>
    <t>SLIDING SASH PROFILE WITH GLAZING BEAD</t>
  </si>
  <si>
    <t>GROUP E 518 Haven</t>
  </si>
  <si>
    <t>M14305</t>
  </si>
  <si>
    <t>SINGLE FRAME RAIL PROFILE WITH BRUSH SILL (Article on Request only)</t>
  </si>
  <si>
    <t>4.7</t>
  </si>
  <si>
    <t>M14602</t>
  </si>
  <si>
    <t>SASH FOR INTERLOCKING POINT</t>
  </si>
  <si>
    <t>GROUP E. 518 Haven</t>
  </si>
  <si>
    <t>M14604</t>
  </si>
  <si>
    <t>SLIDING SASH PROFILE WITHOUT GLAZING BEAD</t>
  </si>
  <si>
    <t>3.0</t>
  </si>
  <si>
    <t>M14605</t>
  </si>
  <si>
    <t>SLIDING KICKPLATE SYSTEM PROFILE</t>
  </si>
  <si>
    <t>M14627</t>
  </si>
  <si>
    <t>SLIDING TRIPLE FRAME RAIL FOR POCKET (GLAZED-SCREEN-SHUTTER)</t>
  </si>
  <si>
    <t>M14636</t>
  </si>
  <si>
    <t>SLIDING INTERLOCK</t>
  </si>
  <si>
    <t>M9010</t>
  </si>
  <si>
    <t>SLIDING ADDITIONAL PROFILE</t>
  </si>
  <si>
    <t>S-150X50X175</t>
  </si>
  <si>
    <t>PROFIL Α/Τ / STANDARD</t>
  </si>
  <si>
    <t>Sum:</t>
  </si>
  <si>
    <t>Colour</t>
  </si>
  <si>
    <t>pc</t>
  </si>
  <si>
    <t>EX-3809573833</t>
  </si>
  <si>
    <t>380-95-738-XX</t>
  </si>
  <si>
    <t>ΣΠΑΣΤΗ ΛΑΒΗ ALUMIL Σ/ΝΑ &amp; ΥΑΛ/ΤΑ ΑΡΙΣÎ</t>
  </si>
  <si>
    <t>SILVER ANODISING</t>
  </si>
  <si>
    <t>EX-3809673833</t>
  </si>
  <si>
    <t>380-96-738-XX</t>
  </si>
  <si>
    <t>ΣΠΑΣΤΗ ΛΑΒΗ ALUMIL Σ/ΝΑ &amp; ΥΑΛ/ΤΑ ΔΕΞΙÎ</t>
  </si>
  <si>
    <t>EX-6000214000</t>
  </si>
  <si>
    <t>600-02-140-00</t>
  </si>
  <si>
    <t>ROLLER ALUMINIUM DOUBLE FOR M12000 &amp; M14000</t>
  </si>
  <si>
    <t>EX-6001460000</t>
  </si>
  <si>
    <t>600-14-600-00</t>
  </si>
  <si>
    <t>M14600 ROLLER</t>
  </si>
  <si>
    <t>EX-6301819601</t>
  </si>
  <si>
    <t>630-18-196-01</t>
  </si>
  <si>
    <t>ΑΝΤΙΚΡΥΣΜΑ INLINE ΕΞΤΡΑ ΑΝΤΙΛΙΦΤ</t>
  </si>
  <si>
    <t>SILVER</t>
  </si>
  <si>
    <t>EX-6308800011</t>
  </si>
  <si>
    <t>630-88-000-11</t>
  </si>
  <si>
    <t>ΑΝΤΙΚΡΥΣΜΑ INLINE ΙΣΙΑ ΠΛΑΤΗ</t>
  </si>
  <si>
    <t>EX-6309540411</t>
  </si>
  <si>
    <t>630-95-404-11</t>
  </si>
  <si>
    <t>INLINE 1800 mm BS15 - 3 ΚΛΕΙΔΩΜΑΤΑ</t>
  </si>
  <si>
    <t>EX-6501401200</t>
  </si>
  <si>
    <t>650-14-012-00</t>
  </si>
  <si>
    <t>ΑΜΟΡΤΙΣΕΡ ΦΥΛΛΩΝ M14000</t>
  </si>
  <si>
    <t>BLACK</t>
  </si>
  <si>
    <t>EX-6501460410</t>
  </si>
  <si>
    <t>650-14-604-10</t>
  </si>
  <si>
    <t>ΑΜΟΡΤΙΣΕΡ ΦΥΛΛΩΝ Μ14604</t>
  </si>
  <si>
    <t>Accessories</t>
  </si>
  <si>
    <t>Length</t>
  </si>
  <si>
    <t>0.0</t>
  </si>
  <si>
    <t>EX-1201041000</t>
  </si>
  <si>
    <t>120-10-410-00</t>
  </si>
  <si>
    <t>MECHANICAL CORNER CLEAT 10x41mm</t>
  </si>
  <si>
    <t>EX-1401126000</t>
  </si>
  <si>
    <t>140-11-260-00</t>
  </si>
  <si>
    <t>CORNER CONNECTOR DIE CAST 10,6x26,2mm</t>
  </si>
  <si>
    <t>EX-1801427000</t>
  </si>
  <si>
    <t>180-14-270-00</t>
  </si>
  <si>
    <t>ΓΩΝΙΑ ΕΠΙΠΕΔΟΤΗΤΑΣ ΦΥΛΛΟΥ Μ14000</t>
  </si>
  <si>
    <t>EX-1801900001</t>
  </si>
  <si>
    <t>180-19-000-00</t>
  </si>
  <si>
    <t>ΓΩΝΙΑ ΕΠΙΠΕΔΟΤΗΤΑΣ ΛΕΠΤΗ</t>
  </si>
  <si>
    <t>Pair</t>
  </si>
  <si>
    <t>EX-2401434503</t>
  </si>
  <si>
    <t>240-14-345-03</t>
  </si>
  <si>
    <t xml:space="preserve">ΚΕΝΤΡΙΚΟ ΣΤΕΓΑΝΩΤΙΚΟ ΖΕΥΓΟΣ M14600 </t>
  </si>
  <si>
    <t>EX-2900000300</t>
  </si>
  <si>
    <t>290-00-003-00</t>
  </si>
  <si>
    <t>ΤΑΚΑΚΙ ΤΖΑΜΙΟΥ 3mm</t>
  </si>
  <si>
    <t>BROWN</t>
  </si>
  <si>
    <t>EX-2900000400</t>
  </si>
  <si>
    <t>290-00-004-00</t>
  </si>
  <si>
    <t>ΤΑΚΑΚΙ ΤΖΑΜΙΟΥ 4mm</t>
  </si>
  <si>
    <t>RED</t>
  </si>
  <si>
    <t>EX-3110060003</t>
  </si>
  <si>
    <t>311-00-600-XX</t>
  </si>
  <si>
    <t>ΤΑΠΑ ΓΑΝΤΖΟΥ Μ9050, Μ14500</t>
  </si>
  <si>
    <t>EX-3111460103</t>
  </si>
  <si>
    <t>311-14-601-0X</t>
  </si>
  <si>
    <t>ΤΑΠΑ ΣΥΝΔΕΣΜΟΥ Μ14600 ΜΕ ΣΤΕΓΑΝΩΣΗ</t>
  </si>
  <si>
    <t>EX-3111460403</t>
  </si>
  <si>
    <t>311-14-604-0X</t>
  </si>
  <si>
    <t>ΣΥΝΔΕΣΜΟΣ ΤΑΜΠΛΑ-ΦΥΛΛΟΥ Μ14600</t>
  </si>
  <si>
    <t>EX-3111460603</t>
  </si>
  <si>
    <t>311-14-606-0X</t>
  </si>
  <si>
    <t>ΣΥΝΔΕΣΜΟΣ ΤΑΜΠΛΑ-ΓΑΝΤΖΟΥ Μ14600</t>
  </si>
  <si>
    <t>EX-3111463603</t>
  </si>
  <si>
    <t>311-14-636-0X</t>
  </si>
  <si>
    <t>ΖΕΥΓΟΣ ΤΑΠΩΝ ΕΝΙΣΧΥΜΕΝΟΥ ΓΑΝΤΖΟÎ</t>
  </si>
  <si>
    <t>EX-4167684000</t>
  </si>
  <si>
    <t>416-76-840-00</t>
  </si>
  <si>
    <t>COUNTERSUNK HANDLE SCREW M5X40</t>
  </si>
  <si>
    <t>EX-7984124232</t>
  </si>
  <si>
    <t>798-41-242-32</t>
  </si>
  <si>
    <t>PAN TAPPING SCREW ISO 7049/DIN 7981 GALV 4,2X32 PH</t>
  </si>
  <si>
    <t>EX-7985224219</t>
  </si>
  <si>
    <t>798-52-242-19</t>
  </si>
  <si>
    <t>CSK DRILLING SCREW ISO 15482/DIN 7504P GALV 4,2X19 PH</t>
  </si>
  <si>
    <t>EX-2000800201</t>
  </si>
  <si>
    <t>200-08-002-01</t>
  </si>
  <si>
    <t>ΕΛΑΣΤΙΚΟ ΣΦΗΝΑ 2mm EPDM</t>
  </si>
  <si>
    <t>EX-2000800301</t>
  </si>
  <si>
    <t>200-08-003-01</t>
  </si>
  <si>
    <t>ΕΛΑΣΤΙΚΟ ΣΦΗΝΑ 3mm EPDM</t>
  </si>
  <si>
    <t>EX-2000800501</t>
  </si>
  <si>
    <t>200-08-005-01</t>
  </si>
  <si>
    <t>ΕΛΑΣΤΙΚΟ ΣΦΗΝΑ 5mm EPDM</t>
  </si>
  <si>
    <t>EX-2400031201</t>
  </si>
  <si>
    <t>240-00-312-01</t>
  </si>
  <si>
    <t>ΕΛΑΣΤΙΚΟ ΚΑΛΥΨΗΣ ΟΔΗΓΩΝ ΣΥΡΟΜΕΝÎ</t>
  </si>
  <si>
    <t>EX-2401460003</t>
  </si>
  <si>
    <t>240-14-600-03</t>
  </si>
  <si>
    <t>ΕΛΑΣΤΙΚΟ ΣΤΕΝΟΥ ΓΑΝΤΖΟΥ Μ14600 EPDM</t>
  </si>
  <si>
    <t>EX-6206910603</t>
  </si>
  <si>
    <t>620-69-106-XX</t>
  </si>
  <si>
    <t>ΒΟΥΡΤΣΑΚΙ 6mm 4P</t>
  </si>
  <si>
    <t>Total:</t>
  </si>
  <si>
    <t>18011 - Mr. Ranjan George - MTO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</si>
</sst>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#,##0.000"/>
    <numFmt numFmtId="166" formatCode="0.0"/>
    <numFmt numFmtId="167" formatCode="#,##0.0"/>
    <numFmt numFmtId="168" formatCode="#,##0.0##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5"/>
      </patternFill>
    </fill>
    <fill>
      <patternFill patternType="solid">
        <fgColor theme="0" tint="-0.14996795556505021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0" fontId="3" fillId="0" borderId="2" xfId="0" applyFont="1" applyFill="1" applyBorder="1"/>
    <xf numFmtId="49" fontId="3" fillId="0" borderId="2" xfId="0" applyNumberFormat="1" applyFont="1" applyFill="1" applyBorder="1"/>
    <xf numFmtId="164" fontId="3" fillId="0" borderId="2" xfId="0" applyNumberFormat="1" applyFont="1" applyFill="1" applyBorder="1"/>
    <xf numFmtId="0" fontId="2" fillId="0" borderId="3" xfId="0" applyFont="1" applyFill="1" applyBorder="1"/>
    <xf numFmtId="0" fontId="3" fillId="0" borderId="4" xfId="0" applyFont="1" applyFill="1" applyBorder="1"/>
    <xf numFmtId="2" fontId="3" fillId="0" borderId="1" xfId="0" applyNumberFormat="1" applyFont="1" applyFill="1" applyBorder="1" applyAlignment="1">
      <alignment horizontal="right"/>
    </xf>
    <xf numFmtId="0" fontId="2" fillId="0" borderId="4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3" fillId="2" borderId="1" xfId="0" applyFont="1" applyFill="1" applyBorder="1" applyAlignment="1">
      <alignment horizontal="right"/>
    </xf>
    <xf numFmtId="164" fontId="3" fillId="2" borderId="2" xfId="0" applyNumberFormat="1" applyFont="1" applyFill="1" applyBorder="1"/>
    <xf numFmtId="0" fontId="2" fillId="2" borderId="0" xfId="0" applyFont="1" applyFill="1"/>
    <xf numFmtId="0" fontId="1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0" borderId="4" xfId="0" applyNumberFormat="1" applyFont="1" applyFill="1" applyBorder="1"/>
    <xf numFmtId="166" fontId="3" fillId="0" borderId="2" xfId="0" applyNumberFormat="1" applyFont="1" applyFill="1" applyBorder="1" applyAlignment="1">
      <alignment horizontal="right" wrapText="1"/>
    </xf>
    <xf numFmtId="166" fontId="3" fillId="2" borderId="2" xfId="0" applyNumberFormat="1" applyFont="1" applyFill="1" applyBorder="1" applyAlignment="1">
      <alignment horizontal="right" wrapText="1"/>
    </xf>
    <xf numFmtId="166" fontId="3" fillId="0" borderId="2" xfId="0" applyNumberFormat="1" applyFont="1" applyFill="1" applyBorder="1" applyAlignment="1">
      <alignment horizontal="right"/>
    </xf>
    <xf numFmtId="167" fontId="2" fillId="0" borderId="4" xfId="0" applyNumberFormat="1" applyFont="1" applyFill="1" applyBorder="1"/>
    <xf numFmtId="0" fontId="3" fillId="3" borderId="1" xfId="0" applyFont="1" applyFill="1" applyBorder="1"/>
    <xf numFmtId="49" fontId="3" fillId="3" borderId="2" xfId="0" applyNumberFormat="1" applyFont="1" applyFill="1" applyBorder="1"/>
    <xf numFmtId="0" fontId="3" fillId="3" borderId="4" xfId="0" applyFont="1" applyFill="1" applyBorder="1"/>
    <xf numFmtId="1" fontId="3" fillId="0" borderId="2" xfId="0" applyNumberFormat="1" applyFont="1" applyFill="1" applyBorder="1" applyAlignment="1">
      <alignment horizontal="right" wrapText="1"/>
    </xf>
    <xf numFmtId="1" fontId="3" fillId="2" borderId="2" xfId="0" applyNumberFormat="1" applyFont="1" applyFill="1" applyBorder="1" applyAlignment="1">
      <alignment horizontal="right" wrapText="1"/>
    </xf>
    <xf numFmtId="1" fontId="3" fillId="0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168" fontId="3" fillId="0" borderId="2" xfId="0" applyNumberFormat="1" applyFont="1" applyFill="1" applyBorder="1" applyAlignment="1">
      <alignment horizontal="right"/>
    </xf>
    <xf numFmtId="168" fontId="3" fillId="0" borderId="2" xfId="0" applyNumberFormat="1" applyFont="1" applyFill="1" applyBorder="1" applyAlignment="1">
      <alignment horizontal="right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>
      <selection activeCell="N4" sqref="N4"/>
    </sheetView>
  </sheetViews>
  <sheetFormatPr defaultColWidth="9.140625" defaultRowHeight="15"/>
  <cols>
    <col min="1" max="1" width="1.7109375" customWidth="1"/>
    <col min="2" max="2" width="10.7109375" hidden="1" customWidth="1"/>
    <col min="3" max="3" width="11.7109375" customWidth="1"/>
    <col min="4" max="6" width="11.7109375" hidden="1" customWidth="1"/>
    <col min="7" max="7" width="8.7109375" customWidth="1"/>
    <col min="8" max="9" width="10.7109375" customWidth="1"/>
    <col min="10" max="12" width="11.7109375" hidden="1" customWidth="1"/>
    <col min="13" max="13" width="6.7109375" customWidth="1"/>
    <col min="14" max="14" width="14.7109375" customWidth="1"/>
    <col min="15" max="15" width="14.7109375" hidden="1" customWidth="1"/>
    <col min="16" max="16" width="65.7109375" bestFit="1" customWidth="1"/>
    <col min="17" max="17" width="19" bestFit="1" customWidth="1"/>
    <col min="18" max="18" width="13.7109375" hidden="1" customWidth="1"/>
    <col min="19" max="19" width="13.7109375" customWidth="1"/>
    <col min="20" max="16376" width="11.42578125" customWidth="1"/>
  </cols>
  <sheetData>
    <row r="1" spans="1:19">
      <c r="S1" s="2"/>
    </row>
    <row r="2" spans="1:19">
      <c r="S2" s="2"/>
    </row>
    <row r="3" spans="1:19">
      <c r="C3" s="36" t="s">
        <v>150</v>
      </c>
      <c r="S3" s="2"/>
    </row>
    <row r="4" spans="1:19" ht="18">
      <c r="C4" s="1" t="s">
        <v>5</v>
      </c>
      <c r="D4" s="20"/>
      <c r="E4" s="20"/>
      <c r="F4" s="20"/>
      <c r="G4" s="1"/>
      <c r="H4" s="1"/>
      <c r="I4" s="1"/>
      <c r="J4" s="20"/>
      <c r="K4" s="20"/>
      <c r="L4" s="20"/>
      <c r="M4" s="3"/>
    </row>
    <row r="6" spans="1:19">
      <c r="A6" s="3"/>
      <c r="B6" s="19"/>
      <c r="C6" s="3" t="s">
        <v>0</v>
      </c>
      <c r="D6" s="19"/>
      <c r="E6" s="19"/>
      <c r="F6" s="19"/>
      <c r="G6" s="3"/>
      <c r="H6" s="3"/>
      <c r="I6" s="3"/>
      <c r="J6" s="19"/>
      <c r="K6" s="19"/>
      <c r="L6" s="19"/>
    </row>
    <row r="7" spans="1:19">
      <c r="C7" s="4" t="s">
        <v>6</v>
      </c>
      <c r="D7" s="17"/>
      <c r="E7" s="17"/>
      <c r="F7" s="17"/>
      <c r="G7" s="4" t="s">
        <v>7</v>
      </c>
      <c r="H7" s="4" t="s">
        <v>8</v>
      </c>
      <c r="I7" s="4" t="s">
        <v>9</v>
      </c>
      <c r="J7" s="17"/>
      <c r="K7" s="17"/>
      <c r="L7" s="17"/>
      <c r="M7" s="5" t="s">
        <v>10</v>
      </c>
      <c r="N7" s="5" t="s">
        <v>11</v>
      </c>
      <c r="O7" s="27" t="s">
        <v>11</v>
      </c>
      <c r="P7" s="5" t="s">
        <v>12</v>
      </c>
      <c r="Q7" s="5" t="s">
        <v>13</v>
      </c>
      <c r="R7" s="14" t="s">
        <v>14</v>
      </c>
      <c r="S7" s="4" t="s">
        <v>14</v>
      </c>
    </row>
    <row r="8" spans="1:19" ht="15" customHeight="1">
      <c r="B8" s="13" t="s">
        <v>0</v>
      </c>
      <c r="C8" s="30">
        <v>3</v>
      </c>
      <c r="D8" s="31"/>
      <c r="E8" s="31">
        <v>1</v>
      </c>
      <c r="F8" s="31"/>
      <c r="G8" s="30">
        <v>1</v>
      </c>
      <c r="H8" s="35" t="s">
        <v>16</v>
      </c>
      <c r="I8" s="23">
        <v>11.2</v>
      </c>
      <c r="J8" s="24">
        <v>6</v>
      </c>
      <c r="K8" s="24">
        <v>6</v>
      </c>
      <c r="L8" s="24">
        <v>11.196</v>
      </c>
      <c r="M8" s="6" t="s">
        <v>17</v>
      </c>
      <c r="N8" s="7" t="s">
        <v>18</v>
      </c>
      <c r="O8" s="28" t="s">
        <v>19</v>
      </c>
      <c r="P8" s="6" t="s">
        <v>20</v>
      </c>
      <c r="Q8" s="6" t="s">
        <v>21</v>
      </c>
      <c r="R8" s="18">
        <v>0.13900000000000001</v>
      </c>
      <c r="S8" s="8">
        <f t="shared" ref="S8:S18" si="0">C8*E8*K8*R8</f>
        <v>2.5020000000000002</v>
      </c>
    </row>
    <row r="9" spans="1:19" ht="15" customHeight="1">
      <c r="B9" s="13" t="s">
        <v>0</v>
      </c>
      <c r="C9" s="30">
        <v>1</v>
      </c>
      <c r="D9" s="31"/>
      <c r="E9" s="31">
        <v>1</v>
      </c>
      <c r="F9" s="31"/>
      <c r="G9" s="30">
        <v>1</v>
      </c>
      <c r="H9" s="35" t="s">
        <v>16</v>
      </c>
      <c r="I9" s="23">
        <v>3.7</v>
      </c>
      <c r="J9" s="24">
        <v>6</v>
      </c>
      <c r="K9" s="24">
        <v>6</v>
      </c>
      <c r="L9" s="24">
        <v>3.6669999999999998</v>
      </c>
      <c r="M9" s="6" t="s">
        <v>17</v>
      </c>
      <c r="N9" s="7" t="s">
        <v>22</v>
      </c>
      <c r="O9" s="28" t="s">
        <v>23</v>
      </c>
      <c r="P9" s="6" t="s">
        <v>24</v>
      </c>
      <c r="Q9" s="6" t="s">
        <v>21</v>
      </c>
      <c r="R9" s="18">
        <v>0.33800000000000002</v>
      </c>
      <c r="S9" s="8">
        <f t="shared" si="0"/>
        <v>2.028</v>
      </c>
    </row>
    <row r="10" spans="1:19" ht="15" customHeight="1">
      <c r="B10" s="13" t="s">
        <v>0</v>
      </c>
      <c r="C10" s="30">
        <v>2</v>
      </c>
      <c r="D10" s="31"/>
      <c r="E10" s="31">
        <v>1</v>
      </c>
      <c r="F10" s="31"/>
      <c r="G10" s="30">
        <v>1</v>
      </c>
      <c r="H10" s="35" t="s">
        <v>16</v>
      </c>
      <c r="I10" s="23">
        <v>8.1</v>
      </c>
      <c r="J10" s="24">
        <v>6</v>
      </c>
      <c r="K10" s="24">
        <v>6</v>
      </c>
      <c r="L10" s="24">
        <v>8.0790000000000006</v>
      </c>
      <c r="M10" s="6" t="s">
        <v>17</v>
      </c>
      <c r="N10" s="7" t="s">
        <v>25</v>
      </c>
      <c r="O10" s="28" t="s">
        <v>25</v>
      </c>
      <c r="P10" s="6" t="s">
        <v>26</v>
      </c>
      <c r="Q10" s="6" t="s">
        <v>27</v>
      </c>
      <c r="R10" s="18">
        <v>1.3420000000000001</v>
      </c>
      <c r="S10" s="8">
        <f t="shared" si="0"/>
        <v>16.103999999999999</v>
      </c>
    </row>
    <row r="11" spans="1:19" ht="15" customHeight="1">
      <c r="B11" s="13" t="s">
        <v>0</v>
      </c>
      <c r="C11" s="30">
        <v>3</v>
      </c>
      <c r="D11" s="31"/>
      <c r="E11" s="31">
        <v>1</v>
      </c>
      <c r="F11" s="31"/>
      <c r="G11" s="30">
        <v>1</v>
      </c>
      <c r="H11" s="35" t="s">
        <v>16</v>
      </c>
      <c r="I11" s="23">
        <v>9.6999999999999993</v>
      </c>
      <c r="J11" s="24">
        <v>6</v>
      </c>
      <c r="K11" s="24">
        <v>6</v>
      </c>
      <c r="L11" s="24">
        <v>9.6999999999999993</v>
      </c>
      <c r="M11" s="6" t="s">
        <v>17</v>
      </c>
      <c r="N11" s="7" t="s">
        <v>28</v>
      </c>
      <c r="O11" s="28" t="s">
        <v>28</v>
      </c>
      <c r="P11" s="6" t="s">
        <v>29</v>
      </c>
      <c r="Q11" s="6" t="s">
        <v>27</v>
      </c>
      <c r="R11" s="18">
        <v>0.79900000000000004</v>
      </c>
      <c r="S11" s="8">
        <f t="shared" si="0"/>
        <v>14.382000000000001</v>
      </c>
    </row>
    <row r="12" spans="1:19" ht="15" customHeight="1">
      <c r="B12" s="13" t="s">
        <v>0</v>
      </c>
      <c r="C12" s="30">
        <v>1</v>
      </c>
      <c r="D12" s="31"/>
      <c r="E12" s="31">
        <v>1</v>
      </c>
      <c r="F12" s="31"/>
      <c r="G12" s="30">
        <v>1</v>
      </c>
      <c r="H12" s="35" t="s">
        <v>30</v>
      </c>
      <c r="I12" s="23">
        <v>4.4000000000000004</v>
      </c>
      <c r="J12" s="24">
        <v>4.7</v>
      </c>
      <c r="K12" s="24">
        <v>4.7</v>
      </c>
      <c r="L12" s="24">
        <v>4.375</v>
      </c>
      <c r="M12" s="6" t="s">
        <v>17</v>
      </c>
      <c r="N12" s="7" t="s">
        <v>31</v>
      </c>
      <c r="O12" s="28" t="s">
        <v>31</v>
      </c>
      <c r="P12" s="6" t="s">
        <v>32</v>
      </c>
      <c r="Q12" s="6" t="s">
        <v>33</v>
      </c>
      <c r="R12" s="18">
        <v>0.61599999999999999</v>
      </c>
      <c r="S12" s="8">
        <f t="shared" si="0"/>
        <v>2.8952</v>
      </c>
    </row>
    <row r="13" spans="1:19" ht="15" customHeight="1">
      <c r="B13" s="13" t="s">
        <v>0</v>
      </c>
      <c r="C13" s="30">
        <v>1</v>
      </c>
      <c r="D13" s="31"/>
      <c r="E13" s="31">
        <v>1</v>
      </c>
      <c r="F13" s="31"/>
      <c r="G13" s="30">
        <v>1</v>
      </c>
      <c r="H13" s="35" t="s">
        <v>30</v>
      </c>
      <c r="I13" s="23">
        <v>4.4000000000000004</v>
      </c>
      <c r="J13" s="24">
        <v>4.7</v>
      </c>
      <c r="K13" s="24">
        <v>4.7</v>
      </c>
      <c r="L13" s="24">
        <v>4.375</v>
      </c>
      <c r="M13" s="6" t="s">
        <v>17</v>
      </c>
      <c r="N13" s="7" t="s">
        <v>34</v>
      </c>
      <c r="O13" s="28" t="s">
        <v>34</v>
      </c>
      <c r="P13" s="6" t="s">
        <v>35</v>
      </c>
      <c r="Q13" s="6" t="s">
        <v>33</v>
      </c>
      <c r="R13" s="18">
        <v>0.86699999999999999</v>
      </c>
      <c r="S13" s="8">
        <f t="shared" si="0"/>
        <v>4.0749000000000004</v>
      </c>
    </row>
    <row r="14" spans="1:19" ht="15" customHeight="1">
      <c r="B14" s="13" t="s">
        <v>0</v>
      </c>
      <c r="C14" s="30">
        <v>3</v>
      </c>
      <c r="D14" s="31"/>
      <c r="E14" s="31">
        <v>1</v>
      </c>
      <c r="F14" s="31"/>
      <c r="G14" s="30">
        <v>1</v>
      </c>
      <c r="H14" s="35" t="s">
        <v>36</v>
      </c>
      <c r="I14" s="23">
        <v>7.1</v>
      </c>
      <c r="J14" s="24">
        <v>3</v>
      </c>
      <c r="K14" s="24">
        <v>3</v>
      </c>
      <c r="L14" s="24">
        <v>7.12</v>
      </c>
      <c r="M14" s="6" t="s">
        <v>17</v>
      </c>
      <c r="N14" s="7" t="s">
        <v>37</v>
      </c>
      <c r="O14" s="28" t="s">
        <v>37</v>
      </c>
      <c r="P14" s="6" t="s">
        <v>38</v>
      </c>
      <c r="Q14" s="6" t="s">
        <v>33</v>
      </c>
      <c r="R14" s="18">
        <v>1.0589999999999999</v>
      </c>
      <c r="S14" s="8">
        <f t="shared" si="0"/>
        <v>9.5309999999999988</v>
      </c>
    </row>
    <row r="15" spans="1:19" ht="15" customHeight="1">
      <c r="B15" s="13" t="s">
        <v>0</v>
      </c>
      <c r="C15" s="30">
        <v>3</v>
      </c>
      <c r="D15" s="31"/>
      <c r="E15" s="31">
        <v>1</v>
      </c>
      <c r="F15" s="31"/>
      <c r="G15" s="30">
        <v>1</v>
      </c>
      <c r="H15" s="35" t="s">
        <v>16</v>
      </c>
      <c r="I15" s="23">
        <v>12.1</v>
      </c>
      <c r="J15" s="24">
        <v>6</v>
      </c>
      <c r="K15" s="24">
        <v>6</v>
      </c>
      <c r="L15" s="24">
        <v>12.1</v>
      </c>
      <c r="M15" s="6" t="s">
        <v>17</v>
      </c>
      <c r="N15" s="7" t="s">
        <v>39</v>
      </c>
      <c r="O15" s="28" t="s">
        <v>39</v>
      </c>
      <c r="P15" s="6" t="s">
        <v>40</v>
      </c>
      <c r="Q15" s="6" t="s">
        <v>33</v>
      </c>
      <c r="R15" s="18">
        <v>2.0019999999999998</v>
      </c>
      <c r="S15" s="8">
        <f t="shared" si="0"/>
        <v>36.035999999999994</v>
      </c>
    </row>
    <row r="16" spans="1:19" ht="15" customHeight="1">
      <c r="B16" s="13" t="s">
        <v>0</v>
      </c>
      <c r="C16" s="30">
        <v>1</v>
      </c>
      <c r="D16" s="31"/>
      <c r="E16" s="31">
        <v>1</v>
      </c>
      <c r="F16" s="31"/>
      <c r="G16" s="30">
        <v>1</v>
      </c>
      <c r="H16" s="35" t="s">
        <v>30</v>
      </c>
      <c r="I16" s="23">
        <v>4.4000000000000004</v>
      </c>
      <c r="J16" s="24">
        <v>4.7</v>
      </c>
      <c r="K16" s="24">
        <v>4.7</v>
      </c>
      <c r="L16" s="24">
        <v>4.375</v>
      </c>
      <c r="M16" s="6" t="s">
        <v>17</v>
      </c>
      <c r="N16" s="7" t="s">
        <v>41</v>
      </c>
      <c r="O16" s="28" t="s">
        <v>41</v>
      </c>
      <c r="P16" s="6" t="s">
        <v>42</v>
      </c>
      <c r="Q16" s="6" t="s">
        <v>33</v>
      </c>
      <c r="R16" s="18">
        <v>1.7350000000000001</v>
      </c>
      <c r="S16" s="8">
        <f t="shared" si="0"/>
        <v>8.1545000000000005</v>
      </c>
    </row>
    <row r="17" spans="2:19" ht="15" customHeight="1">
      <c r="B17" s="13" t="s">
        <v>0</v>
      </c>
      <c r="C17" s="30">
        <v>1</v>
      </c>
      <c r="D17" s="31"/>
      <c r="E17" s="31">
        <v>1</v>
      </c>
      <c r="F17" s="31"/>
      <c r="G17" s="30">
        <v>1</v>
      </c>
      <c r="H17" s="35" t="s">
        <v>16</v>
      </c>
      <c r="I17" s="23">
        <v>2.2000000000000002</v>
      </c>
      <c r="J17" s="24">
        <v>6</v>
      </c>
      <c r="K17" s="24">
        <v>6</v>
      </c>
      <c r="L17" s="24">
        <v>2.2410000000000001</v>
      </c>
      <c r="M17" s="6" t="s">
        <v>17</v>
      </c>
      <c r="N17" s="7" t="s">
        <v>43</v>
      </c>
      <c r="O17" s="28" t="s">
        <v>43</v>
      </c>
      <c r="P17" s="6" t="s">
        <v>44</v>
      </c>
      <c r="Q17" s="6" t="s">
        <v>27</v>
      </c>
      <c r="R17" s="18">
        <v>0.14000000000000001</v>
      </c>
      <c r="S17" s="8">
        <f t="shared" si="0"/>
        <v>0.84000000000000008</v>
      </c>
    </row>
    <row r="18" spans="2:19" ht="15" customHeight="1">
      <c r="B18" s="13" t="s">
        <v>0</v>
      </c>
      <c r="C18" s="30">
        <v>1</v>
      </c>
      <c r="D18" s="31"/>
      <c r="E18" s="31">
        <v>1</v>
      </c>
      <c r="F18" s="31"/>
      <c r="G18" s="30">
        <v>1</v>
      </c>
      <c r="H18" s="35" t="s">
        <v>16</v>
      </c>
      <c r="I18" s="23">
        <v>2.2999999999999998</v>
      </c>
      <c r="J18" s="24">
        <v>6</v>
      </c>
      <c r="K18" s="24">
        <v>6</v>
      </c>
      <c r="L18" s="24">
        <v>2.25</v>
      </c>
      <c r="M18" s="6" t="s">
        <v>17</v>
      </c>
      <c r="N18" s="7" t="s">
        <v>45</v>
      </c>
      <c r="O18" s="28" t="s">
        <v>45</v>
      </c>
      <c r="P18" s="6" t="s">
        <v>46</v>
      </c>
      <c r="Q18" s="6" t="s">
        <v>27</v>
      </c>
      <c r="R18" s="18">
        <v>1.857</v>
      </c>
      <c r="S18" s="8">
        <f t="shared" si="0"/>
        <v>11.141999999999999</v>
      </c>
    </row>
    <row r="19" spans="2:19">
      <c r="B19" s="13" t="s">
        <v>4</v>
      </c>
      <c r="C19" s="9" t="s">
        <v>47</v>
      </c>
      <c r="D19" s="16"/>
      <c r="E19" s="16"/>
      <c r="F19" s="16"/>
      <c r="G19" s="12"/>
      <c r="H19" s="12"/>
      <c r="I19" s="26"/>
      <c r="J19" s="16"/>
      <c r="K19" s="16"/>
      <c r="L19" s="16"/>
      <c r="M19" s="10"/>
      <c r="N19" s="10"/>
      <c r="O19" s="29"/>
      <c r="P19" s="10"/>
      <c r="Q19" s="10"/>
      <c r="R19" s="15"/>
      <c r="S19" s="22">
        <f>SUMIF(B:B,"Profiles",S:S)</f>
        <v>107.6896</v>
      </c>
    </row>
    <row r="21" spans="2:19">
      <c r="C21" s="3" t="s">
        <v>2</v>
      </c>
      <c r="D21" s="19"/>
      <c r="E21" s="19"/>
      <c r="F21" s="19"/>
      <c r="G21" s="3"/>
      <c r="H21" s="3"/>
      <c r="I21" s="3"/>
      <c r="J21" s="19"/>
      <c r="K21" s="19"/>
      <c r="L21" s="19"/>
    </row>
    <row r="22" spans="2:19">
      <c r="C22" s="4" t="s">
        <v>6</v>
      </c>
      <c r="D22" s="17"/>
      <c r="E22" s="17"/>
      <c r="F22" s="17"/>
      <c r="G22" s="4" t="s">
        <v>7</v>
      </c>
      <c r="H22" s="4"/>
      <c r="I22" s="4" t="s">
        <v>9</v>
      </c>
      <c r="J22" s="17"/>
      <c r="K22" s="17"/>
      <c r="L22" s="17"/>
      <c r="M22" s="5" t="s">
        <v>10</v>
      </c>
      <c r="N22" s="5" t="s">
        <v>11</v>
      </c>
      <c r="O22" s="27" t="s">
        <v>11</v>
      </c>
      <c r="P22" s="5" t="s">
        <v>12</v>
      </c>
      <c r="Q22" s="5" t="s">
        <v>48</v>
      </c>
      <c r="R22" s="14" t="s">
        <v>14</v>
      </c>
      <c r="S22" s="11" t="s">
        <v>14</v>
      </c>
    </row>
    <row r="23" spans="2:19" ht="12.75" customHeight="1">
      <c r="B23" s="13" t="s">
        <v>2</v>
      </c>
      <c r="C23" s="32">
        <v>1</v>
      </c>
      <c r="D23" s="33"/>
      <c r="E23" s="33">
        <v>1</v>
      </c>
      <c r="F23" s="33">
        <v>1</v>
      </c>
      <c r="G23" s="32">
        <v>1</v>
      </c>
      <c r="H23" s="32"/>
      <c r="I23" s="32">
        <v>1</v>
      </c>
      <c r="J23" s="24">
        <v>1</v>
      </c>
      <c r="K23" s="21"/>
      <c r="L23" s="21"/>
      <c r="M23" s="6" t="s">
        <v>49</v>
      </c>
      <c r="N23" s="7" t="s">
        <v>50</v>
      </c>
      <c r="O23" s="28" t="s">
        <v>51</v>
      </c>
      <c r="P23" s="6" t="s">
        <v>52</v>
      </c>
      <c r="Q23" s="6" t="s">
        <v>53</v>
      </c>
      <c r="R23" s="18">
        <v>0.26600000000000001</v>
      </c>
      <c r="S23" s="8">
        <f t="shared" ref="S23:S31" si="1">C23*E23*R23</f>
        <v>0.26600000000000001</v>
      </c>
    </row>
    <row r="24" spans="2:19" ht="12.75" customHeight="1">
      <c r="B24" s="13" t="s">
        <v>2</v>
      </c>
      <c r="C24" s="32">
        <v>1</v>
      </c>
      <c r="D24" s="33"/>
      <c r="E24" s="33">
        <v>1</v>
      </c>
      <c r="F24" s="33">
        <v>1</v>
      </c>
      <c r="G24" s="32">
        <v>1</v>
      </c>
      <c r="H24" s="32"/>
      <c r="I24" s="32">
        <v>1</v>
      </c>
      <c r="J24" s="24">
        <v>1</v>
      </c>
      <c r="K24" s="21"/>
      <c r="L24" s="21"/>
      <c r="M24" s="6" t="s">
        <v>49</v>
      </c>
      <c r="N24" s="7" t="s">
        <v>54</v>
      </c>
      <c r="O24" s="28" t="s">
        <v>55</v>
      </c>
      <c r="P24" s="6" t="s">
        <v>56</v>
      </c>
      <c r="Q24" s="6" t="s">
        <v>53</v>
      </c>
      <c r="R24" s="18">
        <v>0.27600000000000002</v>
      </c>
      <c r="S24" s="8">
        <f t="shared" si="1"/>
        <v>0.27600000000000002</v>
      </c>
    </row>
    <row r="25" spans="2:19" ht="12.75" customHeight="1">
      <c r="B25" s="13" t="s">
        <v>2</v>
      </c>
      <c r="C25" s="32">
        <v>1</v>
      </c>
      <c r="D25" s="33"/>
      <c r="E25" s="33">
        <v>2</v>
      </c>
      <c r="F25" s="33">
        <v>1</v>
      </c>
      <c r="G25" s="32">
        <v>2</v>
      </c>
      <c r="H25" s="32"/>
      <c r="I25" s="32">
        <v>2</v>
      </c>
      <c r="J25" s="24">
        <v>2</v>
      </c>
      <c r="K25" s="21"/>
      <c r="L25" s="21"/>
      <c r="M25" s="6" t="s">
        <v>49</v>
      </c>
      <c r="N25" s="7" t="s">
        <v>57</v>
      </c>
      <c r="O25" s="28" t="s">
        <v>58</v>
      </c>
      <c r="P25" s="6" t="s">
        <v>59</v>
      </c>
      <c r="Q25" s="6" t="s">
        <v>15</v>
      </c>
      <c r="R25" s="18">
        <v>0.112</v>
      </c>
      <c r="S25" s="8">
        <f t="shared" si="1"/>
        <v>0.224</v>
      </c>
    </row>
    <row r="26" spans="2:19" ht="12.75" customHeight="1">
      <c r="B26" s="13" t="s">
        <v>2</v>
      </c>
      <c r="C26" s="32">
        <v>2</v>
      </c>
      <c r="D26" s="33"/>
      <c r="E26" s="33">
        <v>4</v>
      </c>
      <c r="F26" s="33">
        <v>1</v>
      </c>
      <c r="G26" s="32">
        <v>4</v>
      </c>
      <c r="H26" s="32"/>
      <c r="I26" s="32">
        <v>6</v>
      </c>
      <c r="J26" s="24">
        <v>6</v>
      </c>
      <c r="K26" s="21"/>
      <c r="L26" s="21"/>
      <c r="M26" s="6" t="s">
        <v>49</v>
      </c>
      <c r="N26" s="7" t="s">
        <v>60</v>
      </c>
      <c r="O26" s="28" t="s">
        <v>61</v>
      </c>
      <c r="P26" s="6" t="s">
        <v>62</v>
      </c>
      <c r="Q26" s="6" t="s">
        <v>15</v>
      </c>
      <c r="R26" s="18">
        <v>0.13100000000000001</v>
      </c>
      <c r="S26" s="8">
        <f t="shared" si="1"/>
        <v>1.048</v>
      </c>
    </row>
    <row r="27" spans="2:19" ht="12.75" customHeight="1">
      <c r="B27" s="13" t="s">
        <v>2</v>
      </c>
      <c r="C27" s="32">
        <v>2</v>
      </c>
      <c r="D27" s="33"/>
      <c r="E27" s="33">
        <v>1</v>
      </c>
      <c r="F27" s="33">
        <v>1</v>
      </c>
      <c r="G27" s="32">
        <v>1</v>
      </c>
      <c r="H27" s="32"/>
      <c r="I27" s="32">
        <v>2</v>
      </c>
      <c r="J27" s="24">
        <v>2</v>
      </c>
      <c r="K27" s="21"/>
      <c r="L27" s="21"/>
      <c r="M27" s="6" t="s">
        <v>49</v>
      </c>
      <c r="N27" s="7" t="s">
        <v>63</v>
      </c>
      <c r="O27" s="28" t="s">
        <v>64</v>
      </c>
      <c r="P27" s="6" t="s">
        <v>65</v>
      </c>
      <c r="Q27" s="6" t="s">
        <v>66</v>
      </c>
      <c r="R27" s="18">
        <v>5.0000000000000001E-3</v>
      </c>
      <c r="S27" s="8">
        <f t="shared" si="1"/>
        <v>0.01</v>
      </c>
    </row>
    <row r="28" spans="2:19" ht="12.75" customHeight="1">
      <c r="B28" s="13" t="s">
        <v>2</v>
      </c>
      <c r="C28" s="32">
        <v>6</v>
      </c>
      <c r="D28" s="33"/>
      <c r="E28" s="33">
        <v>1</v>
      </c>
      <c r="F28" s="33">
        <v>1</v>
      </c>
      <c r="G28" s="32">
        <v>1</v>
      </c>
      <c r="H28" s="32"/>
      <c r="I28" s="32">
        <v>6</v>
      </c>
      <c r="J28" s="24">
        <v>6</v>
      </c>
      <c r="K28" s="21"/>
      <c r="L28" s="21"/>
      <c r="M28" s="6" t="s">
        <v>49</v>
      </c>
      <c r="N28" s="7" t="s">
        <v>67</v>
      </c>
      <c r="O28" s="28" t="s">
        <v>68</v>
      </c>
      <c r="P28" s="6" t="s">
        <v>69</v>
      </c>
      <c r="Q28" s="6" t="s">
        <v>53</v>
      </c>
      <c r="R28" s="18">
        <v>1.4E-2</v>
      </c>
      <c r="S28" s="8">
        <f t="shared" si="1"/>
        <v>8.4000000000000005E-2</v>
      </c>
    </row>
    <row r="29" spans="2:19" ht="12.75" customHeight="1">
      <c r="B29" s="13" t="s">
        <v>2</v>
      </c>
      <c r="C29" s="32">
        <v>2</v>
      </c>
      <c r="D29" s="33"/>
      <c r="E29" s="33">
        <v>1</v>
      </c>
      <c r="F29" s="33">
        <v>1</v>
      </c>
      <c r="G29" s="32">
        <v>1</v>
      </c>
      <c r="H29" s="32"/>
      <c r="I29" s="32">
        <v>2</v>
      </c>
      <c r="J29" s="24">
        <v>2</v>
      </c>
      <c r="K29" s="21"/>
      <c r="L29" s="21"/>
      <c r="M29" s="6" t="s">
        <v>49</v>
      </c>
      <c r="N29" s="7" t="s">
        <v>70</v>
      </c>
      <c r="O29" s="28" t="s">
        <v>71</v>
      </c>
      <c r="P29" s="6" t="s">
        <v>72</v>
      </c>
      <c r="Q29" s="6" t="s">
        <v>66</v>
      </c>
      <c r="R29" s="18">
        <v>0.84399999999999997</v>
      </c>
      <c r="S29" s="8">
        <f t="shared" si="1"/>
        <v>1.6879999999999999</v>
      </c>
    </row>
    <row r="30" spans="2:19" ht="12.75" customHeight="1">
      <c r="B30" s="13" t="s">
        <v>2</v>
      </c>
      <c r="C30" s="32">
        <v>1</v>
      </c>
      <c r="D30" s="33"/>
      <c r="E30" s="33">
        <v>10</v>
      </c>
      <c r="F30" s="33">
        <v>1</v>
      </c>
      <c r="G30" s="32">
        <v>10</v>
      </c>
      <c r="H30" s="32"/>
      <c r="I30" s="32">
        <v>2</v>
      </c>
      <c r="J30" s="24">
        <v>2</v>
      </c>
      <c r="K30" s="21"/>
      <c r="L30" s="21"/>
      <c r="M30" s="6" t="s">
        <v>49</v>
      </c>
      <c r="N30" s="7" t="s">
        <v>73</v>
      </c>
      <c r="O30" s="28" t="s">
        <v>74</v>
      </c>
      <c r="P30" s="6" t="s">
        <v>75</v>
      </c>
      <c r="Q30" s="6" t="s">
        <v>76</v>
      </c>
      <c r="R30" s="18">
        <v>3.5000000000000003E-2</v>
      </c>
      <c r="S30" s="8">
        <f t="shared" si="1"/>
        <v>0.35000000000000003</v>
      </c>
    </row>
    <row r="31" spans="2:19" ht="12.75" customHeight="1">
      <c r="B31" s="13" t="s">
        <v>2</v>
      </c>
      <c r="C31" s="32">
        <v>1</v>
      </c>
      <c r="D31" s="33"/>
      <c r="E31" s="33">
        <v>10</v>
      </c>
      <c r="F31" s="33">
        <v>1</v>
      </c>
      <c r="G31" s="32">
        <v>10</v>
      </c>
      <c r="H31" s="32"/>
      <c r="I31" s="32">
        <v>4</v>
      </c>
      <c r="J31" s="24">
        <v>4</v>
      </c>
      <c r="K31" s="21"/>
      <c r="L31" s="21"/>
      <c r="M31" s="6" t="s">
        <v>49</v>
      </c>
      <c r="N31" s="7" t="s">
        <v>77</v>
      </c>
      <c r="O31" s="28" t="s">
        <v>78</v>
      </c>
      <c r="P31" s="6" t="s">
        <v>79</v>
      </c>
      <c r="Q31" s="6" t="s">
        <v>76</v>
      </c>
      <c r="R31" s="18">
        <v>0.02</v>
      </c>
      <c r="S31" s="8">
        <f t="shared" si="1"/>
        <v>0.2</v>
      </c>
    </row>
    <row r="32" spans="2:19">
      <c r="B32" s="13" t="s">
        <v>4</v>
      </c>
      <c r="C32" s="9" t="s">
        <v>47</v>
      </c>
      <c r="D32" s="16"/>
      <c r="E32" s="16"/>
      <c r="F32" s="16"/>
      <c r="G32" s="12"/>
      <c r="H32" s="12"/>
      <c r="I32" s="12"/>
      <c r="J32" s="16"/>
      <c r="K32" s="16"/>
      <c r="L32" s="16"/>
      <c r="M32" s="10"/>
      <c r="N32" s="10"/>
      <c r="O32" s="29"/>
      <c r="P32" s="10"/>
      <c r="Q32" s="10"/>
      <c r="R32" s="15"/>
      <c r="S32" s="22">
        <f>SUMIF(B:B,"Hardware",S:S)</f>
        <v>4.1459999999999999</v>
      </c>
    </row>
    <row r="34" spans="2:19">
      <c r="C34" s="3" t="s">
        <v>80</v>
      </c>
      <c r="D34" s="19"/>
      <c r="E34" s="19"/>
      <c r="F34" s="19"/>
      <c r="G34" s="3"/>
      <c r="H34" s="3"/>
      <c r="I34" s="3"/>
      <c r="J34" s="19"/>
      <c r="K34" s="19"/>
      <c r="L34" s="19"/>
    </row>
    <row r="35" spans="2:19">
      <c r="C35" s="4" t="s">
        <v>6</v>
      </c>
      <c r="D35" s="17"/>
      <c r="E35" s="17"/>
      <c r="F35" s="17"/>
      <c r="G35" s="4" t="s">
        <v>7</v>
      </c>
      <c r="H35" s="4" t="s">
        <v>81</v>
      </c>
      <c r="I35" s="4" t="s">
        <v>9</v>
      </c>
      <c r="J35" s="17"/>
      <c r="K35" s="17"/>
      <c r="L35" s="17"/>
      <c r="M35" s="5" t="s">
        <v>10</v>
      </c>
      <c r="N35" s="5" t="s">
        <v>11</v>
      </c>
      <c r="O35" s="27" t="s">
        <v>11</v>
      </c>
      <c r="P35" s="5" t="s">
        <v>12</v>
      </c>
      <c r="Q35" s="5" t="s">
        <v>48</v>
      </c>
      <c r="R35" s="14"/>
      <c r="S35" s="11" t="s">
        <v>14</v>
      </c>
    </row>
    <row r="36" spans="2:19" ht="12.75" customHeight="1">
      <c r="B36" s="13" t="s">
        <v>1</v>
      </c>
      <c r="C36" s="32">
        <v>1</v>
      </c>
      <c r="D36" s="32">
        <v>1</v>
      </c>
      <c r="E36" s="33">
        <v>40</v>
      </c>
      <c r="F36" s="33">
        <v>1</v>
      </c>
      <c r="G36" s="32">
        <v>40</v>
      </c>
      <c r="H36" s="34" t="s">
        <v>82</v>
      </c>
      <c r="I36" s="32">
        <v>2</v>
      </c>
      <c r="J36" s="24">
        <v>2</v>
      </c>
      <c r="K36" s="21"/>
      <c r="L36" s="21"/>
      <c r="M36" s="6" t="s">
        <v>49</v>
      </c>
      <c r="N36" s="7" t="s">
        <v>83</v>
      </c>
      <c r="O36" s="28" t="s">
        <v>84</v>
      </c>
      <c r="P36" s="6" t="s">
        <v>85</v>
      </c>
      <c r="Q36" s="6" t="s">
        <v>15</v>
      </c>
      <c r="R36" s="18">
        <v>8.5999999999999993E-2</v>
      </c>
      <c r="S36" s="8">
        <f t="shared" ref="S36:S50" si="2">C36*E36*R36</f>
        <v>3.4399999999999995</v>
      </c>
    </row>
    <row r="37" spans="2:19" ht="12.75" customHeight="1">
      <c r="B37" s="13" t="s">
        <v>1</v>
      </c>
      <c r="C37" s="32">
        <v>1</v>
      </c>
      <c r="D37" s="32">
        <v>1</v>
      </c>
      <c r="E37" s="33">
        <v>50</v>
      </c>
      <c r="F37" s="33">
        <v>1</v>
      </c>
      <c r="G37" s="32">
        <v>50</v>
      </c>
      <c r="H37" s="34" t="s">
        <v>82</v>
      </c>
      <c r="I37" s="32">
        <v>12</v>
      </c>
      <c r="J37" s="24">
        <v>12</v>
      </c>
      <c r="K37" s="21"/>
      <c r="L37" s="21"/>
      <c r="M37" s="6" t="s">
        <v>49</v>
      </c>
      <c r="N37" s="7" t="s">
        <v>86</v>
      </c>
      <c r="O37" s="28" t="s">
        <v>87</v>
      </c>
      <c r="P37" s="6" t="s">
        <v>88</v>
      </c>
      <c r="Q37" s="6" t="s">
        <v>15</v>
      </c>
      <c r="R37" s="18">
        <v>3.9E-2</v>
      </c>
      <c r="S37" s="8">
        <f t="shared" si="2"/>
        <v>1.95</v>
      </c>
    </row>
    <row r="38" spans="2:19" ht="12.75" customHeight="1">
      <c r="B38" s="13" t="s">
        <v>1</v>
      </c>
      <c r="C38" s="32">
        <v>1</v>
      </c>
      <c r="D38" s="32">
        <v>1</v>
      </c>
      <c r="E38" s="33">
        <v>100</v>
      </c>
      <c r="F38" s="33">
        <v>1</v>
      </c>
      <c r="G38" s="32">
        <v>100</v>
      </c>
      <c r="H38" s="34" t="s">
        <v>82</v>
      </c>
      <c r="I38" s="32">
        <v>8</v>
      </c>
      <c r="J38" s="24">
        <v>8</v>
      </c>
      <c r="K38" s="21"/>
      <c r="L38" s="21"/>
      <c r="M38" s="6" t="s">
        <v>49</v>
      </c>
      <c r="N38" s="7" t="s">
        <v>89</v>
      </c>
      <c r="O38" s="28" t="s">
        <v>90</v>
      </c>
      <c r="P38" s="6" t="s">
        <v>91</v>
      </c>
      <c r="Q38" s="6" t="s">
        <v>76</v>
      </c>
      <c r="R38" s="18">
        <v>6.0000000000000001E-3</v>
      </c>
      <c r="S38" s="8">
        <f t="shared" si="2"/>
        <v>0.6</v>
      </c>
    </row>
    <row r="39" spans="2:19" ht="12.75" customHeight="1">
      <c r="B39" s="13" t="s">
        <v>1</v>
      </c>
      <c r="C39" s="32">
        <v>1</v>
      </c>
      <c r="D39" s="32">
        <v>1</v>
      </c>
      <c r="E39" s="33">
        <v>500</v>
      </c>
      <c r="F39" s="33">
        <v>1</v>
      </c>
      <c r="G39" s="32">
        <v>500</v>
      </c>
      <c r="H39" s="34" t="s">
        <v>82</v>
      </c>
      <c r="I39" s="32">
        <v>8</v>
      </c>
      <c r="J39" s="24">
        <v>8</v>
      </c>
      <c r="K39" s="21"/>
      <c r="L39" s="21"/>
      <c r="M39" s="6" t="s">
        <v>49</v>
      </c>
      <c r="N39" s="7" t="s">
        <v>92</v>
      </c>
      <c r="O39" s="28" t="s">
        <v>93</v>
      </c>
      <c r="P39" s="6" t="s">
        <v>94</v>
      </c>
      <c r="Q39" s="6" t="s">
        <v>21</v>
      </c>
      <c r="R39" s="18">
        <v>2E-3</v>
      </c>
      <c r="S39" s="8">
        <f t="shared" si="2"/>
        <v>1</v>
      </c>
    </row>
    <row r="40" spans="2:19" ht="12.75" customHeight="1">
      <c r="B40" s="13" t="s">
        <v>1</v>
      </c>
      <c r="C40" s="32">
        <v>1</v>
      </c>
      <c r="D40" s="32">
        <v>1</v>
      </c>
      <c r="E40" s="33">
        <v>5</v>
      </c>
      <c r="F40" s="33">
        <v>1</v>
      </c>
      <c r="G40" s="32">
        <v>5</v>
      </c>
      <c r="H40" s="34" t="s">
        <v>82</v>
      </c>
      <c r="I40" s="32">
        <v>2</v>
      </c>
      <c r="J40" s="24">
        <v>2</v>
      </c>
      <c r="K40" s="21"/>
      <c r="L40" s="21"/>
      <c r="M40" s="6" t="s">
        <v>95</v>
      </c>
      <c r="N40" s="7" t="s">
        <v>96</v>
      </c>
      <c r="O40" s="28" t="s">
        <v>97</v>
      </c>
      <c r="P40" s="6" t="s">
        <v>98</v>
      </c>
      <c r="Q40" s="6" t="s">
        <v>76</v>
      </c>
      <c r="R40" s="18">
        <v>0.01</v>
      </c>
      <c r="S40" s="8">
        <f t="shared" si="2"/>
        <v>0.05</v>
      </c>
    </row>
    <row r="41" spans="2:19" ht="12.75" customHeight="1">
      <c r="B41" s="13" t="s">
        <v>1</v>
      </c>
      <c r="C41" s="32">
        <v>1</v>
      </c>
      <c r="D41" s="32">
        <v>1</v>
      </c>
      <c r="E41" s="33">
        <v>100</v>
      </c>
      <c r="F41" s="33">
        <v>1</v>
      </c>
      <c r="G41" s="32">
        <v>100</v>
      </c>
      <c r="H41" s="34" t="s">
        <v>82</v>
      </c>
      <c r="I41" s="32">
        <v>27</v>
      </c>
      <c r="J41" s="24">
        <v>27</v>
      </c>
      <c r="K41" s="21"/>
      <c r="L41" s="21"/>
      <c r="M41" s="6" t="s">
        <v>49</v>
      </c>
      <c r="N41" s="7" t="s">
        <v>99</v>
      </c>
      <c r="O41" s="28" t="s">
        <v>100</v>
      </c>
      <c r="P41" s="6" t="s">
        <v>101</v>
      </c>
      <c r="Q41" s="6" t="s">
        <v>102</v>
      </c>
      <c r="R41" s="18">
        <v>4.0000000000000001E-3</v>
      </c>
      <c r="S41" s="8">
        <f t="shared" si="2"/>
        <v>0.4</v>
      </c>
    </row>
    <row r="42" spans="2:19" ht="12.75" customHeight="1">
      <c r="B42" s="13" t="s">
        <v>1</v>
      </c>
      <c r="C42" s="32">
        <v>1</v>
      </c>
      <c r="D42" s="32">
        <v>1</v>
      </c>
      <c r="E42" s="33">
        <v>100</v>
      </c>
      <c r="F42" s="33">
        <v>1</v>
      </c>
      <c r="G42" s="32">
        <v>100</v>
      </c>
      <c r="H42" s="34" t="s">
        <v>82</v>
      </c>
      <c r="I42" s="32">
        <v>6</v>
      </c>
      <c r="J42" s="24">
        <v>6</v>
      </c>
      <c r="K42" s="21"/>
      <c r="L42" s="21"/>
      <c r="M42" s="6" t="s">
        <v>49</v>
      </c>
      <c r="N42" s="7" t="s">
        <v>103</v>
      </c>
      <c r="O42" s="28" t="s">
        <v>104</v>
      </c>
      <c r="P42" s="6" t="s">
        <v>105</v>
      </c>
      <c r="Q42" s="6" t="s">
        <v>106</v>
      </c>
      <c r="R42" s="18">
        <v>5.0000000000000001E-3</v>
      </c>
      <c r="S42" s="8">
        <f t="shared" si="2"/>
        <v>0.5</v>
      </c>
    </row>
    <row r="43" spans="2:19" ht="12.75" customHeight="1">
      <c r="B43" s="13" t="s">
        <v>1</v>
      </c>
      <c r="C43" s="32">
        <v>1</v>
      </c>
      <c r="D43" s="32">
        <v>1</v>
      </c>
      <c r="E43" s="33">
        <v>20</v>
      </c>
      <c r="F43" s="33">
        <v>1</v>
      </c>
      <c r="G43" s="32">
        <v>20</v>
      </c>
      <c r="H43" s="34" t="s">
        <v>82</v>
      </c>
      <c r="I43" s="32">
        <v>2</v>
      </c>
      <c r="J43" s="24">
        <v>2</v>
      </c>
      <c r="K43" s="21"/>
      <c r="L43" s="21"/>
      <c r="M43" s="6" t="s">
        <v>49</v>
      </c>
      <c r="N43" s="7" t="s">
        <v>107</v>
      </c>
      <c r="O43" s="28" t="s">
        <v>108</v>
      </c>
      <c r="P43" s="6" t="s">
        <v>109</v>
      </c>
      <c r="Q43" s="6" t="s">
        <v>76</v>
      </c>
      <c r="R43" s="18">
        <v>0</v>
      </c>
      <c r="S43" s="8">
        <f t="shared" si="2"/>
        <v>0</v>
      </c>
    </row>
    <row r="44" spans="2:19" ht="12.75" customHeight="1">
      <c r="B44" s="13" t="s">
        <v>1</v>
      </c>
      <c r="C44" s="32">
        <v>1</v>
      </c>
      <c r="D44" s="32">
        <v>1</v>
      </c>
      <c r="E44" s="33">
        <v>10</v>
      </c>
      <c r="F44" s="33">
        <v>1</v>
      </c>
      <c r="G44" s="32">
        <v>10</v>
      </c>
      <c r="H44" s="34" t="s">
        <v>82</v>
      </c>
      <c r="I44" s="32">
        <v>4</v>
      </c>
      <c r="J44" s="24">
        <v>4</v>
      </c>
      <c r="K44" s="21"/>
      <c r="L44" s="21"/>
      <c r="M44" s="6" t="s">
        <v>95</v>
      </c>
      <c r="N44" s="7" t="s">
        <v>110</v>
      </c>
      <c r="O44" s="28" t="s">
        <v>111</v>
      </c>
      <c r="P44" s="6" t="s">
        <v>112</v>
      </c>
      <c r="Q44" s="6" t="s">
        <v>76</v>
      </c>
      <c r="R44" s="18">
        <v>0.02</v>
      </c>
      <c r="S44" s="8">
        <f t="shared" si="2"/>
        <v>0.2</v>
      </c>
    </row>
    <row r="45" spans="2:19" ht="12.75" customHeight="1">
      <c r="B45" s="13" t="s">
        <v>1</v>
      </c>
      <c r="C45" s="32">
        <v>1</v>
      </c>
      <c r="D45" s="32">
        <v>1</v>
      </c>
      <c r="E45" s="33">
        <v>4</v>
      </c>
      <c r="F45" s="33">
        <v>1</v>
      </c>
      <c r="G45" s="32">
        <v>4</v>
      </c>
      <c r="H45" s="34" t="s">
        <v>82</v>
      </c>
      <c r="I45" s="32">
        <v>2</v>
      </c>
      <c r="J45" s="24">
        <v>2</v>
      </c>
      <c r="K45" s="21"/>
      <c r="L45" s="21"/>
      <c r="M45" s="6" t="s">
        <v>95</v>
      </c>
      <c r="N45" s="7" t="s">
        <v>113</v>
      </c>
      <c r="O45" s="28" t="s">
        <v>114</v>
      </c>
      <c r="P45" s="6" t="s">
        <v>115</v>
      </c>
      <c r="Q45" s="6" t="s">
        <v>76</v>
      </c>
      <c r="R45" s="18">
        <v>3.7999999999999999E-2</v>
      </c>
      <c r="S45" s="8">
        <f t="shared" si="2"/>
        <v>0.152</v>
      </c>
    </row>
    <row r="46" spans="2:19" ht="12.75" customHeight="1">
      <c r="B46" s="13" t="s">
        <v>1</v>
      </c>
      <c r="C46" s="32">
        <v>1</v>
      </c>
      <c r="D46" s="32">
        <v>1</v>
      </c>
      <c r="E46" s="33">
        <v>60</v>
      </c>
      <c r="F46" s="33">
        <v>1</v>
      </c>
      <c r="G46" s="32">
        <v>60</v>
      </c>
      <c r="H46" s="34" t="s">
        <v>82</v>
      </c>
      <c r="I46" s="32">
        <v>4</v>
      </c>
      <c r="J46" s="24">
        <v>4</v>
      </c>
      <c r="K46" s="21"/>
      <c r="L46" s="21"/>
      <c r="M46" s="6" t="s">
        <v>95</v>
      </c>
      <c r="N46" s="7" t="s">
        <v>116</v>
      </c>
      <c r="O46" s="28" t="s">
        <v>117</v>
      </c>
      <c r="P46" s="6" t="s">
        <v>118</v>
      </c>
      <c r="Q46" s="6" t="s">
        <v>76</v>
      </c>
      <c r="R46" s="18">
        <v>0.05</v>
      </c>
      <c r="S46" s="8">
        <f t="shared" si="2"/>
        <v>3</v>
      </c>
    </row>
    <row r="47" spans="2:19" ht="12.75" customHeight="1">
      <c r="B47" s="13" t="s">
        <v>1</v>
      </c>
      <c r="C47" s="32">
        <v>1</v>
      </c>
      <c r="D47" s="32">
        <v>1</v>
      </c>
      <c r="E47" s="33">
        <v>10</v>
      </c>
      <c r="F47" s="33">
        <v>1</v>
      </c>
      <c r="G47" s="32">
        <v>10</v>
      </c>
      <c r="H47" s="34" t="s">
        <v>82</v>
      </c>
      <c r="I47" s="32">
        <v>2</v>
      </c>
      <c r="J47" s="24">
        <v>2</v>
      </c>
      <c r="K47" s="21"/>
      <c r="L47" s="21"/>
      <c r="M47" s="6" t="s">
        <v>49</v>
      </c>
      <c r="N47" s="7" t="s">
        <v>119</v>
      </c>
      <c r="O47" s="28" t="s">
        <v>120</v>
      </c>
      <c r="P47" s="6" t="s">
        <v>121</v>
      </c>
      <c r="Q47" s="6" t="s">
        <v>76</v>
      </c>
      <c r="R47" s="18">
        <v>1.2E-2</v>
      </c>
      <c r="S47" s="8">
        <f t="shared" si="2"/>
        <v>0.12</v>
      </c>
    </row>
    <row r="48" spans="2:19" ht="12.75" customHeight="1">
      <c r="B48" s="13" t="s">
        <v>1</v>
      </c>
      <c r="C48" s="32">
        <v>1</v>
      </c>
      <c r="D48" s="32">
        <v>1</v>
      </c>
      <c r="E48" s="33">
        <v>100</v>
      </c>
      <c r="F48" s="33">
        <v>1</v>
      </c>
      <c r="G48" s="32">
        <v>100</v>
      </c>
      <c r="H48" s="34" t="s">
        <v>82</v>
      </c>
      <c r="I48" s="32">
        <v>4</v>
      </c>
      <c r="J48" s="24">
        <v>4</v>
      </c>
      <c r="K48" s="21"/>
      <c r="L48" s="21"/>
      <c r="M48" s="6" t="s">
        <v>49</v>
      </c>
      <c r="N48" s="7" t="s">
        <v>122</v>
      </c>
      <c r="O48" s="28" t="s">
        <v>123</v>
      </c>
      <c r="P48" s="6" t="s">
        <v>124</v>
      </c>
      <c r="Q48" s="6" t="s">
        <v>15</v>
      </c>
      <c r="R48" s="18">
        <v>5.0000000000000001E-3</v>
      </c>
      <c r="S48" s="8">
        <f t="shared" si="2"/>
        <v>0.5</v>
      </c>
    </row>
    <row r="49" spans="2:19" ht="12.75" customHeight="1">
      <c r="B49" s="13" t="s">
        <v>1</v>
      </c>
      <c r="C49" s="32">
        <v>1</v>
      </c>
      <c r="D49" s="32">
        <v>1</v>
      </c>
      <c r="E49" s="33">
        <v>1000</v>
      </c>
      <c r="F49" s="33">
        <v>1</v>
      </c>
      <c r="G49" s="32">
        <v>1000</v>
      </c>
      <c r="H49" s="34" t="s">
        <v>82</v>
      </c>
      <c r="I49" s="32">
        <v>24</v>
      </c>
      <c r="J49" s="24">
        <v>24</v>
      </c>
      <c r="K49" s="21"/>
      <c r="L49" s="21"/>
      <c r="M49" s="6" t="s">
        <v>49</v>
      </c>
      <c r="N49" s="7" t="s">
        <v>125</v>
      </c>
      <c r="O49" s="28" t="s">
        <v>126</v>
      </c>
      <c r="P49" s="6" t="s">
        <v>127</v>
      </c>
      <c r="Q49" s="6" t="s">
        <v>15</v>
      </c>
      <c r="R49" s="18">
        <v>3.0000000000000001E-3</v>
      </c>
      <c r="S49" s="8">
        <f t="shared" si="2"/>
        <v>3</v>
      </c>
    </row>
    <row r="50" spans="2:19" ht="12.75" customHeight="1">
      <c r="B50" s="13" t="s">
        <v>1</v>
      </c>
      <c r="C50" s="32">
        <v>1</v>
      </c>
      <c r="D50" s="32">
        <v>1</v>
      </c>
      <c r="E50" s="33">
        <v>1000</v>
      </c>
      <c r="F50" s="33">
        <v>1</v>
      </c>
      <c r="G50" s="32">
        <v>1000</v>
      </c>
      <c r="H50" s="34" t="s">
        <v>82</v>
      </c>
      <c r="I50" s="32">
        <v>38</v>
      </c>
      <c r="J50" s="24">
        <v>38</v>
      </c>
      <c r="K50" s="21"/>
      <c r="L50" s="21"/>
      <c r="M50" s="6" t="s">
        <v>49</v>
      </c>
      <c r="N50" s="7" t="s">
        <v>128</v>
      </c>
      <c r="O50" s="28" t="s">
        <v>129</v>
      </c>
      <c r="P50" s="6" t="s">
        <v>130</v>
      </c>
      <c r="Q50" s="6" t="s">
        <v>15</v>
      </c>
      <c r="R50" s="18">
        <v>2E-3</v>
      </c>
      <c r="S50" s="8">
        <f t="shared" si="2"/>
        <v>2</v>
      </c>
    </row>
    <row r="51" spans="2:19">
      <c r="B51" s="13" t="s">
        <v>4</v>
      </c>
      <c r="C51" s="9" t="s">
        <v>47</v>
      </c>
      <c r="D51" s="16"/>
      <c r="E51" s="16"/>
      <c r="F51" s="16"/>
      <c r="G51" s="12"/>
      <c r="H51" s="12"/>
      <c r="I51" s="12"/>
      <c r="J51" s="16"/>
      <c r="K51" s="16"/>
      <c r="L51" s="16"/>
      <c r="M51" s="10"/>
      <c r="N51" s="10"/>
      <c r="O51" s="29"/>
      <c r="P51" s="10"/>
      <c r="Q51" s="10"/>
      <c r="R51" s="15"/>
      <c r="S51" s="22">
        <f>SUMIF(B:B,"Articles",S:S)</f>
        <v>16.911999999999999</v>
      </c>
    </row>
    <row r="53" spans="2:19">
      <c r="C53" s="3" t="s">
        <v>3</v>
      </c>
      <c r="D53" s="19"/>
      <c r="E53" s="19"/>
      <c r="F53" s="19"/>
      <c r="G53" s="3"/>
      <c r="H53" s="3"/>
      <c r="I53" s="3"/>
      <c r="J53" s="19"/>
      <c r="K53" s="19"/>
      <c r="L53" s="19"/>
    </row>
    <row r="54" spans="2:19">
      <c r="C54" s="4" t="s">
        <v>6</v>
      </c>
      <c r="D54" s="17"/>
      <c r="E54" s="17"/>
      <c r="F54" s="17"/>
      <c r="G54" s="4" t="s">
        <v>7</v>
      </c>
      <c r="H54" s="4"/>
      <c r="I54" s="4" t="s">
        <v>9</v>
      </c>
      <c r="J54" s="17"/>
      <c r="K54" s="17"/>
      <c r="L54" s="17"/>
      <c r="M54" s="5" t="s">
        <v>10</v>
      </c>
      <c r="N54" s="5" t="s">
        <v>11</v>
      </c>
      <c r="O54" s="27" t="s">
        <v>11</v>
      </c>
      <c r="P54" s="5" t="s">
        <v>12</v>
      </c>
      <c r="Q54" s="5" t="s">
        <v>48</v>
      </c>
      <c r="R54" s="14" t="s">
        <v>14</v>
      </c>
      <c r="S54" s="11" t="s">
        <v>14</v>
      </c>
    </row>
    <row r="55" spans="2:19" ht="12.75" customHeight="1">
      <c r="B55" s="13" t="s">
        <v>3</v>
      </c>
      <c r="C55" s="32">
        <v>1</v>
      </c>
      <c r="D55" s="33"/>
      <c r="E55" s="33">
        <v>400</v>
      </c>
      <c r="F55" s="33">
        <v>1</v>
      </c>
      <c r="G55" s="32">
        <v>400</v>
      </c>
      <c r="H55" s="25"/>
      <c r="I55" s="25">
        <v>7.6</v>
      </c>
      <c r="J55" s="24">
        <v>7.6432180399999998</v>
      </c>
      <c r="K55" s="21"/>
      <c r="L55" s="21"/>
      <c r="M55" s="6" t="s">
        <v>17</v>
      </c>
      <c r="N55" s="7" t="s">
        <v>131</v>
      </c>
      <c r="O55" s="28" t="s">
        <v>132</v>
      </c>
      <c r="P55" s="6" t="s">
        <v>133</v>
      </c>
      <c r="Q55" s="6" t="s">
        <v>76</v>
      </c>
      <c r="R55" s="18">
        <v>2.1999999999999999E-2</v>
      </c>
      <c r="S55" s="8">
        <f t="shared" ref="S55:S60" si="3">C55*E55*R55</f>
        <v>8.7999999999999989</v>
      </c>
    </row>
    <row r="56" spans="2:19" ht="12.75" customHeight="1">
      <c r="B56" s="13" t="s">
        <v>3</v>
      </c>
      <c r="C56" s="32">
        <v>1</v>
      </c>
      <c r="D56" s="33"/>
      <c r="E56" s="33">
        <v>300</v>
      </c>
      <c r="F56" s="33">
        <v>1</v>
      </c>
      <c r="G56" s="32">
        <v>300</v>
      </c>
      <c r="H56" s="25"/>
      <c r="I56" s="25">
        <v>7.6</v>
      </c>
      <c r="J56" s="24">
        <v>7.6432180399999998</v>
      </c>
      <c r="K56" s="21"/>
      <c r="L56" s="21"/>
      <c r="M56" s="6" t="s">
        <v>17</v>
      </c>
      <c r="N56" s="7" t="s">
        <v>134</v>
      </c>
      <c r="O56" s="28" t="s">
        <v>135</v>
      </c>
      <c r="P56" s="6" t="s">
        <v>136</v>
      </c>
      <c r="Q56" s="6" t="s">
        <v>76</v>
      </c>
      <c r="R56" s="18">
        <v>3.5000000000000003E-2</v>
      </c>
      <c r="S56" s="8">
        <f t="shared" si="3"/>
        <v>10.500000000000002</v>
      </c>
    </row>
    <row r="57" spans="2:19" ht="12.75" customHeight="1">
      <c r="B57" s="13" t="s">
        <v>3</v>
      </c>
      <c r="C57" s="32">
        <v>1</v>
      </c>
      <c r="D57" s="33"/>
      <c r="E57" s="33">
        <v>150</v>
      </c>
      <c r="F57" s="33">
        <v>1</v>
      </c>
      <c r="G57" s="32">
        <v>150</v>
      </c>
      <c r="H57" s="25"/>
      <c r="I57" s="25">
        <v>39.9</v>
      </c>
      <c r="J57" s="24">
        <v>39.881599430000001</v>
      </c>
      <c r="K57" s="21"/>
      <c r="L57" s="21"/>
      <c r="M57" s="6" t="s">
        <v>17</v>
      </c>
      <c r="N57" s="7" t="s">
        <v>137</v>
      </c>
      <c r="O57" s="28" t="s">
        <v>138</v>
      </c>
      <c r="P57" s="6" t="s">
        <v>139</v>
      </c>
      <c r="Q57" s="6" t="s">
        <v>76</v>
      </c>
      <c r="R57" s="18">
        <v>6.8000000000000005E-2</v>
      </c>
      <c r="S57" s="8">
        <f t="shared" si="3"/>
        <v>10.200000000000001</v>
      </c>
    </row>
    <row r="58" spans="2:19" ht="12.75" customHeight="1">
      <c r="B58" s="13" t="s">
        <v>3</v>
      </c>
      <c r="C58" s="32">
        <v>1</v>
      </c>
      <c r="D58" s="33"/>
      <c r="E58" s="33">
        <v>300</v>
      </c>
      <c r="F58" s="33">
        <v>1</v>
      </c>
      <c r="G58" s="32">
        <v>300</v>
      </c>
      <c r="H58" s="25"/>
      <c r="I58" s="25">
        <v>25.6</v>
      </c>
      <c r="J58" s="24">
        <v>25.646999359999999</v>
      </c>
      <c r="K58" s="21"/>
      <c r="L58" s="21"/>
      <c r="M58" s="6" t="s">
        <v>17</v>
      </c>
      <c r="N58" s="7" t="s">
        <v>140</v>
      </c>
      <c r="O58" s="28" t="s">
        <v>141</v>
      </c>
      <c r="P58" s="6" t="s">
        <v>142</v>
      </c>
      <c r="Q58" s="6" t="s">
        <v>76</v>
      </c>
      <c r="R58" s="18">
        <v>3.5999999999999997E-2</v>
      </c>
      <c r="S58" s="8">
        <f t="shared" si="3"/>
        <v>10.799999999999999</v>
      </c>
    </row>
    <row r="59" spans="2:19" ht="12.75" customHeight="1">
      <c r="B59" s="13" t="s">
        <v>3</v>
      </c>
      <c r="C59" s="32">
        <v>1</v>
      </c>
      <c r="D59" s="33"/>
      <c r="E59" s="33">
        <v>200</v>
      </c>
      <c r="F59" s="33">
        <v>1</v>
      </c>
      <c r="G59" s="32">
        <v>200</v>
      </c>
      <c r="H59" s="25"/>
      <c r="I59" s="25">
        <v>9</v>
      </c>
      <c r="J59" s="24">
        <v>9.0120878199999996</v>
      </c>
      <c r="K59" s="21"/>
      <c r="L59" s="21"/>
      <c r="M59" s="6" t="s">
        <v>17</v>
      </c>
      <c r="N59" s="7" t="s">
        <v>143</v>
      </c>
      <c r="O59" s="28" t="s">
        <v>144</v>
      </c>
      <c r="P59" s="6" t="s">
        <v>145</v>
      </c>
      <c r="Q59" s="6" t="s">
        <v>76</v>
      </c>
      <c r="R59" s="18">
        <v>0.05</v>
      </c>
      <c r="S59" s="8">
        <f t="shared" si="3"/>
        <v>10</v>
      </c>
    </row>
    <row r="60" spans="2:19" ht="12.75" customHeight="1">
      <c r="B60" s="13" t="s">
        <v>3</v>
      </c>
      <c r="C60" s="32">
        <v>1</v>
      </c>
      <c r="D60" s="33"/>
      <c r="E60" s="33">
        <v>1300</v>
      </c>
      <c r="F60" s="33">
        <v>1</v>
      </c>
      <c r="G60" s="32">
        <v>1300</v>
      </c>
      <c r="H60" s="25"/>
      <c r="I60" s="25">
        <v>67.2</v>
      </c>
      <c r="J60" s="24">
        <v>67.171653750000004</v>
      </c>
      <c r="K60" s="21"/>
      <c r="L60" s="21"/>
      <c r="M60" s="6" t="s">
        <v>17</v>
      </c>
      <c r="N60" s="7" t="s">
        <v>146</v>
      </c>
      <c r="O60" s="28" t="s">
        <v>147</v>
      </c>
      <c r="P60" s="6" t="s">
        <v>148</v>
      </c>
      <c r="Q60" s="6" t="s">
        <v>76</v>
      </c>
      <c r="R60" s="18">
        <v>0</v>
      </c>
      <c r="S60" s="8">
        <f t="shared" si="3"/>
        <v>0</v>
      </c>
    </row>
    <row r="61" spans="2:19">
      <c r="B61" s="13" t="s">
        <v>4</v>
      </c>
      <c r="C61" s="9" t="s">
        <v>47</v>
      </c>
      <c r="D61" s="16"/>
      <c r="E61" s="16"/>
      <c r="F61" s="16"/>
      <c r="G61" s="12"/>
      <c r="H61" s="12"/>
      <c r="I61" s="12"/>
      <c r="J61" s="16"/>
      <c r="K61" s="16"/>
      <c r="L61" s="16"/>
      <c r="M61" s="10"/>
      <c r="N61" s="10"/>
      <c r="O61" s="29"/>
      <c r="P61" s="10"/>
      <c r="Q61" s="10"/>
      <c r="R61" s="15"/>
      <c r="S61" s="22">
        <f>SUMIF(B:B,"Gaskets",S:S)</f>
        <v>50.3</v>
      </c>
    </row>
    <row r="63" spans="2:19">
      <c r="Q63" s="9" t="s">
        <v>149</v>
      </c>
      <c r="R63" s="16"/>
      <c r="S63" s="22">
        <f>SUMIF(B:B,"Sum",S:S)</f>
        <v>179.04759999999999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Alumil-9</cp:lastModifiedBy>
  <dcterms:created xsi:type="dcterms:W3CDTF">2018-12-13T09:12:17Z</dcterms:created>
  <dcterms:modified xsi:type="dcterms:W3CDTF">2019-11-06T05:35:09Z</dcterms:modified>
</cp:coreProperties>
</file>