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3E359BCA-5393-4BCC-AC52-B263E5EE14FE}" xr6:coauthVersionLast="47" xr6:coauthVersionMax="47" xr10:uidLastSave="{00000000-0000-0000-0000-000000000000}"/>
  <bookViews>
    <workbookView xWindow="-120" yWindow="-120" windowWidth="24240" windowHeight="13020" activeTab="2" xr2:uid="{046F1777-9486-45E7-8AFC-657A802ACB6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11" i="2"/>
  <c r="L6" i="2"/>
  <c r="L5" i="2"/>
  <c r="B5" i="2"/>
  <c r="Q7" i="1"/>
  <c r="L12" i="2" s="1"/>
  <c r="Q8" i="1"/>
  <c r="Q9" i="1"/>
  <c r="Q10" i="1"/>
  <c r="Q11" i="1"/>
  <c r="Q12" i="1"/>
  <c r="Q13" i="1"/>
  <c r="Q6" i="1"/>
  <c r="P7" i="1"/>
  <c r="L11" i="2" s="1"/>
  <c r="M15" i="2" s="1"/>
  <c r="P8" i="1"/>
  <c r="P9" i="1"/>
  <c r="P10" i="1"/>
  <c r="P11" i="1"/>
  <c r="P12" i="1"/>
  <c r="P13" i="1"/>
  <c r="P6" i="1"/>
  <c r="N7" i="1"/>
  <c r="B14" i="2" s="1"/>
  <c r="N8" i="1"/>
  <c r="N9" i="1"/>
  <c r="N10" i="1"/>
  <c r="N11" i="1"/>
  <c r="N12" i="1"/>
  <c r="N13" i="1"/>
  <c r="N6" i="1"/>
  <c r="L7" i="1"/>
  <c r="B12" i="2" s="1"/>
  <c r="L8" i="1"/>
  <c r="L9" i="1"/>
  <c r="L10" i="1"/>
  <c r="L11" i="1"/>
  <c r="L12" i="1"/>
  <c r="L13" i="1"/>
  <c r="L6" i="1"/>
  <c r="K7" i="1"/>
  <c r="K8" i="1"/>
  <c r="K9" i="1"/>
  <c r="K10" i="1"/>
  <c r="K11" i="1"/>
  <c r="K12" i="1"/>
  <c r="K13" i="1"/>
  <c r="J7" i="1"/>
  <c r="B13" i="2" s="1"/>
  <c r="J8" i="1"/>
  <c r="J9" i="1"/>
  <c r="J10" i="1"/>
  <c r="J11" i="1"/>
  <c r="J12" i="1"/>
  <c r="J13" i="1"/>
  <c r="J6" i="1"/>
  <c r="I7" i="1"/>
  <c r="I8" i="1"/>
  <c r="I9" i="1"/>
  <c r="I10" i="1"/>
  <c r="I11" i="1"/>
  <c r="I12" i="1"/>
  <c r="I13" i="1"/>
  <c r="I6" i="1"/>
  <c r="K6" i="1"/>
  <c r="H7" i="1"/>
  <c r="O7" i="1" s="1"/>
  <c r="R7" i="1" s="1"/>
  <c r="C18" i="2" s="1"/>
  <c r="H8" i="1"/>
  <c r="H9" i="1"/>
  <c r="O9" i="1" s="1"/>
  <c r="R9" i="1" s="1"/>
  <c r="H10" i="1"/>
  <c r="O10" i="1" s="1"/>
  <c r="R10" i="1" s="1"/>
  <c r="H11" i="1"/>
  <c r="O11" i="1" s="1"/>
  <c r="R11" i="1" s="1"/>
  <c r="H12" i="1"/>
  <c r="H13" i="1"/>
  <c r="O13" i="1" s="1"/>
  <c r="R13" i="1" s="1"/>
  <c r="H6" i="1"/>
  <c r="O6" i="1" s="1"/>
  <c r="R6" i="1" s="1"/>
  <c r="O12" i="1" l="1"/>
  <c r="R12" i="1" s="1"/>
  <c r="O8" i="1"/>
  <c r="R8" i="1" s="1"/>
</calcChain>
</file>

<file path=xl/sharedStrings.xml><?xml version="1.0" encoding="utf-8"?>
<sst xmlns="http://schemas.openxmlformats.org/spreadsheetml/2006/main" count="74" uniqueCount="57">
  <si>
    <t>salary sheet</t>
  </si>
  <si>
    <t xml:space="preserve">LITERACY INDIA </t>
  </si>
  <si>
    <t>EMP-ID</t>
  </si>
  <si>
    <t>EMP-NAME</t>
  </si>
  <si>
    <t>DA</t>
  </si>
  <si>
    <t>TA</t>
  </si>
  <si>
    <t>CA</t>
  </si>
  <si>
    <t>HRA</t>
  </si>
  <si>
    <t>GROSS</t>
  </si>
  <si>
    <t>PF</t>
  </si>
  <si>
    <t>NET-SALARY</t>
  </si>
  <si>
    <t>LI998</t>
  </si>
  <si>
    <t>LI997</t>
  </si>
  <si>
    <t>LI996</t>
  </si>
  <si>
    <t>LI995</t>
  </si>
  <si>
    <t>LI994</t>
  </si>
  <si>
    <t>LI993</t>
  </si>
  <si>
    <t>LI992</t>
  </si>
  <si>
    <t>LI991</t>
  </si>
  <si>
    <t>ANJU</t>
  </si>
  <si>
    <t>ANUPAM</t>
  </si>
  <si>
    <t xml:space="preserve">  SEEMA</t>
  </si>
  <si>
    <t>KHUSHI</t>
  </si>
  <si>
    <t>JYOTI</t>
  </si>
  <si>
    <t>ANKIT</t>
  </si>
  <si>
    <t>PRIYA</t>
  </si>
  <si>
    <t>PREETI</t>
  </si>
  <si>
    <t>BANK-NAME</t>
  </si>
  <si>
    <t>BANK OF INDIA</t>
  </si>
  <si>
    <t>TEACHER</t>
  </si>
  <si>
    <t>CO-ORD</t>
  </si>
  <si>
    <t>BACK</t>
  </si>
  <si>
    <t>ACCOUNTS</t>
  </si>
  <si>
    <t>LAB-ASSI</t>
  </si>
  <si>
    <t>ESI</t>
  </si>
  <si>
    <t>LITERACY INDIA</t>
  </si>
  <si>
    <t xml:space="preserve">                                                                                                 SALARY SLIP OF MAR 24              </t>
  </si>
  <si>
    <t>NAME</t>
  </si>
  <si>
    <t>EMP-NO.</t>
  </si>
  <si>
    <t>DESIGNATION</t>
  </si>
  <si>
    <t>A/C-NO.-</t>
  </si>
  <si>
    <t>EARNING</t>
  </si>
  <si>
    <t>BASIC SALARY</t>
  </si>
  <si>
    <t>OT</t>
  </si>
  <si>
    <t>DEDUCTION</t>
  </si>
  <si>
    <t>GROSS SALARY</t>
  </si>
  <si>
    <t>TOTAL DEDUCTION</t>
  </si>
  <si>
    <t>NET PAY</t>
  </si>
  <si>
    <t>BANK NAME</t>
  </si>
  <si>
    <t>ACC-NO.</t>
  </si>
  <si>
    <t>POST</t>
  </si>
  <si>
    <t>ATT</t>
  </si>
  <si>
    <t>ATT-SALARY</t>
  </si>
  <si>
    <t>OVER-TIME</t>
  </si>
  <si>
    <t>OVER-TIME SALARY</t>
  </si>
  <si>
    <t>CLASS</t>
  </si>
  <si>
    <t>ROLL-NO.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</si>
</sst>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Mangal"/>
      <family val="2"/>
      <scheme val="minor"/>
    </font>
    <font>
      <sz val="36"/>
      <color theme="1"/>
      <name val="Algerian"/>
      <family val="5"/>
    </font>
    <font>
      <sz val="48"/>
      <color theme="1"/>
      <name val="Algerian"/>
      <family val="5"/>
    </font>
    <font>
      <sz val="26"/>
      <color theme="1"/>
      <name val="Arial Black"/>
      <family val="2"/>
    </font>
    <font>
      <sz val="18"/>
      <color theme="1"/>
      <name val="Bahnschrift"/>
      <family val="2"/>
    </font>
    <font>
      <b/>
      <sz val="11"/>
      <color theme="1"/>
      <name val="Mangal"/>
      <family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6" borderId="1" xfId="0" applyFill="1" applyBorder="1"/>
    <xf numFmtId="0" fontId="5" fillId="0" borderId="1" xfId="0" applyFont="1" applyBorder="1"/>
    <xf numFmtId="0" fontId="5" fillId="7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5" fillId="7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6A402-DF7C-49C6-B512-1BC9181064A3}">
  <dimension ref="A1:R13"/>
  <sheetViews>
    <sheetView workbookViewId="0">
      <selection activeCell="D12" sqref="D12"/>
    </sheetView>
  </sheetViews>
  <sheetFormatPr defaultRowHeight="25.5" x14ac:dyDescent="0.7"/>
  <cols>
    <col min="2" max="2" width="10" customWidth="1"/>
    <col min="3" max="3" width="13.44140625" customWidth="1"/>
    <col min="4" max="4" width="10" customWidth="1"/>
    <col min="5" max="5" width="12.44140625" customWidth="1"/>
    <col min="6" max="6" width="13.109375" customWidth="1"/>
    <col min="7" max="7" width="11.33203125" customWidth="1"/>
    <col min="8" max="8" width="19.88671875" customWidth="1"/>
    <col min="13" max="13" width="11.109375" customWidth="1"/>
    <col min="14" max="14" width="16.44140625" customWidth="1"/>
    <col min="18" max="18" width="11" customWidth="1"/>
  </cols>
  <sheetData>
    <row r="1" spans="1:18" x14ac:dyDescent="0.7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7">
      <c r="A3" s="7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x14ac:dyDescent="0.7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x14ac:dyDescent="0.7">
      <c r="A5" s="1" t="s">
        <v>2</v>
      </c>
      <c r="B5" s="1" t="s">
        <v>3</v>
      </c>
      <c r="C5" s="1" t="s">
        <v>48</v>
      </c>
      <c r="D5" s="1" t="s">
        <v>49</v>
      </c>
      <c r="E5" s="1" t="s">
        <v>50</v>
      </c>
      <c r="F5" s="1" t="s">
        <v>42</v>
      </c>
      <c r="G5" s="1" t="s">
        <v>51</v>
      </c>
      <c r="H5" s="1" t="s">
        <v>52</v>
      </c>
      <c r="I5" s="1" t="s">
        <v>4</v>
      </c>
      <c r="J5" s="1" t="s">
        <v>5</v>
      </c>
      <c r="K5" s="1" t="s">
        <v>6</v>
      </c>
      <c r="L5" s="1" t="s">
        <v>7</v>
      </c>
      <c r="M5" s="1" t="s">
        <v>53</v>
      </c>
      <c r="N5" s="1" t="s">
        <v>54</v>
      </c>
      <c r="O5" s="1" t="s">
        <v>8</v>
      </c>
      <c r="P5" s="1" t="s">
        <v>9</v>
      </c>
      <c r="Q5" s="1" t="s">
        <v>34</v>
      </c>
      <c r="R5" s="1" t="s">
        <v>10</v>
      </c>
    </row>
    <row r="6" spans="1:18" x14ac:dyDescent="0.7">
      <c r="A6" s="2" t="s">
        <v>11</v>
      </c>
      <c r="B6" s="2" t="s">
        <v>19</v>
      </c>
      <c r="C6" s="2" t="s">
        <v>28</v>
      </c>
      <c r="D6" s="2">
        <v>987654321</v>
      </c>
      <c r="E6" s="2" t="s">
        <v>29</v>
      </c>
      <c r="F6" s="2">
        <v>10000</v>
      </c>
      <c r="G6" s="2">
        <v>18</v>
      </c>
      <c r="H6" s="2">
        <f>F6/30*G6</f>
        <v>6000</v>
      </c>
      <c r="I6" s="2">
        <f>F6*3%</f>
        <v>300</v>
      </c>
      <c r="J6" s="2">
        <f>F6*2%</f>
        <v>200</v>
      </c>
      <c r="K6" s="2">
        <f>F6*3%</f>
        <v>300</v>
      </c>
      <c r="L6" s="2">
        <f>F6*4%</f>
        <v>400</v>
      </c>
      <c r="M6" s="2">
        <v>5</v>
      </c>
      <c r="N6" s="2">
        <f>F6/30/8*M6</f>
        <v>208.33333333333331</v>
      </c>
      <c r="O6" s="2">
        <f>H6+J6+L6+K6+I6+N6</f>
        <v>7408.333333333333</v>
      </c>
      <c r="P6" s="2">
        <f>F6*8%</f>
        <v>800</v>
      </c>
      <c r="Q6" s="2">
        <f>F6*1%</f>
        <v>100</v>
      </c>
      <c r="R6" s="2">
        <f>O6-P6-Q6</f>
        <v>6508.333333333333</v>
      </c>
    </row>
    <row r="7" spans="1:18" x14ac:dyDescent="0.7">
      <c r="A7" s="2" t="s">
        <v>12</v>
      </c>
      <c r="B7" s="2" t="s">
        <v>20</v>
      </c>
      <c r="C7" s="2" t="s">
        <v>28</v>
      </c>
      <c r="D7" s="2">
        <v>123456890</v>
      </c>
      <c r="E7" s="2" t="s">
        <v>29</v>
      </c>
      <c r="F7" s="2">
        <v>11000</v>
      </c>
      <c r="G7" s="2">
        <v>20</v>
      </c>
      <c r="H7" s="2">
        <f t="shared" ref="H7:H13" si="0">F7/30*G7</f>
        <v>7333.3333333333339</v>
      </c>
      <c r="I7" s="2">
        <f t="shared" ref="I7:I13" si="1">F7*3%</f>
        <v>330</v>
      </c>
      <c r="J7" s="2">
        <f t="shared" ref="J7:J13" si="2">F7*2%</f>
        <v>220</v>
      </c>
      <c r="K7" s="2">
        <f t="shared" ref="K7:K13" si="3">F7*3%</f>
        <v>330</v>
      </c>
      <c r="L7" s="2">
        <f t="shared" ref="L7:L13" si="4">F7*4%</f>
        <v>440</v>
      </c>
      <c r="M7" s="2">
        <v>4</v>
      </c>
      <c r="N7" s="2">
        <f t="shared" ref="N7:N13" si="5">F7/30/8*M7</f>
        <v>183.33333333333334</v>
      </c>
      <c r="O7" s="2">
        <f t="shared" ref="O7:O13" si="6">H7+J7+L7+K7+I7+N7</f>
        <v>8836.6666666666679</v>
      </c>
      <c r="P7" s="2">
        <f t="shared" ref="P7:P13" si="7">F7*8%</f>
        <v>880</v>
      </c>
      <c r="Q7" s="2">
        <f t="shared" ref="Q7:Q13" si="8">F7*1%</f>
        <v>110</v>
      </c>
      <c r="R7" s="2">
        <f t="shared" ref="R7:R13" si="9">O7-P7-Q7</f>
        <v>7846.6666666666679</v>
      </c>
    </row>
    <row r="8" spans="1:18" x14ac:dyDescent="0.7">
      <c r="A8" s="2" t="s">
        <v>13</v>
      </c>
      <c r="B8" s="2" t="s">
        <v>21</v>
      </c>
      <c r="C8" s="2" t="s">
        <v>28</v>
      </c>
      <c r="D8" s="2">
        <v>672320900</v>
      </c>
      <c r="E8" s="2" t="s">
        <v>30</v>
      </c>
      <c r="F8" s="2">
        <v>12000</v>
      </c>
      <c r="G8" s="2">
        <v>22</v>
      </c>
      <c r="H8" s="2">
        <f t="shared" si="0"/>
        <v>8800</v>
      </c>
      <c r="I8" s="2">
        <f t="shared" si="1"/>
        <v>360</v>
      </c>
      <c r="J8" s="2">
        <f t="shared" si="2"/>
        <v>240</v>
      </c>
      <c r="K8" s="2">
        <f t="shared" si="3"/>
        <v>360</v>
      </c>
      <c r="L8" s="2">
        <f t="shared" si="4"/>
        <v>480</v>
      </c>
      <c r="M8" s="2">
        <v>7</v>
      </c>
      <c r="N8" s="2">
        <f t="shared" si="5"/>
        <v>350</v>
      </c>
      <c r="O8" s="2">
        <f t="shared" si="6"/>
        <v>10590</v>
      </c>
      <c r="P8" s="2">
        <f t="shared" si="7"/>
        <v>960</v>
      </c>
      <c r="Q8" s="2">
        <f t="shared" si="8"/>
        <v>120</v>
      </c>
      <c r="R8" s="2">
        <f t="shared" si="9"/>
        <v>9510</v>
      </c>
    </row>
    <row r="9" spans="1:18" x14ac:dyDescent="0.7">
      <c r="A9" s="2" t="s">
        <v>14</v>
      </c>
      <c r="B9" s="2" t="s">
        <v>22</v>
      </c>
      <c r="C9" s="2" t="s">
        <v>28</v>
      </c>
      <c r="D9" s="2">
        <v>22785095</v>
      </c>
      <c r="E9" s="2" t="s">
        <v>31</v>
      </c>
      <c r="F9" s="2">
        <v>15000</v>
      </c>
      <c r="G9" s="2">
        <v>25</v>
      </c>
      <c r="H9" s="2">
        <f t="shared" si="0"/>
        <v>12500</v>
      </c>
      <c r="I9" s="2">
        <f t="shared" si="1"/>
        <v>450</v>
      </c>
      <c r="J9" s="2">
        <f t="shared" si="2"/>
        <v>300</v>
      </c>
      <c r="K9" s="2">
        <f t="shared" si="3"/>
        <v>450</v>
      </c>
      <c r="L9" s="2">
        <f t="shared" si="4"/>
        <v>600</v>
      </c>
      <c r="M9" s="2">
        <v>8</v>
      </c>
      <c r="N9" s="2">
        <f t="shared" si="5"/>
        <v>500</v>
      </c>
      <c r="O9" s="2">
        <f t="shared" si="6"/>
        <v>14800</v>
      </c>
      <c r="P9" s="2">
        <f t="shared" si="7"/>
        <v>1200</v>
      </c>
      <c r="Q9" s="2">
        <f t="shared" si="8"/>
        <v>150</v>
      </c>
      <c r="R9" s="2">
        <f t="shared" si="9"/>
        <v>13450</v>
      </c>
    </row>
    <row r="10" spans="1:18" x14ac:dyDescent="0.7">
      <c r="A10" s="2" t="s">
        <v>15</v>
      </c>
      <c r="B10" s="2" t="s">
        <v>23</v>
      </c>
      <c r="C10" s="2" t="s">
        <v>28</v>
      </c>
      <c r="D10" s="2">
        <v>987645234</v>
      </c>
      <c r="E10" s="2" t="s">
        <v>29</v>
      </c>
      <c r="F10" s="2">
        <v>10101</v>
      </c>
      <c r="G10" s="2">
        <v>18</v>
      </c>
      <c r="H10" s="2">
        <f t="shared" si="0"/>
        <v>6060.5999999999995</v>
      </c>
      <c r="I10" s="2">
        <f t="shared" si="1"/>
        <v>303.02999999999997</v>
      </c>
      <c r="J10" s="2">
        <f t="shared" si="2"/>
        <v>202.02</v>
      </c>
      <c r="K10" s="2">
        <f t="shared" si="3"/>
        <v>303.02999999999997</v>
      </c>
      <c r="L10" s="2">
        <f t="shared" si="4"/>
        <v>404.04</v>
      </c>
      <c r="M10" s="2">
        <v>5</v>
      </c>
      <c r="N10" s="2">
        <f t="shared" si="5"/>
        <v>210.4375</v>
      </c>
      <c r="O10" s="2">
        <f t="shared" si="6"/>
        <v>7483.1574999999993</v>
      </c>
      <c r="P10" s="2">
        <f t="shared" si="7"/>
        <v>808.08</v>
      </c>
      <c r="Q10" s="2">
        <f t="shared" si="8"/>
        <v>101.01</v>
      </c>
      <c r="R10" s="2">
        <f t="shared" si="9"/>
        <v>6574.0674999999992</v>
      </c>
    </row>
    <row r="11" spans="1:18" x14ac:dyDescent="0.7">
      <c r="A11" s="2" t="s">
        <v>16</v>
      </c>
      <c r="B11" s="2" t="s">
        <v>24</v>
      </c>
      <c r="C11" s="2" t="s">
        <v>28</v>
      </c>
      <c r="D11" s="2">
        <v>235798575</v>
      </c>
      <c r="E11" s="2" t="s">
        <v>32</v>
      </c>
      <c r="F11" s="2">
        <v>15000</v>
      </c>
      <c r="G11" s="2">
        <v>26</v>
      </c>
      <c r="H11" s="2">
        <f t="shared" si="0"/>
        <v>13000</v>
      </c>
      <c r="I11" s="2">
        <f t="shared" si="1"/>
        <v>450</v>
      </c>
      <c r="J11" s="2">
        <f t="shared" si="2"/>
        <v>300</v>
      </c>
      <c r="K11" s="2">
        <f t="shared" si="3"/>
        <v>450</v>
      </c>
      <c r="L11" s="2">
        <f t="shared" si="4"/>
        <v>600</v>
      </c>
      <c r="M11" s="2">
        <v>4</v>
      </c>
      <c r="N11" s="2">
        <f t="shared" si="5"/>
        <v>250</v>
      </c>
      <c r="O11" s="2">
        <f t="shared" si="6"/>
        <v>15050</v>
      </c>
      <c r="P11" s="2">
        <f t="shared" si="7"/>
        <v>1200</v>
      </c>
      <c r="Q11" s="2">
        <f t="shared" si="8"/>
        <v>150</v>
      </c>
      <c r="R11" s="2">
        <f t="shared" si="9"/>
        <v>13700</v>
      </c>
    </row>
    <row r="12" spans="1:18" x14ac:dyDescent="0.7">
      <c r="A12" s="2" t="s">
        <v>17</v>
      </c>
      <c r="B12" s="2" t="s">
        <v>25</v>
      </c>
      <c r="C12" s="2" t="s">
        <v>28</v>
      </c>
      <c r="D12" s="2">
        <v>874963849</v>
      </c>
      <c r="E12" s="2" t="s">
        <v>33</v>
      </c>
      <c r="F12" s="2">
        <v>12000</v>
      </c>
      <c r="G12" s="2">
        <v>25</v>
      </c>
      <c r="H12" s="2">
        <f t="shared" si="0"/>
        <v>10000</v>
      </c>
      <c r="I12" s="2">
        <f t="shared" si="1"/>
        <v>360</v>
      </c>
      <c r="J12" s="2">
        <f t="shared" si="2"/>
        <v>240</v>
      </c>
      <c r="K12" s="2">
        <f t="shared" si="3"/>
        <v>360</v>
      </c>
      <c r="L12" s="2">
        <f t="shared" si="4"/>
        <v>480</v>
      </c>
      <c r="M12" s="2">
        <v>6</v>
      </c>
      <c r="N12" s="2">
        <f t="shared" si="5"/>
        <v>300</v>
      </c>
      <c r="O12" s="2">
        <f t="shared" si="6"/>
        <v>11740</v>
      </c>
      <c r="P12" s="2">
        <f t="shared" si="7"/>
        <v>960</v>
      </c>
      <c r="Q12" s="2">
        <f t="shared" si="8"/>
        <v>120</v>
      </c>
      <c r="R12" s="2">
        <f t="shared" si="9"/>
        <v>10660</v>
      </c>
    </row>
    <row r="13" spans="1:18" x14ac:dyDescent="0.7">
      <c r="A13" s="2" t="s">
        <v>18</v>
      </c>
      <c r="B13" s="2" t="s">
        <v>26</v>
      </c>
      <c r="C13" s="2" t="s">
        <v>28</v>
      </c>
      <c r="D13" s="2">
        <v>124759697</v>
      </c>
      <c r="E13" s="2" t="s">
        <v>33</v>
      </c>
      <c r="F13" s="2">
        <v>12022</v>
      </c>
      <c r="G13" s="2">
        <v>23</v>
      </c>
      <c r="H13" s="2">
        <f t="shared" si="0"/>
        <v>9216.8666666666668</v>
      </c>
      <c r="I13" s="2">
        <f t="shared" si="1"/>
        <v>360.65999999999997</v>
      </c>
      <c r="J13" s="2">
        <f t="shared" si="2"/>
        <v>240.44</v>
      </c>
      <c r="K13" s="2">
        <f t="shared" si="3"/>
        <v>360.65999999999997</v>
      </c>
      <c r="L13" s="2">
        <f t="shared" si="4"/>
        <v>480.88</v>
      </c>
      <c r="M13" s="2">
        <v>6</v>
      </c>
      <c r="N13" s="2">
        <f t="shared" si="5"/>
        <v>300.55</v>
      </c>
      <c r="O13" s="2">
        <f t="shared" si="6"/>
        <v>10960.056666666665</v>
      </c>
      <c r="P13" s="2">
        <f t="shared" si="7"/>
        <v>961.76</v>
      </c>
      <c r="Q13" s="2">
        <f t="shared" si="8"/>
        <v>120.22</v>
      </c>
      <c r="R13" s="2">
        <f t="shared" si="9"/>
        <v>9878.0766666666659</v>
      </c>
    </row>
  </sheetData>
  <mergeCells count="2">
    <mergeCell ref="A1:R2"/>
    <mergeCell ref="A3:R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8F490-BC26-48DB-B938-B1F2B724579C}">
  <dimension ref="A1:M18"/>
  <sheetViews>
    <sheetView topLeftCell="A4" workbookViewId="0">
      <selection activeCell="J11" sqref="J11"/>
    </sheetView>
  </sheetViews>
  <sheetFormatPr defaultRowHeight="25.5" x14ac:dyDescent="0.7"/>
  <cols>
    <col min="1" max="1" width="14.6640625" customWidth="1"/>
    <col min="2" max="2" width="10.6640625" customWidth="1"/>
    <col min="3" max="3" width="14.88671875" customWidth="1"/>
    <col min="11" max="11" width="11.88671875" customWidth="1"/>
    <col min="12" max="12" width="12.5546875" customWidth="1"/>
  </cols>
  <sheetData>
    <row r="1" spans="1:13" x14ac:dyDescent="0.7">
      <c r="A1" s="9" t="s">
        <v>35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7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7">
      <c r="A3" s="11" t="s">
        <v>36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x14ac:dyDescent="0.7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x14ac:dyDescent="0.7">
      <c r="A5" s="3" t="s">
        <v>37</v>
      </c>
      <c r="B5" s="3" t="str">
        <f>VLOOKUP(Sheet2!B6,Sheet1!A5:R13,2,0)</f>
        <v>ANUPAM</v>
      </c>
      <c r="C5" s="3"/>
      <c r="D5" s="3"/>
      <c r="E5" s="3"/>
      <c r="F5" s="3"/>
      <c r="G5" s="3"/>
      <c r="H5" s="3"/>
      <c r="I5" s="3"/>
      <c r="J5" s="3"/>
      <c r="K5" s="3" t="s">
        <v>27</v>
      </c>
      <c r="L5" s="3" t="str">
        <f>VLOOKUP(B6,Sheet1!A5:R13,3,0)</f>
        <v>BANK OF INDIA</v>
      </c>
      <c r="M5" s="3"/>
    </row>
    <row r="6" spans="1:13" x14ac:dyDescent="0.7">
      <c r="A6" s="3" t="s">
        <v>38</v>
      </c>
      <c r="B6" s="3" t="s">
        <v>12</v>
      </c>
      <c r="C6" s="3"/>
      <c r="D6" s="3"/>
      <c r="E6" s="3"/>
      <c r="F6" s="3"/>
      <c r="G6" s="3"/>
      <c r="H6" s="3"/>
      <c r="I6" s="3"/>
      <c r="J6" s="3"/>
      <c r="K6" s="3" t="s">
        <v>40</v>
      </c>
      <c r="L6" s="3">
        <f>VLOOKUP(B6,Sheet1!A5:R13,4,0)</f>
        <v>123456890</v>
      </c>
      <c r="M6" s="3"/>
    </row>
    <row r="7" spans="1:13" x14ac:dyDescent="0.7">
      <c r="A7" s="3" t="s">
        <v>39</v>
      </c>
      <c r="B7" s="3" t="str">
        <f>VLOOKUP(B6,Sheet1!A5:R13,5,0)</f>
        <v>TEACHER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7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7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7">
      <c r="A10" s="14" t="s">
        <v>41</v>
      </c>
      <c r="B10" s="15"/>
      <c r="C10" s="3"/>
      <c r="D10" s="3"/>
      <c r="E10" s="3"/>
      <c r="F10" s="3"/>
      <c r="G10" s="3"/>
      <c r="H10" s="3"/>
      <c r="I10" s="3"/>
      <c r="J10" s="3"/>
      <c r="K10" s="13" t="s">
        <v>44</v>
      </c>
      <c r="L10" s="13"/>
      <c r="M10" s="13"/>
    </row>
    <row r="11" spans="1:13" x14ac:dyDescent="0.7">
      <c r="A11" s="3" t="s">
        <v>42</v>
      </c>
      <c r="B11" s="3">
        <f>VLOOKUP(B6,Sheet1!A5:R13,6,0)</f>
        <v>11000</v>
      </c>
      <c r="C11" s="3"/>
      <c r="D11" s="3"/>
      <c r="E11" s="3"/>
      <c r="F11" s="3"/>
      <c r="G11" s="3"/>
      <c r="H11" s="3"/>
      <c r="I11" s="3"/>
      <c r="J11" s="3"/>
      <c r="K11" s="3" t="s">
        <v>9</v>
      </c>
      <c r="L11" s="3">
        <f>VLOOKUP(B6,Sheet1!A5:R13,16,0)</f>
        <v>880</v>
      </c>
      <c r="M11" s="3"/>
    </row>
    <row r="12" spans="1:13" x14ac:dyDescent="0.7">
      <c r="A12" s="3" t="s">
        <v>7</v>
      </c>
      <c r="B12" s="3">
        <f>VLOOKUP(B6,Sheet1!A5:R13,12,0)</f>
        <v>440</v>
      </c>
      <c r="C12" s="3"/>
      <c r="D12" s="3"/>
      <c r="E12" s="3"/>
      <c r="F12" s="3"/>
      <c r="G12" s="3"/>
      <c r="H12" s="3"/>
      <c r="I12" s="3"/>
      <c r="J12" s="3"/>
      <c r="K12" s="3" t="s">
        <v>34</v>
      </c>
      <c r="L12" s="3">
        <f>VLOOKUP(B6,Sheet1!A5:R13,17,0)</f>
        <v>110</v>
      </c>
      <c r="M12" s="3"/>
    </row>
    <row r="13" spans="1:13" x14ac:dyDescent="0.7">
      <c r="A13" s="3" t="s">
        <v>5</v>
      </c>
      <c r="B13" s="3">
        <f>VLOOKUP(B6,Sheet1!A5:R13,10,0)</f>
        <v>220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7">
      <c r="A14" s="3" t="s">
        <v>43</v>
      </c>
      <c r="B14" s="3">
        <f>VLOOKUP(Sheet2!B6,Sheet1!A5:R13,14,0)</f>
        <v>183.33333333333334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7">
      <c r="A15" s="3"/>
      <c r="B15" s="3"/>
      <c r="C15" s="3"/>
      <c r="D15" s="3"/>
      <c r="E15" s="3"/>
      <c r="F15" s="3"/>
      <c r="G15" s="3"/>
      <c r="H15" s="3"/>
      <c r="I15" s="3"/>
      <c r="J15" s="3"/>
      <c r="K15" s="4" t="s">
        <v>46</v>
      </c>
      <c r="L15" s="4"/>
      <c r="M15" s="4">
        <f>SUM(L11+L12)</f>
        <v>990</v>
      </c>
    </row>
    <row r="16" spans="1:13" x14ac:dyDescent="0.7">
      <c r="A16" s="3"/>
      <c r="B16" s="13" t="s">
        <v>45</v>
      </c>
      <c r="C16" s="13"/>
      <c r="D16" s="1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7">
      <c r="A18" s="3"/>
      <c r="B18" s="3" t="s">
        <v>47</v>
      </c>
      <c r="C18" s="3">
        <f>VLOOKUP(B6,Sheet1!A5:R13,18,0)</f>
        <v>7846.6666666666679</v>
      </c>
      <c r="D18" s="3"/>
      <c r="E18" s="3"/>
      <c r="F18" s="3"/>
      <c r="G18" s="3"/>
      <c r="H18" s="3"/>
      <c r="I18" s="3"/>
      <c r="J18" s="3"/>
      <c r="K18" s="3"/>
      <c r="L18" s="3"/>
      <c r="M18" s="3"/>
    </row>
  </sheetData>
  <mergeCells count="5">
    <mergeCell ref="A1:M2"/>
    <mergeCell ref="A3:M4"/>
    <mergeCell ref="K10:M10"/>
    <mergeCell ref="B16:D16"/>
    <mergeCell ref="A10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4F02D-B583-42C3-BD69-D08A9FB06933}">
  <dimension ref="E2:I3"/>
  <sheetViews>
    <sheetView tabSelected="1" workbookViewId="0">
      <selection activeCell="E12" sqref="E12"/>
    </sheetView>
  </sheetViews>
  <sheetFormatPr defaultRowHeight="25.5" x14ac:dyDescent="0.7"/>
  <sheetData>
    <row r="2" spans="5:9" x14ac:dyDescent="0.7">
      <c r="E2" t="s">
        <v>37</v>
      </c>
      <c r="I2" t="s">
        <v>56</v>
      </c>
    </row>
    <row r="3" spans="5:9" x14ac:dyDescent="0.7">
      <c r="E3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2024-06-14T16:10:11Z</dcterms:created>
  <dcterms:modified xsi:type="dcterms:W3CDTF">2024-06-20T11:07:27Z</dcterms:modified>
</cp:coreProperties>
</file>