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OneDrive\Desktop\DS_pract\ASS\Assignmats_dataAnalyst\advExcel_assignment\SOLVED\"/>
    </mc:Choice>
  </mc:AlternateContent>
  <xr:revisionPtr revIDLastSave="0" documentId="13_ncr:1_{55629BE2-088D-4D21-A44C-AA4F680153C7}" xr6:coauthVersionLast="47" xr6:coauthVersionMax="47" xr10:uidLastSave="{00000000-0000-0000-0000-000000000000}"/>
  <bookViews>
    <workbookView xWindow="-110" yWindow="-110" windowWidth="19420" windowHeight="10420" xr2:uid="{18E74621-BEBE-4C55-9A4A-6D7726ED6B75}"/>
  </bookViews>
  <sheets>
    <sheet name="Brainstorm" sheetId="4" r:id="rId1"/>
    <sheet name="Vlookup Advanced" sheetId="2" r:id="rId2"/>
  </sheets>
  <definedNames>
    <definedName name="Amarilla">'Vlookup Advanced'!$I$14:$J$20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E10" i="4"/>
  <c r="D11" i="4"/>
  <c r="D10" i="4"/>
  <c r="C29" i="2"/>
  <c r="C30" i="2"/>
  <c r="C31" i="2"/>
  <c r="C32" i="2"/>
  <c r="C28" i="2"/>
  <c r="E29" i="2"/>
  <c r="E30" i="2"/>
  <c r="E31" i="2"/>
  <c r="E32" i="2"/>
  <c r="E33" i="2"/>
  <c r="E34" i="2"/>
  <c r="E35" i="2"/>
  <c r="E36" i="2"/>
  <c r="E37" i="2"/>
  <c r="E28" i="2"/>
  <c r="C7" i="2"/>
  <c r="C8" i="2"/>
  <c r="C9" i="2"/>
  <c r="C10" i="2"/>
  <c r="C6" i="2"/>
  <c r="F7" i="4"/>
  <c r="E7" i="4" a="1"/>
  <c r="E7" i="4" s="1"/>
  <c r="D7" i="4" a="1"/>
  <c r="D7" i="4" s="1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D20" i="2"/>
  <c r="D21" i="2"/>
  <c r="D22" i="2"/>
  <c r="D16" i="2"/>
  <c r="D18" i="2"/>
  <c r="D17" i="2"/>
  <c r="D19" i="2"/>
</calcChain>
</file>

<file path=xl/sharedStrings.xml><?xml version="1.0" encoding="utf-8"?>
<sst xmlns="http://schemas.openxmlformats.org/spreadsheetml/2006/main" count="139" uniqueCount="46">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</sst>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4">
    <dxf>
      <font>
        <b/>
        <i val="0"/>
        <strike val="0"/>
        <u val="none"/>
        <sz val="11"/>
        <color theme="1"/>
        <name val="Calibri"/>
        <family val="2"/>
        <charset val="134"/>
        <scheme val="minor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  <charset val="134"/>
        <scheme val="minor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  <charset val="134"/>
        <scheme val="minor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  <charset val="134"/>
        <scheme val="minor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420370</xdr:colOff>
      <xdr:row>4</xdr:row>
      <xdr:rowOff>196850</xdr:rowOff>
    </xdr:from>
    <xdr:to>
      <xdr:col>11</xdr:col>
      <xdr:colOff>688509</xdr:colOff>
      <xdr:row>11</xdr:row>
      <xdr:rowOff>96626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7920" y="1047750"/>
          <a:ext cx="1950889" cy="12396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D977A-6998-4BF5-A905-69870E095DB2}" name="Table5" displayName="Table5" ref="K16:L21" totalsRowShown="0">
  <tableColumns count="2">
    <tableColumn id="1" xr3:uid="{F54B419D-C2A5-47D0-8195-FC3DBF39B554}" name="Product" dataDxfId="3"/>
    <tableColumn id="2" xr3:uid="{108BC187-AD45-4D27-83CA-3291BF3C1DB2}" name="Manufacturing 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5571D3-8976-467E-8627-A20BABCB2779}" name="Table4" displayName="Table4" ref="K24:L29" totalsRowShown="0">
  <autoFilter ref="K24:L29" xr:uid="{D05571D3-8976-467E-8627-A20BABCB2779}"/>
  <tableColumns count="2">
    <tableColumn id="1" xr3:uid="{0FA69ABC-4E8D-4AE4-AB4F-7EE46C1BB7F4}" name="Segment" dataDxfId="1"/>
    <tableColumn id="2" xr3:uid="{BF7E32B8-DBDB-4A18-BBA3-BE237776BFDB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9"/>
  <sheetViews>
    <sheetView tabSelected="1" workbookViewId="0">
      <selection activeCell="F34" sqref="F34"/>
    </sheetView>
  </sheetViews>
  <sheetFormatPr defaultRowHeight="14.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11" max="11" width="15.36328125" customWidth="1"/>
    <col min="12" max="12" width="17.08984375" customWidth="1"/>
  </cols>
  <sheetData>
    <row r="2" spans="2:12" ht="15.5">
      <c r="B2" s="9" t="s">
        <v>19</v>
      </c>
    </row>
    <row r="3" spans="2:12" ht="18.5">
      <c r="B3" s="9" t="s">
        <v>20</v>
      </c>
      <c r="G3" s="10"/>
    </row>
    <row r="4" spans="2:12" ht="18.5">
      <c r="B4" s="9" t="s">
        <v>21</v>
      </c>
      <c r="G4" s="10"/>
    </row>
    <row r="5" spans="2:12" ht="18.5">
      <c r="G5" s="10"/>
    </row>
    <row r="6" spans="2:12">
      <c r="B6" s="11" t="s">
        <v>22</v>
      </c>
      <c r="C6" s="11" t="s">
        <v>23</v>
      </c>
      <c r="D6" s="11" t="s">
        <v>24</v>
      </c>
      <c r="E6" s="11" t="s">
        <v>25</v>
      </c>
    </row>
    <row r="7" spans="2:12">
      <c r="B7" s="1" t="s">
        <v>34</v>
      </c>
      <c r="C7" s="1" t="s">
        <v>38</v>
      </c>
      <c r="D7" s="5">
        <f t="array" ref="D7">INDEX(H13:H27,MATCH(1,(B7=B13:B27)*(C7=C13:C27),0))</f>
        <v>1138050</v>
      </c>
      <c r="E7" s="5">
        <f t="array" ref="E7">COUNTIF(D13:D27,INDEX(D13:D27,MATCH(1,(B7=B13:B27)*(C7=C13:C27),0)))</f>
        <v>5</v>
      </c>
      <c r="F7">
        <f>COUNTIFS(B13:B27,D13:D27,C13:C27,)</f>
        <v>0</v>
      </c>
    </row>
    <row r="9" spans="2:12">
      <c r="C9" s="1"/>
      <c r="D9" s="1"/>
      <c r="E9" s="11" t="s">
        <v>26</v>
      </c>
    </row>
    <row r="10" spans="2:12">
      <c r="C10" s="11" t="s">
        <v>27</v>
      </c>
      <c r="D10" s="5">
        <f>MAX(Table5[Manufacturing Price])</f>
        <v>260</v>
      </c>
      <c r="E10" s="5" t="str">
        <f>INDEX(Table5[#All],MATCH(D10,Table5[[#All],[Manufacturing Price]],0),1)</f>
        <v>Amarilla</v>
      </c>
      <c r="F10" t="s">
        <v>45</v>
      </c>
    </row>
    <row r="11" spans="2:12">
      <c r="C11" s="11" t="s">
        <v>28</v>
      </c>
      <c r="D11" s="5">
        <f>MIN(Table5[[#All],[Manufacturing Price]])</f>
        <v>5</v>
      </c>
      <c r="E11" s="5" t="str">
        <f>INDEX(Table5[#All],MATCH(D11,Table5[[#All],[Manufacturing Price]],0),1)</f>
        <v>Montana</v>
      </c>
    </row>
    <row r="13" spans="2:12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12">
      <c r="B14" s="1" t="s">
        <v>34</v>
      </c>
      <c r="C14" s="1" t="s">
        <v>35</v>
      </c>
      <c r="D14" s="1" t="s">
        <v>8</v>
      </c>
      <c r="E14" s="1">
        <v>2851</v>
      </c>
      <c r="F14" s="5">
        <f>VLOOKUP(D14,Table5[],2,0)</f>
        <v>10</v>
      </c>
      <c r="G14" s="1">
        <v>350</v>
      </c>
      <c r="H14" s="5">
        <f>E14*G14</f>
        <v>997850</v>
      </c>
      <c r="I14" s="5">
        <f>(G14-F14)*E14</f>
        <v>969340</v>
      </c>
    </row>
    <row r="15" spans="2:12">
      <c r="B15" s="1" t="s">
        <v>34</v>
      </c>
      <c r="C15" s="1" t="s">
        <v>36</v>
      </c>
      <c r="D15" s="1" t="s">
        <v>8</v>
      </c>
      <c r="E15" s="1">
        <v>3495</v>
      </c>
      <c r="F15" s="5">
        <f>VLOOKUP(D15,Table5[],2,0)</f>
        <v>10</v>
      </c>
      <c r="G15" s="1">
        <v>300</v>
      </c>
      <c r="H15" s="5">
        <f t="shared" ref="H15:H27" si="0">E15*G15</f>
        <v>1048500</v>
      </c>
      <c r="I15" s="5">
        <f t="shared" ref="I15:I27" si="1">(G15-F15)*E15</f>
        <v>1013550</v>
      </c>
    </row>
    <row r="16" spans="2:12">
      <c r="B16" s="1" t="s">
        <v>37</v>
      </c>
      <c r="C16" s="1" t="s">
        <v>38</v>
      </c>
      <c r="D16" s="1" t="s">
        <v>8</v>
      </c>
      <c r="E16" s="1">
        <v>2632</v>
      </c>
      <c r="F16" s="5">
        <f>VLOOKUP(D16,Table5[],2,0)</f>
        <v>10</v>
      </c>
      <c r="G16" s="1">
        <v>350</v>
      </c>
      <c r="H16" s="5">
        <f t="shared" si="0"/>
        <v>921200</v>
      </c>
      <c r="I16" s="5">
        <f t="shared" si="1"/>
        <v>894880</v>
      </c>
      <c r="K16" s="1" t="s">
        <v>1</v>
      </c>
      <c r="L16" s="1" t="s">
        <v>30</v>
      </c>
    </row>
    <row r="17" spans="2:12">
      <c r="B17" s="1" t="s">
        <v>37</v>
      </c>
      <c r="C17" s="1" t="s">
        <v>38</v>
      </c>
      <c r="D17" s="1" t="s">
        <v>10</v>
      </c>
      <c r="E17" s="1">
        <v>2632</v>
      </c>
      <c r="F17" s="5">
        <f>VLOOKUP(D17,Table5[],2,0)</f>
        <v>120</v>
      </c>
      <c r="G17" s="1">
        <v>350</v>
      </c>
      <c r="H17" s="5">
        <f t="shared" si="0"/>
        <v>921200</v>
      </c>
      <c r="I17" s="5">
        <f t="shared" si="1"/>
        <v>605360</v>
      </c>
      <c r="K17" s="12" t="s">
        <v>8</v>
      </c>
      <c r="L17" s="12">
        <v>10</v>
      </c>
    </row>
    <row r="18" spans="2:12">
      <c r="B18" s="1" t="s">
        <v>37</v>
      </c>
      <c r="C18" s="1" t="s">
        <v>36</v>
      </c>
      <c r="D18" s="1" t="s">
        <v>10</v>
      </c>
      <c r="E18" s="1">
        <v>2574</v>
      </c>
      <c r="F18" s="5">
        <f>VLOOKUP(D18,Table5[],2,0)</f>
        <v>120</v>
      </c>
      <c r="G18" s="1">
        <v>300</v>
      </c>
      <c r="H18" s="5">
        <f t="shared" si="0"/>
        <v>772200</v>
      </c>
      <c r="I18" s="5">
        <f t="shared" si="1"/>
        <v>463320</v>
      </c>
      <c r="K18" s="12" t="s">
        <v>10</v>
      </c>
      <c r="L18" s="12">
        <v>120</v>
      </c>
    </row>
    <row r="19" spans="2:12">
      <c r="B19" s="1" t="s">
        <v>34</v>
      </c>
      <c r="C19" s="1" t="s">
        <v>35</v>
      </c>
      <c r="D19" s="1" t="s">
        <v>8</v>
      </c>
      <c r="E19" s="1">
        <v>2151</v>
      </c>
      <c r="F19" s="5">
        <f>VLOOKUP(D19,Table5[],2,0)</f>
        <v>10</v>
      </c>
      <c r="G19" s="1">
        <v>350</v>
      </c>
      <c r="H19" s="5">
        <f t="shared" si="0"/>
        <v>752850</v>
      </c>
      <c r="I19" s="5">
        <f t="shared" si="1"/>
        <v>731340</v>
      </c>
      <c r="K19" s="12" t="s">
        <v>4</v>
      </c>
      <c r="L19" s="12">
        <v>260</v>
      </c>
    </row>
    <row r="20" spans="2:12">
      <c r="B20" s="1" t="s">
        <v>37</v>
      </c>
      <c r="C20" s="1" t="s">
        <v>39</v>
      </c>
      <c r="D20" s="1" t="s">
        <v>4</v>
      </c>
      <c r="E20" s="1">
        <v>2475</v>
      </c>
      <c r="F20" s="5">
        <f>VLOOKUP(D20,Table5[],2,0)</f>
        <v>260</v>
      </c>
      <c r="G20" s="1">
        <v>300</v>
      </c>
      <c r="H20" s="5">
        <f t="shared" si="0"/>
        <v>742500</v>
      </c>
      <c r="I20" s="5">
        <f t="shared" si="1"/>
        <v>99000</v>
      </c>
      <c r="K20" s="12" t="s">
        <v>16</v>
      </c>
      <c r="L20" s="12">
        <v>5</v>
      </c>
    </row>
    <row r="21" spans="2:12">
      <c r="B21" s="1" t="s">
        <v>40</v>
      </c>
      <c r="C21" s="1" t="s">
        <v>38</v>
      </c>
      <c r="D21" s="1" t="s">
        <v>16</v>
      </c>
      <c r="E21" s="1">
        <v>2227.5</v>
      </c>
      <c r="F21" s="5">
        <f>VLOOKUP(D21,Table5[],2,0)</f>
        <v>5</v>
      </c>
      <c r="G21" s="1">
        <v>350</v>
      </c>
      <c r="H21" s="5">
        <f t="shared" si="0"/>
        <v>779625</v>
      </c>
      <c r="I21" s="5">
        <f t="shared" si="1"/>
        <v>768487.5</v>
      </c>
      <c r="K21" s="12" t="s">
        <v>41</v>
      </c>
      <c r="L21" s="12">
        <v>250</v>
      </c>
    </row>
    <row r="22" spans="2:12">
      <c r="B22" s="1" t="s">
        <v>34</v>
      </c>
      <c r="C22" s="1" t="s">
        <v>36</v>
      </c>
      <c r="D22" s="1" t="s">
        <v>41</v>
      </c>
      <c r="E22" s="1">
        <v>2541</v>
      </c>
      <c r="F22" s="5">
        <f>VLOOKUP(D22,Table5[],2,0)</f>
        <v>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2:12">
      <c r="B23" s="1" t="s">
        <v>40</v>
      </c>
      <c r="C23" s="1" t="s">
        <v>42</v>
      </c>
      <c r="D23" s="1" t="s">
        <v>10</v>
      </c>
      <c r="E23" s="1">
        <v>2536</v>
      </c>
      <c r="F23" s="5">
        <f>VLOOKUP(D23,Table5[],2,0)</f>
        <v>120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2:12">
      <c r="B24" s="1" t="s">
        <v>37</v>
      </c>
      <c r="C24" s="1" t="s">
        <v>36</v>
      </c>
      <c r="D24" s="1" t="s">
        <v>8</v>
      </c>
      <c r="E24" s="1">
        <v>2007</v>
      </c>
      <c r="F24" s="5">
        <f>VLOOKUP(D24,Table5[],2,0)</f>
        <v>10</v>
      </c>
      <c r="G24" s="1">
        <v>350</v>
      </c>
      <c r="H24" s="5">
        <f t="shared" si="0"/>
        <v>702450</v>
      </c>
      <c r="I24" s="5">
        <f t="shared" si="1"/>
        <v>682380</v>
      </c>
      <c r="K24" s="1" t="s">
        <v>22</v>
      </c>
      <c r="L24" s="1" t="s">
        <v>29</v>
      </c>
    </row>
    <row r="25" spans="2:12">
      <c r="B25" s="1" t="s">
        <v>43</v>
      </c>
      <c r="C25" s="1" t="s">
        <v>36</v>
      </c>
      <c r="D25" s="1" t="s">
        <v>10</v>
      </c>
      <c r="E25" s="1">
        <v>2460</v>
      </c>
      <c r="F25" s="5">
        <f>VLOOKUP(D25,Table5[],2,0)</f>
        <v>120</v>
      </c>
      <c r="G25" s="1">
        <v>300</v>
      </c>
      <c r="H25" s="5">
        <f t="shared" si="0"/>
        <v>738000</v>
      </c>
      <c r="I25" s="5">
        <f t="shared" si="1"/>
        <v>442800</v>
      </c>
      <c r="K25" s="12" t="s">
        <v>34</v>
      </c>
      <c r="L25" s="12" t="s">
        <v>35</v>
      </c>
    </row>
    <row r="26" spans="2:12">
      <c r="B26" s="1" t="s">
        <v>44</v>
      </c>
      <c r="C26" s="1" t="s">
        <v>38</v>
      </c>
      <c r="D26" s="1" t="s">
        <v>16</v>
      </c>
      <c r="E26" s="1">
        <v>3802.5</v>
      </c>
      <c r="F26" s="5">
        <f>VLOOKUP(D26,Table5[],2,0)</f>
        <v>5</v>
      </c>
      <c r="G26" s="1">
        <v>300</v>
      </c>
      <c r="H26" s="5">
        <f t="shared" si="0"/>
        <v>1140750</v>
      </c>
      <c r="I26" s="5">
        <f t="shared" si="1"/>
        <v>1121737.5</v>
      </c>
      <c r="K26" s="12" t="s">
        <v>37</v>
      </c>
      <c r="L26" s="12" t="s">
        <v>36</v>
      </c>
    </row>
    <row r="27" spans="2:12">
      <c r="B27" s="1" t="s">
        <v>34</v>
      </c>
      <c r="C27" s="1" t="s">
        <v>38</v>
      </c>
      <c r="D27" s="1" t="s">
        <v>10</v>
      </c>
      <c r="E27" s="1">
        <v>3793.5</v>
      </c>
      <c r="F27" s="5">
        <f>VLOOKUP(D27,Table5[],2,0)</f>
        <v>120</v>
      </c>
      <c r="G27" s="1">
        <v>300</v>
      </c>
      <c r="H27" s="5">
        <f t="shared" si="0"/>
        <v>1138050</v>
      </c>
      <c r="I27" s="5">
        <f t="shared" si="1"/>
        <v>682830</v>
      </c>
      <c r="K27" s="12" t="s">
        <v>40</v>
      </c>
      <c r="L27" s="12" t="s">
        <v>38</v>
      </c>
    </row>
    <row r="28" spans="2:12">
      <c r="K28" s="12" t="s">
        <v>43</v>
      </c>
      <c r="L28" s="12" t="s">
        <v>39</v>
      </c>
    </row>
    <row r="29" spans="2:12">
      <c r="K29" s="12" t="s">
        <v>44</v>
      </c>
      <c r="L29" s="12" t="s">
        <v>42</v>
      </c>
    </row>
  </sheetData>
  <dataValidations disablePrompts="1" count="2">
    <dataValidation type="list" allowBlank="1" showInputMessage="1" showErrorMessage="1" sqref="B7" xr:uid="{9BA5972D-9871-46E1-99BA-B6E7261EAE8B}">
      <formula1>$K$25:$K$29</formula1>
    </dataValidation>
    <dataValidation type="list" allowBlank="1" showInputMessage="1" showErrorMessage="1" sqref="C7" xr:uid="{13F6FA5E-297B-413A-92D8-F746502518B5}">
      <formula1>$L$25:$L$29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E6" sqref="E6"/>
    </sheetView>
  </sheetViews>
  <sheetFormatPr defaultRowHeight="14.5"/>
  <cols>
    <col min="2" max="2" width="33.1796875" bestFit="1" customWidth="1"/>
    <col min="3" max="3" width="9.08984375" bestFit="1" customWidth="1"/>
    <col min="6" max="6" width="9.6328125" bestFit="1" customWidth="1"/>
    <col min="7" max="7" width="9.453125" bestFit="1" customWidth="1"/>
  </cols>
  <sheetData>
    <row r="3" spans="2:13">
      <c r="B3" s="2" t="s">
        <v>0</v>
      </c>
    </row>
    <row r="4" spans="2:13">
      <c r="B4" s="2"/>
    </row>
    <row r="5" spans="2:13">
      <c r="B5" s="3" t="s">
        <v>1</v>
      </c>
      <c r="C5" s="3" t="s">
        <v>2</v>
      </c>
      <c r="F5" s="3" t="s">
        <v>1</v>
      </c>
      <c r="G5" s="3" t="s">
        <v>2</v>
      </c>
    </row>
    <row r="6" spans="2:13">
      <c r="B6" s="1" t="s">
        <v>3</v>
      </c>
      <c r="C6" s="1">
        <f>VLOOKUP(LEFT(B6,SEARCH("-",B6)-1),$F$6:$G$10,2)</f>
        <v>2574</v>
      </c>
      <c r="D6" t="s">
        <v>45</v>
      </c>
      <c r="F6" s="1" t="s">
        <v>4</v>
      </c>
      <c r="G6" s="1">
        <v>2475</v>
      </c>
    </row>
    <row r="7" spans="2:13">
      <c r="B7" s="1" t="s">
        <v>5</v>
      </c>
      <c r="C7" s="1">
        <f t="shared" ref="C7:C10" si="0">VLOOKUP(LEFT(B7,SEARCH("-",B7)-1),$F$6:$G$10,2)</f>
        <v>2151</v>
      </c>
      <c r="F7" s="1" t="s">
        <v>6</v>
      </c>
      <c r="G7" s="1">
        <v>2227.5</v>
      </c>
    </row>
    <row r="8" spans="2:13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/>
    <row r="13" spans="2:13">
      <c r="B13" s="2" t="s">
        <v>13</v>
      </c>
    </row>
    <row r="14" spans="2:1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>
      <c r="B16" s="1" t="s">
        <v>8</v>
      </c>
      <c r="C16" s="1">
        <v>1655.08</v>
      </c>
      <c r="D16" s="13">
        <f ca="1">VLOOKUP(C16,INDIRECT(B16),2)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>
      <c r="B17" s="1" t="s">
        <v>4</v>
      </c>
      <c r="C17" s="1">
        <v>1822.59</v>
      </c>
      <c r="D17" s="13">
        <f t="shared" ref="D17:D22" ca="1" si="1">VLOOKUP(C17,INDIRECT(B17),2)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>
      <c r="B18" s="1" t="s">
        <v>4</v>
      </c>
      <c r="C18" s="1">
        <v>1730.54</v>
      </c>
      <c r="D18" s="13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>
      <c r="B19" s="1" t="s">
        <v>6</v>
      </c>
      <c r="C19" s="1">
        <v>1685.6</v>
      </c>
      <c r="D19" s="13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>
      <c r="B20" s="1" t="s">
        <v>8</v>
      </c>
      <c r="C20" s="1">
        <v>1685.6</v>
      </c>
      <c r="D20" s="13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>
      <c r="B21" s="1" t="s">
        <v>16</v>
      </c>
      <c r="C21" s="1">
        <v>1763.8600000000001</v>
      </c>
      <c r="D21" s="13">
        <f t="shared" ca="1" si="1"/>
        <v>7.0000000000000007E-2</v>
      </c>
    </row>
    <row r="22" spans="2:13">
      <c r="B22" s="1" t="s">
        <v>8</v>
      </c>
      <c r="C22" s="1">
        <v>2293.1999999999998</v>
      </c>
      <c r="D22" s="13">
        <f t="shared" ca="1" si="1"/>
        <v>0.15</v>
      </c>
    </row>
    <row r="24" spans="2:13" s="4" customFormat="1"/>
    <row r="25" spans="2:13">
      <c r="B25" s="2" t="s">
        <v>17</v>
      </c>
    </row>
    <row r="27" spans="2:13">
      <c r="B27" s="3" t="s">
        <v>1</v>
      </c>
      <c r="C27" s="3" t="s">
        <v>2</v>
      </c>
      <c r="E27" s="3"/>
      <c r="F27" s="3" t="s">
        <v>1</v>
      </c>
      <c r="G27" s="3" t="s">
        <v>18</v>
      </c>
      <c r="H27" s="3" t="s">
        <v>2</v>
      </c>
    </row>
    <row r="28" spans="2:13">
      <c r="B28" s="1" t="s">
        <v>3</v>
      </c>
      <c r="C28" s="1">
        <f>VLOOKUP(B28,E27:H37,4,0)</f>
        <v>2574</v>
      </c>
      <c r="E28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>
      <c r="B29" s="1" t="s">
        <v>5</v>
      </c>
      <c r="C29" s="1">
        <f t="shared" ref="C29:C32" si="2">VLOOKUP(B29,E28:H38,4,0)</f>
        <v>2151</v>
      </c>
      <c r="E29" t="str">
        <f t="shared" ref="E29:E37" si="3">F29&amp;" - "&amp;G29</f>
        <v>Montana  - 125</v>
      </c>
      <c r="F29" s="1" t="s">
        <v>6</v>
      </c>
      <c r="G29" s="8">
        <v>125</v>
      </c>
      <c r="H29" s="1">
        <v>2227.5</v>
      </c>
    </row>
    <row r="30" spans="2:13">
      <c r="B30" s="1" t="s">
        <v>7</v>
      </c>
      <c r="C30" s="1">
        <f t="shared" si="2"/>
        <v>2475</v>
      </c>
      <c r="E30" t="str">
        <f t="shared" si="3"/>
        <v>Amarilla - 145</v>
      </c>
      <c r="F30" s="1" t="s">
        <v>4</v>
      </c>
      <c r="G30" s="8">
        <v>145</v>
      </c>
      <c r="H30" s="1">
        <v>2475</v>
      </c>
    </row>
    <row r="31" spans="2:13">
      <c r="B31" s="1" t="s">
        <v>9</v>
      </c>
      <c r="C31" s="1" t="e">
        <f t="shared" si="2"/>
        <v>#N/A</v>
      </c>
      <c r="E31" t="str">
        <f t="shared" si="3"/>
        <v>Montana  - 848</v>
      </c>
      <c r="F31" s="1" t="s">
        <v>6</v>
      </c>
      <c r="G31" s="8">
        <v>848</v>
      </c>
      <c r="H31" s="8">
        <v>2537.25</v>
      </c>
    </row>
    <row r="32" spans="2:13">
      <c r="B32" s="1" t="s">
        <v>11</v>
      </c>
      <c r="C32" s="1" t="e">
        <f t="shared" si="2"/>
        <v>#N/A</v>
      </c>
      <c r="E32" t="str">
        <f t="shared" si="3"/>
        <v>VTT  - 777</v>
      </c>
      <c r="F32" s="1" t="s">
        <v>12</v>
      </c>
      <c r="G32" s="8">
        <v>777</v>
      </c>
      <c r="H32" s="1">
        <v>2541</v>
      </c>
    </row>
    <row r="33" spans="5:8">
      <c r="E33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>
      <c r="E34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>
      <c r="E35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>
      <c r="E36" t="str">
        <f t="shared" si="3"/>
        <v>VTT  - 1260</v>
      </c>
      <c r="F36" s="1" t="s">
        <v>12</v>
      </c>
      <c r="G36" s="8">
        <v>1260</v>
      </c>
      <c r="H36" s="8">
        <v>2680.8</v>
      </c>
    </row>
    <row r="37" spans="5:8">
      <c r="E37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Prasad Gaikwad</cp:lastModifiedBy>
  <dcterms:created xsi:type="dcterms:W3CDTF">2022-07-27T07:17:57Z</dcterms:created>
  <dcterms:modified xsi:type="dcterms:W3CDTF">2023-09-16T15:57:14Z</dcterms:modified>
</cp:coreProperties>
</file>