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https://generaxion-my.sharepoint.com/personal/kaba_generaxion_dk/Documents/Mac/Work/Channels/Mersalg/Dashboard/"/>
    </mc:Choice>
  </mc:AlternateContent>
  <xr:revisionPtr revIDLastSave="304" documentId="8_{B73A6799-C0A8-4848-AF08-E8DF713664CF}" xr6:coauthVersionLast="47" xr6:coauthVersionMax="47" xr10:uidLastSave="{97EFF5CF-A603-5D44-8555-B2446293485F}"/>
  <bookViews>
    <workbookView xWindow="0" yWindow="880" windowWidth="36000" windowHeight="21100" activeTab="1" xr2:uid="{9EA10A9F-6EED-2148-9B20-7B5D2DCE00CB}"/>
  </bookViews>
  <sheets>
    <sheet name="Mersalg" sheetId="1" r:id="rId1"/>
    <sheet name="Dashbo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K13" i="1"/>
  <c r="L13" i="1"/>
  <c r="M13" i="1"/>
  <c r="N13" i="1"/>
  <c r="O13" i="1"/>
  <c r="P13" i="1"/>
  <c r="Q13" i="1"/>
  <c r="R1" i="1"/>
  <c r="R2" i="1" s="1"/>
  <c r="I15" i="1" s="1"/>
  <c r="I16" i="1" s="1"/>
  <c r="K3" i="1"/>
  <c r="K12" i="1"/>
  <c r="L12" i="1"/>
  <c r="M12" i="1"/>
  <c r="N12" i="1"/>
  <c r="O12" i="1"/>
  <c r="P12" i="1"/>
  <c r="Q12" i="1"/>
  <c r="J12" i="1"/>
  <c r="B6" i="1"/>
  <c r="C5" i="1"/>
  <c r="I6" i="1" l="1"/>
  <c r="I12" i="1"/>
  <c r="I5" i="1"/>
  <c r="I4" i="1"/>
  <c r="I2" i="1"/>
  <c r="I3" i="1"/>
  <c r="I13" i="1"/>
  <c r="Q15" i="1"/>
  <c r="Q16" i="1" s="1"/>
  <c r="P15" i="1"/>
  <c r="P16" i="1" s="1"/>
  <c r="O15" i="1"/>
  <c r="O16" i="1" s="1"/>
  <c r="N15" i="1"/>
  <c r="N16" i="1" s="1"/>
  <c r="M15" i="1"/>
  <c r="M16" i="1" s="1"/>
  <c r="L15" i="1"/>
  <c r="L16" i="1" s="1"/>
  <c r="K15" i="1"/>
  <c r="K16" i="1" s="1"/>
  <c r="J15" i="1"/>
  <c r="J16" i="1" s="1"/>
  <c r="L2" i="1"/>
  <c r="M2" i="1" l="1"/>
  <c r="N2" i="1" s="1"/>
  <c r="O2" i="1"/>
</calcChain>
</file>

<file path=xl/sharedStrings.xml><?xml version="1.0" encoding="utf-8"?>
<sst xmlns="http://schemas.openxmlformats.org/spreadsheetml/2006/main" count="37" uniqueCount="25">
  <si>
    <t>Specialist</t>
  </si>
  <si>
    <t>Produkt</t>
  </si>
  <si>
    <t>Pris</t>
  </si>
  <si>
    <t>Dato for salg</t>
  </si>
  <si>
    <t>Produkter</t>
  </si>
  <si>
    <t>Q2 Mål</t>
  </si>
  <si>
    <t>Realiseret</t>
  </si>
  <si>
    <t>Mads K</t>
  </si>
  <si>
    <t>Microsoft Ads</t>
  </si>
  <si>
    <t>Leadpage</t>
  </si>
  <si>
    <t>Oscar</t>
  </si>
  <si>
    <t>Youtube Animations video</t>
  </si>
  <si>
    <t>Cookie</t>
  </si>
  <si>
    <t>Server-Side Tracking</t>
  </si>
  <si>
    <t>Mads E</t>
  </si>
  <si>
    <t>Uge 18</t>
  </si>
  <si>
    <t>Uge 19</t>
  </si>
  <si>
    <t>Uge 20</t>
  </si>
  <si>
    <t>Uge 21</t>
  </si>
  <si>
    <t>Uge 22</t>
  </si>
  <si>
    <t>Uge 23</t>
  </si>
  <si>
    <t>Uge 24</t>
  </si>
  <si>
    <t>Uge 25</t>
  </si>
  <si>
    <t>Uge 26</t>
  </si>
  <si>
    <t>Ugemål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</si>
</sst>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kr.&quot;"/>
  </numFmts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0" tint="-4.9989318521683403E-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0" fontId="0" fillId="2" borderId="0" xfId="0" applyNumberFormat="1" applyFill="1"/>
    <xf numFmtId="14" fontId="3" fillId="2" borderId="0" xfId="0" applyNumberFormat="1" applyFont="1" applyFill="1"/>
    <xf numFmtId="9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64" formatCode="#,##0\ &quot;kr.&quot;"/>
    </dxf>
  </dxfs>
  <tableStyles count="0" defaultTableStyle="TableStyleMedium2" defaultPivotStyle="PivotStyleLight16"/>
  <colors>
    <mruColors>
      <color rgb="FFDAD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alpha val="8604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91-3B44-94BC-21203736F92A}"/>
              </c:ext>
            </c:extLst>
          </c:dPt>
          <c:val>
            <c:numRef>
              <c:f>Mersalg!$I$16:$Q$16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1-3B44-94BC-21203736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5"/>
        <c:axId val="1608351839"/>
        <c:axId val="1569511199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Mersalg!$I$10:$Q$10</c:f>
              <c:strCache>
                <c:ptCount val="9"/>
                <c:pt idx="0">
                  <c:v>Uge 18</c:v>
                </c:pt>
                <c:pt idx="1">
                  <c:v>Uge 19</c:v>
                </c:pt>
                <c:pt idx="2">
                  <c:v>Uge 20</c:v>
                </c:pt>
                <c:pt idx="3">
                  <c:v>Uge 21</c:v>
                </c:pt>
                <c:pt idx="4">
                  <c:v>Uge 22</c:v>
                </c:pt>
                <c:pt idx="5">
                  <c:v>Uge 23</c:v>
                </c:pt>
                <c:pt idx="6">
                  <c:v>Uge 24</c:v>
                </c:pt>
                <c:pt idx="7">
                  <c:v>Uge 25</c:v>
                </c:pt>
                <c:pt idx="8">
                  <c:v>Uge 26</c:v>
                </c:pt>
              </c:strCache>
            </c:strRef>
          </c:cat>
          <c:val>
            <c:numRef>
              <c:f>Mersalg!$I$12:$Q$12</c:f>
              <c:numCache>
                <c:formatCode>#,##0\ "kr."</c:formatCode>
                <c:ptCount val="9"/>
                <c:pt idx="0">
                  <c:v>34365</c:v>
                </c:pt>
                <c:pt idx="1">
                  <c:v>7995</c:v>
                </c:pt>
                <c:pt idx="2">
                  <c:v>7995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5-F44A-B197-39666BCD41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Mersalg!$I$13:$Q$13</c:f>
              <c:numCache>
                <c:formatCode>#,##0\ "kr."</c:formatCode>
                <c:ptCount val="9"/>
                <c:pt idx="0">
                  <c:v>16323.333333333334</c:v>
                </c:pt>
                <c:pt idx="1">
                  <c:v>16323.333333333334</c:v>
                </c:pt>
                <c:pt idx="2">
                  <c:v>16323.333333333334</c:v>
                </c:pt>
                <c:pt idx="3">
                  <c:v>16323.333333333334</c:v>
                </c:pt>
                <c:pt idx="4">
                  <c:v>16323.333333333334</c:v>
                </c:pt>
                <c:pt idx="5">
                  <c:v>16323.333333333334</c:v>
                </c:pt>
                <c:pt idx="6">
                  <c:v>16323.333333333334</c:v>
                </c:pt>
                <c:pt idx="7">
                  <c:v>16323.333333333334</c:v>
                </c:pt>
                <c:pt idx="8">
                  <c:v>16323.333333333334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5-F44A-B197-39666BCD4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009344"/>
        <c:axId val="811476032"/>
      </c:lineChart>
      <c:catAx>
        <c:axId val="10980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11476032"/>
        <c:crosses val="autoZero"/>
        <c:auto val="1"/>
        <c:lblAlgn val="ctr"/>
        <c:lblOffset val="100"/>
        <c:noMultiLvlLbl val="0"/>
      </c:catAx>
      <c:valAx>
        <c:axId val="811476032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kr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8009344"/>
        <c:crosses val="autoZero"/>
        <c:crossBetween val="between"/>
        <c:majorUnit val="5000"/>
      </c:valAx>
      <c:valAx>
        <c:axId val="1569511199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08351839"/>
        <c:crosses val="max"/>
        <c:crossBetween val="between"/>
      </c:valAx>
      <c:catAx>
        <c:axId val="1608351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5695111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68-5849-B780-A5BCDA5B1C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68-5849-B780-A5BCDA5B1C80}"/>
              </c:ext>
            </c:extLst>
          </c:dPt>
          <c:val>
            <c:numRef>
              <c:f>Mersalg!$M$2:$N$2</c:f>
              <c:numCache>
                <c:formatCode>0.00%</c:formatCode>
                <c:ptCount val="2"/>
                <c:pt idx="0">
                  <c:v>0.34276087400449257</c:v>
                </c:pt>
                <c:pt idx="1">
                  <c:v>0.65723912599550749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68-5849-B780-A5BCDA5B1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&quot;kr.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Mersalg!$L$2</c:f>
              <c:numCache>
                <c:formatCode>#,##0\ "kr."</c:formatCode>
                <c:ptCount val="1"/>
                <c:pt idx="0">
                  <c:v>50355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5D4F-A55A-694CD0901B0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\ &quot;kr.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Mersalg!$O$2</c:f>
              <c:numCache>
                <c:formatCode>#,##0\ "kr."</c:formatCode>
                <c:ptCount val="1"/>
                <c:pt idx="0">
                  <c:v>96555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5D4F-A55A-694CD0901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1404880"/>
        <c:axId val="321406608"/>
      </c:barChart>
      <c:catAx>
        <c:axId val="321404880"/>
        <c:scaling>
          <c:orientation val="minMax"/>
        </c:scaling>
        <c:delete val="1"/>
        <c:axPos val="l"/>
        <c:numFmt formatCode="#.##0\ &quot;$&quot;" sourceLinked="1"/>
        <c:majorTickMark val="none"/>
        <c:minorTickMark val="none"/>
        <c:tickLblPos val="nextTo"/>
        <c:crossAx val="321406608"/>
        <c:crosses val="autoZero"/>
        <c:auto val="1"/>
        <c:lblAlgn val="ctr"/>
        <c:lblOffset val="100"/>
        <c:noMultiLvlLbl val="0"/>
      </c:catAx>
      <c:valAx>
        <c:axId val="32140660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2140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8</xdr:row>
      <xdr:rowOff>152400</xdr:rowOff>
    </xdr:from>
    <xdr:to>
      <xdr:col>21</xdr:col>
      <xdr:colOff>628650</xdr:colOff>
      <xdr:row>40</xdr:row>
      <xdr:rowOff>101600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98D74AF-81A9-D146-B626-A02FE887B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95250</xdr:colOff>
      <xdr:row>8</xdr:row>
      <xdr:rowOff>139700</xdr:rowOff>
    </xdr:from>
    <xdr:to>
      <xdr:col>32</xdr:col>
      <xdr:colOff>812800</xdr:colOff>
      <xdr:row>40</xdr:row>
      <xdr:rowOff>101600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CC802E4-7912-5947-B263-2D33ACF56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42</xdr:row>
      <xdr:rowOff>38100</xdr:rowOff>
    </xdr:from>
    <xdr:to>
      <xdr:col>6</xdr:col>
      <xdr:colOff>304800</xdr:colOff>
      <xdr:row>52</xdr:row>
      <xdr:rowOff>12700</xdr:rowOff>
    </xdr:to>
    <xdr:grpSp>
      <xdr:nvGrpSpPr>
        <xdr:cNvPr id="4" name="Gruppe 3">
          <a:extLst>
            <a:ext uri="{FF2B5EF4-FFF2-40B4-BE49-F238E27FC236}">
              <a16:creationId xmlns:a16="http://schemas.microsoft.com/office/drawing/2014/main" id="{529F9DD2-7E2D-EF4C-9B74-E042A670EFBB}"/>
            </a:ext>
          </a:extLst>
        </xdr:cNvPr>
        <xdr:cNvGrpSpPr/>
      </xdr:nvGrpSpPr>
      <xdr:grpSpPr>
        <a:xfrm>
          <a:off x="1146175" y="8705850"/>
          <a:ext cx="4206875" cy="2038350"/>
          <a:chOff x="18542000" y="825500"/>
          <a:chExt cx="4127500" cy="2006600"/>
        </a:xfrm>
      </xdr:grpSpPr>
      <xdr:sp macro="" textlink="">
        <xdr:nvSpPr>
          <xdr:cNvPr id="5" name="Rektangel 4">
            <a:extLst>
              <a:ext uri="{FF2B5EF4-FFF2-40B4-BE49-F238E27FC236}">
                <a16:creationId xmlns:a16="http://schemas.microsoft.com/office/drawing/2014/main" id="{97C3EAB8-42C5-C3CC-C90A-07692F1A7913}"/>
              </a:ext>
            </a:extLst>
          </xdr:cNvPr>
          <xdr:cNvSpPr/>
        </xdr:nvSpPr>
        <xdr:spPr>
          <a:xfrm>
            <a:off x="18542000" y="825500"/>
            <a:ext cx="4127500" cy="2006600"/>
          </a:xfrm>
          <a:prstGeom prst="rect">
            <a:avLst/>
          </a:prstGeom>
          <a:noFill/>
          <a:ln>
            <a:solidFill>
              <a:srgbClr val="DADADA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a-DK" sz="1100"/>
          </a:p>
        </xdr:txBody>
      </xdr:sp>
      <xdr:sp macro="" textlink="">
        <xdr:nvSpPr>
          <xdr:cNvPr id="6" name="Tekstfelt 5">
            <a:extLst>
              <a:ext uri="{FF2B5EF4-FFF2-40B4-BE49-F238E27FC236}">
                <a16:creationId xmlns:a16="http://schemas.microsoft.com/office/drawing/2014/main" id="{021CA9FA-E25B-A63A-1F03-FE4F2331D5FC}"/>
              </a:ext>
            </a:extLst>
          </xdr:cNvPr>
          <xdr:cNvSpPr txBox="1"/>
        </xdr:nvSpPr>
        <xdr:spPr>
          <a:xfrm>
            <a:off x="18542000" y="825500"/>
            <a:ext cx="4127500" cy="965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3000"/>
              <a:t>Microsoft Ads</a:t>
            </a:r>
          </a:p>
        </xdr:txBody>
      </xdr:sp>
      <xdr:sp macro="" textlink="Mersalg!I3">
        <xdr:nvSpPr>
          <xdr:cNvPr id="7" name="Tekstfelt 6">
            <a:extLst>
              <a:ext uri="{FF2B5EF4-FFF2-40B4-BE49-F238E27FC236}">
                <a16:creationId xmlns:a16="http://schemas.microsoft.com/office/drawing/2014/main" id="{07805606-4118-9050-A073-97380989F4E6}"/>
              </a:ext>
            </a:extLst>
          </xdr:cNvPr>
          <xdr:cNvSpPr txBox="1"/>
        </xdr:nvSpPr>
        <xdr:spPr>
          <a:xfrm>
            <a:off x="18542000" y="1816100"/>
            <a:ext cx="4127500" cy="965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5979E4D-5C69-EC44-A338-CD105C6B0EAE}" type="TxLink">
              <a:rPr lang="en-US" sz="3000" b="0" i="0" u="none" strike="noStrike">
                <a:solidFill>
                  <a:srgbClr val="000000"/>
                </a:solidFill>
                <a:latin typeface="Aptos Narrow"/>
              </a:rPr>
              <a:pPr algn="ctr"/>
              <a:t>31.980 kr.</a:t>
            </a:fld>
            <a:endParaRPr lang="da-DK" sz="3000"/>
          </a:p>
        </xdr:txBody>
      </xdr:sp>
    </xdr:grpSp>
    <xdr:clientData/>
  </xdr:twoCellAnchor>
  <xdr:twoCellAnchor>
    <xdr:from>
      <xdr:col>6</xdr:col>
      <xdr:colOff>533400</xdr:colOff>
      <xdr:row>42</xdr:row>
      <xdr:rowOff>38100</xdr:rowOff>
    </xdr:from>
    <xdr:to>
      <xdr:col>11</xdr:col>
      <xdr:colOff>533400</xdr:colOff>
      <xdr:row>52</xdr:row>
      <xdr:rowOff>12700</xdr:rowOff>
    </xdr:to>
    <xdr:grpSp>
      <xdr:nvGrpSpPr>
        <xdr:cNvPr id="8" name="Gruppe 7">
          <a:extLst>
            <a:ext uri="{FF2B5EF4-FFF2-40B4-BE49-F238E27FC236}">
              <a16:creationId xmlns:a16="http://schemas.microsoft.com/office/drawing/2014/main" id="{4FCE7E1B-D9B8-1444-9133-450D6A88C2B3}"/>
            </a:ext>
          </a:extLst>
        </xdr:cNvPr>
        <xdr:cNvGrpSpPr/>
      </xdr:nvGrpSpPr>
      <xdr:grpSpPr>
        <a:xfrm>
          <a:off x="5581650" y="8705850"/>
          <a:ext cx="4206875" cy="2038350"/>
          <a:chOff x="18542000" y="825500"/>
          <a:chExt cx="4127500" cy="2006600"/>
        </a:xfrm>
      </xdr:grpSpPr>
      <xdr:sp macro="" textlink="">
        <xdr:nvSpPr>
          <xdr:cNvPr id="9" name="Rektangel 8">
            <a:extLst>
              <a:ext uri="{FF2B5EF4-FFF2-40B4-BE49-F238E27FC236}">
                <a16:creationId xmlns:a16="http://schemas.microsoft.com/office/drawing/2014/main" id="{D60AFA9A-CDAE-73C0-A0DD-37B843B4D0AD}"/>
              </a:ext>
            </a:extLst>
          </xdr:cNvPr>
          <xdr:cNvSpPr/>
        </xdr:nvSpPr>
        <xdr:spPr>
          <a:xfrm>
            <a:off x="18542000" y="825500"/>
            <a:ext cx="4127500" cy="2006600"/>
          </a:xfrm>
          <a:prstGeom prst="rect">
            <a:avLst/>
          </a:prstGeom>
          <a:noFill/>
          <a:ln>
            <a:solidFill>
              <a:srgbClr val="DADADA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a-DK" sz="1100"/>
          </a:p>
        </xdr:txBody>
      </xdr:sp>
      <xdr:sp macro="" textlink="">
        <xdr:nvSpPr>
          <xdr:cNvPr id="10" name="Tekstfelt 9">
            <a:extLst>
              <a:ext uri="{FF2B5EF4-FFF2-40B4-BE49-F238E27FC236}">
                <a16:creationId xmlns:a16="http://schemas.microsoft.com/office/drawing/2014/main" id="{70A5B0F4-C090-204B-42E2-0FE6253FB6AB}"/>
              </a:ext>
            </a:extLst>
          </xdr:cNvPr>
          <xdr:cNvSpPr txBox="1"/>
        </xdr:nvSpPr>
        <xdr:spPr>
          <a:xfrm>
            <a:off x="18542000" y="825500"/>
            <a:ext cx="4127500" cy="965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3000"/>
              <a:t>Leadpage</a:t>
            </a:r>
          </a:p>
        </xdr:txBody>
      </xdr:sp>
      <xdr:sp macro="" textlink="Mersalg!I2">
        <xdr:nvSpPr>
          <xdr:cNvPr id="11" name="Tekstfelt 10">
            <a:extLst>
              <a:ext uri="{FF2B5EF4-FFF2-40B4-BE49-F238E27FC236}">
                <a16:creationId xmlns:a16="http://schemas.microsoft.com/office/drawing/2014/main" id="{89E39E00-A941-4271-86CD-C4B835775945}"/>
              </a:ext>
            </a:extLst>
          </xdr:cNvPr>
          <xdr:cNvSpPr txBox="1"/>
        </xdr:nvSpPr>
        <xdr:spPr>
          <a:xfrm>
            <a:off x="18542000" y="1816100"/>
            <a:ext cx="4127500" cy="965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775B239-D102-C84C-8F31-1CFCC6894F1A}" type="TxLink">
              <a:rPr lang="en-US" sz="3000" b="0" i="0" u="none" strike="noStrike">
                <a:solidFill>
                  <a:srgbClr val="000000"/>
                </a:solidFill>
                <a:latin typeface="Aptos Narrow"/>
              </a:rPr>
              <a:pPr algn="ctr"/>
              <a:t>7.995 kr.</a:t>
            </a:fld>
            <a:endParaRPr lang="da-DK" sz="3000"/>
          </a:p>
        </xdr:txBody>
      </xdr:sp>
    </xdr:grpSp>
    <xdr:clientData/>
  </xdr:twoCellAnchor>
  <xdr:twoCellAnchor>
    <xdr:from>
      <xdr:col>11</xdr:col>
      <xdr:colOff>787400</xdr:colOff>
      <xdr:row>42</xdr:row>
      <xdr:rowOff>38100</xdr:rowOff>
    </xdr:from>
    <xdr:to>
      <xdr:col>16</xdr:col>
      <xdr:colOff>787400</xdr:colOff>
      <xdr:row>52</xdr:row>
      <xdr:rowOff>12700</xdr:rowOff>
    </xdr:to>
    <xdr:grpSp>
      <xdr:nvGrpSpPr>
        <xdr:cNvPr id="12" name="Gruppe 11">
          <a:extLst>
            <a:ext uri="{FF2B5EF4-FFF2-40B4-BE49-F238E27FC236}">
              <a16:creationId xmlns:a16="http://schemas.microsoft.com/office/drawing/2014/main" id="{4BD82AD2-00CF-2E42-8CF3-3CA33A9453D2}"/>
            </a:ext>
          </a:extLst>
        </xdr:cNvPr>
        <xdr:cNvGrpSpPr/>
      </xdr:nvGrpSpPr>
      <xdr:grpSpPr>
        <a:xfrm>
          <a:off x="10042525" y="8705850"/>
          <a:ext cx="4206875" cy="2038350"/>
          <a:chOff x="18542000" y="825500"/>
          <a:chExt cx="4127500" cy="2006600"/>
        </a:xfrm>
      </xdr:grpSpPr>
      <xdr:sp macro="" textlink="">
        <xdr:nvSpPr>
          <xdr:cNvPr id="13" name="Rektangel 12">
            <a:extLst>
              <a:ext uri="{FF2B5EF4-FFF2-40B4-BE49-F238E27FC236}">
                <a16:creationId xmlns:a16="http://schemas.microsoft.com/office/drawing/2014/main" id="{4DA6BA4C-F018-8E47-0D6E-F0759E90A703}"/>
              </a:ext>
            </a:extLst>
          </xdr:cNvPr>
          <xdr:cNvSpPr/>
        </xdr:nvSpPr>
        <xdr:spPr>
          <a:xfrm>
            <a:off x="18542000" y="825500"/>
            <a:ext cx="4127500" cy="2006600"/>
          </a:xfrm>
          <a:prstGeom prst="rect">
            <a:avLst/>
          </a:prstGeom>
          <a:noFill/>
          <a:ln>
            <a:solidFill>
              <a:srgbClr val="DADADA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a-DK" sz="1100"/>
          </a:p>
        </xdr:txBody>
      </xdr:sp>
      <xdr:sp macro="" textlink="">
        <xdr:nvSpPr>
          <xdr:cNvPr id="14" name="Tekstfelt 13">
            <a:extLst>
              <a:ext uri="{FF2B5EF4-FFF2-40B4-BE49-F238E27FC236}">
                <a16:creationId xmlns:a16="http://schemas.microsoft.com/office/drawing/2014/main" id="{2C791734-6EC3-F0C3-C50C-C02C1BFA9831}"/>
              </a:ext>
            </a:extLst>
          </xdr:cNvPr>
          <xdr:cNvSpPr txBox="1"/>
        </xdr:nvSpPr>
        <xdr:spPr>
          <a:xfrm>
            <a:off x="18542000" y="825500"/>
            <a:ext cx="4127500" cy="965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3000"/>
              <a:t>Youtube</a:t>
            </a:r>
          </a:p>
        </xdr:txBody>
      </xdr:sp>
      <xdr:sp macro="" textlink="Mersalg!I4">
        <xdr:nvSpPr>
          <xdr:cNvPr id="15" name="Tekstfelt 14">
            <a:extLst>
              <a:ext uri="{FF2B5EF4-FFF2-40B4-BE49-F238E27FC236}">
                <a16:creationId xmlns:a16="http://schemas.microsoft.com/office/drawing/2014/main" id="{364B5133-9BCC-EFCD-2859-BAB13033BF35}"/>
              </a:ext>
            </a:extLst>
          </xdr:cNvPr>
          <xdr:cNvSpPr txBox="1"/>
        </xdr:nvSpPr>
        <xdr:spPr>
          <a:xfrm>
            <a:off x="18542000" y="1816100"/>
            <a:ext cx="4127500" cy="965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C52FD0D-8C7E-C14E-854A-134E0711298A}" type="TxLink">
              <a:rPr lang="en-US" sz="3000" b="0" i="0" u="none" strike="noStrike">
                <a:solidFill>
                  <a:srgbClr val="000000"/>
                </a:solidFill>
                <a:latin typeface="Aptos Narrow"/>
              </a:rPr>
              <a:pPr algn="ctr"/>
              <a:t>4.995 kr.</a:t>
            </a:fld>
            <a:endParaRPr lang="da-DK" sz="3000"/>
          </a:p>
        </xdr:txBody>
      </xdr:sp>
    </xdr:grpSp>
    <xdr:clientData/>
  </xdr:twoCellAnchor>
  <xdr:twoCellAnchor>
    <xdr:from>
      <xdr:col>17</xdr:col>
      <xdr:colOff>215900</xdr:colOff>
      <xdr:row>42</xdr:row>
      <xdr:rowOff>38100</xdr:rowOff>
    </xdr:from>
    <xdr:to>
      <xdr:col>22</xdr:col>
      <xdr:colOff>215900</xdr:colOff>
      <xdr:row>52</xdr:row>
      <xdr:rowOff>12700</xdr:rowOff>
    </xdr:to>
    <xdr:grpSp>
      <xdr:nvGrpSpPr>
        <xdr:cNvPr id="16" name="Gruppe 15">
          <a:extLst>
            <a:ext uri="{FF2B5EF4-FFF2-40B4-BE49-F238E27FC236}">
              <a16:creationId xmlns:a16="http://schemas.microsoft.com/office/drawing/2014/main" id="{9480B0EB-C145-E443-B43A-306A394EBC9C}"/>
            </a:ext>
          </a:extLst>
        </xdr:cNvPr>
        <xdr:cNvGrpSpPr/>
      </xdr:nvGrpSpPr>
      <xdr:grpSpPr>
        <a:xfrm>
          <a:off x="14519275" y="8705850"/>
          <a:ext cx="4206875" cy="2038350"/>
          <a:chOff x="18542000" y="825500"/>
          <a:chExt cx="4127500" cy="2006600"/>
        </a:xfrm>
      </xdr:grpSpPr>
      <xdr:sp macro="" textlink="">
        <xdr:nvSpPr>
          <xdr:cNvPr id="17" name="Rektangel 16">
            <a:extLst>
              <a:ext uri="{FF2B5EF4-FFF2-40B4-BE49-F238E27FC236}">
                <a16:creationId xmlns:a16="http://schemas.microsoft.com/office/drawing/2014/main" id="{E263F669-87F0-8652-6EC8-4C3292DA48EB}"/>
              </a:ext>
            </a:extLst>
          </xdr:cNvPr>
          <xdr:cNvSpPr/>
        </xdr:nvSpPr>
        <xdr:spPr>
          <a:xfrm>
            <a:off x="18542000" y="825500"/>
            <a:ext cx="4127500" cy="2006600"/>
          </a:xfrm>
          <a:prstGeom prst="rect">
            <a:avLst/>
          </a:prstGeom>
          <a:noFill/>
          <a:ln>
            <a:solidFill>
              <a:srgbClr val="DADADA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a-DK" sz="1100"/>
          </a:p>
        </xdr:txBody>
      </xdr:sp>
      <xdr:sp macro="" textlink="">
        <xdr:nvSpPr>
          <xdr:cNvPr id="18" name="Tekstfelt 17">
            <a:extLst>
              <a:ext uri="{FF2B5EF4-FFF2-40B4-BE49-F238E27FC236}">
                <a16:creationId xmlns:a16="http://schemas.microsoft.com/office/drawing/2014/main" id="{22A73760-8CDE-71B7-4C57-51FDDCFDC0B3}"/>
              </a:ext>
            </a:extLst>
          </xdr:cNvPr>
          <xdr:cNvSpPr txBox="1"/>
        </xdr:nvSpPr>
        <xdr:spPr>
          <a:xfrm>
            <a:off x="18542000" y="825500"/>
            <a:ext cx="4127500" cy="965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3000"/>
              <a:t>SST</a:t>
            </a:r>
          </a:p>
        </xdr:txBody>
      </xdr:sp>
      <xdr:sp macro="" textlink="Mersalg!I5">
        <xdr:nvSpPr>
          <xdr:cNvPr id="19" name="Tekstfelt 18">
            <a:extLst>
              <a:ext uri="{FF2B5EF4-FFF2-40B4-BE49-F238E27FC236}">
                <a16:creationId xmlns:a16="http://schemas.microsoft.com/office/drawing/2014/main" id="{AB51AFCF-4ECA-B073-AA7B-BA2CAAAC73A7}"/>
              </a:ext>
            </a:extLst>
          </xdr:cNvPr>
          <xdr:cNvSpPr txBox="1"/>
        </xdr:nvSpPr>
        <xdr:spPr>
          <a:xfrm>
            <a:off x="18542000" y="1816100"/>
            <a:ext cx="4127500" cy="965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24E5462-74FC-844C-A085-2BF30841E712}" type="TxLink">
              <a:rPr lang="en-US" sz="3000" b="0" i="0" u="none" strike="noStrike">
                <a:solidFill>
                  <a:srgbClr val="000000"/>
                </a:solidFill>
                <a:latin typeface="Aptos Narrow"/>
              </a:rPr>
              <a:pPr algn="ctr"/>
              <a:t>0 kr.</a:t>
            </a:fld>
            <a:endParaRPr lang="da-DK" sz="3000"/>
          </a:p>
        </xdr:txBody>
      </xdr:sp>
    </xdr:grpSp>
    <xdr:clientData/>
  </xdr:twoCellAnchor>
  <xdr:twoCellAnchor>
    <xdr:from>
      <xdr:col>22</xdr:col>
      <xdr:colOff>558800</xdr:colOff>
      <xdr:row>42</xdr:row>
      <xdr:rowOff>38100</xdr:rowOff>
    </xdr:from>
    <xdr:to>
      <xdr:col>27</xdr:col>
      <xdr:colOff>558800</xdr:colOff>
      <xdr:row>52</xdr:row>
      <xdr:rowOff>12700</xdr:rowOff>
    </xdr:to>
    <xdr:grpSp>
      <xdr:nvGrpSpPr>
        <xdr:cNvPr id="20" name="Gruppe 19">
          <a:extLst>
            <a:ext uri="{FF2B5EF4-FFF2-40B4-BE49-F238E27FC236}">
              <a16:creationId xmlns:a16="http://schemas.microsoft.com/office/drawing/2014/main" id="{33B00F56-E532-5340-AB68-00F59BF64D5A}"/>
            </a:ext>
          </a:extLst>
        </xdr:cNvPr>
        <xdr:cNvGrpSpPr/>
      </xdr:nvGrpSpPr>
      <xdr:grpSpPr>
        <a:xfrm>
          <a:off x="19069050" y="8705850"/>
          <a:ext cx="4206875" cy="2038350"/>
          <a:chOff x="18542000" y="825500"/>
          <a:chExt cx="4127500" cy="2006600"/>
        </a:xfrm>
      </xdr:grpSpPr>
      <xdr:sp macro="" textlink="">
        <xdr:nvSpPr>
          <xdr:cNvPr id="21" name="Rektangel 20">
            <a:extLst>
              <a:ext uri="{FF2B5EF4-FFF2-40B4-BE49-F238E27FC236}">
                <a16:creationId xmlns:a16="http://schemas.microsoft.com/office/drawing/2014/main" id="{95FD1CD4-2C3A-53B0-6034-74C545111A13}"/>
              </a:ext>
            </a:extLst>
          </xdr:cNvPr>
          <xdr:cNvSpPr/>
        </xdr:nvSpPr>
        <xdr:spPr>
          <a:xfrm>
            <a:off x="18542000" y="825500"/>
            <a:ext cx="4127500" cy="2006600"/>
          </a:xfrm>
          <a:prstGeom prst="rect">
            <a:avLst/>
          </a:prstGeom>
          <a:noFill/>
          <a:ln>
            <a:solidFill>
              <a:srgbClr val="DADADA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a-DK" sz="1100"/>
          </a:p>
        </xdr:txBody>
      </xdr:sp>
      <xdr:sp macro="" textlink="">
        <xdr:nvSpPr>
          <xdr:cNvPr id="22" name="Tekstfelt 21">
            <a:extLst>
              <a:ext uri="{FF2B5EF4-FFF2-40B4-BE49-F238E27FC236}">
                <a16:creationId xmlns:a16="http://schemas.microsoft.com/office/drawing/2014/main" id="{DD48DC7A-BE25-588B-08E3-44A149E95243}"/>
              </a:ext>
            </a:extLst>
          </xdr:cNvPr>
          <xdr:cNvSpPr txBox="1"/>
        </xdr:nvSpPr>
        <xdr:spPr>
          <a:xfrm>
            <a:off x="18542000" y="825500"/>
            <a:ext cx="4127500" cy="965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3000"/>
              <a:t>Andet</a:t>
            </a:r>
          </a:p>
        </xdr:txBody>
      </xdr:sp>
      <xdr:sp macro="" textlink="Mersalg!I6">
        <xdr:nvSpPr>
          <xdr:cNvPr id="23" name="Tekstfelt 22">
            <a:extLst>
              <a:ext uri="{FF2B5EF4-FFF2-40B4-BE49-F238E27FC236}">
                <a16:creationId xmlns:a16="http://schemas.microsoft.com/office/drawing/2014/main" id="{41876DE3-8051-FD00-EE04-04C562370BC0}"/>
              </a:ext>
            </a:extLst>
          </xdr:cNvPr>
          <xdr:cNvSpPr txBox="1"/>
        </xdr:nvSpPr>
        <xdr:spPr>
          <a:xfrm>
            <a:off x="18542000" y="1816100"/>
            <a:ext cx="4127500" cy="965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893B78B-E72D-F742-A91B-CD44FE964C83}" type="TxLink">
              <a:rPr lang="en-US" sz="3000" b="0" i="0" u="none" strike="noStrike">
                <a:solidFill>
                  <a:srgbClr val="000000"/>
                </a:solidFill>
                <a:latin typeface="Aptos Narrow"/>
              </a:rPr>
              <a:pPr algn="ctr"/>
              <a:t>5.385 kr.</a:t>
            </a:fld>
            <a:endParaRPr lang="da-DK" sz="3000"/>
          </a:p>
        </xdr:txBody>
      </xdr:sp>
    </xdr:grpSp>
    <xdr:clientData/>
  </xdr:twoCellAnchor>
  <xdr:twoCellAnchor>
    <xdr:from>
      <xdr:col>27</xdr:col>
      <xdr:colOff>812800</xdr:colOff>
      <xdr:row>42</xdr:row>
      <xdr:rowOff>25400</xdr:rowOff>
    </xdr:from>
    <xdr:to>
      <xdr:col>32</xdr:col>
      <xdr:colOff>812800</xdr:colOff>
      <xdr:row>52</xdr:row>
      <xdr:rowOff>0</xdr:rowOff>
    </xdr:to>
    <xdr:grpSp>
      <xdr:nvGrpSpPr>
        <xdr:cNvPr id="24" name="Gruppe 23">
          <a:extLst>
            <a:ext uri="{FF2B5EF4-FFF2-40B4-BE49-F238E27FC236}">
              <a16:creationId xmlns:a16="http://schemas.microsoft.com/office/drawing/2014/main" id="{27CF1975-7F83-2944-8DE2-077B97932A60}"/>
            </a:ext>
          </a:extLst>
        </xdr:cNvPr>
        <xdr:cNvGrpSpPr/>
      </xdr:nvGrpSpPr>
      <xdr:grpSpPr>
        <a:xfrm>
          <a:off x="23529925" y="8693150"/>
          <a:ext cx="4206875" cy="2038350"/>
          <a:chOff x="18542000" y="825500"/>
          <a:chExt cx="4127500" cy="2006600"/>
        </a:xfrm>
      </xdr:grpSpPr>
      <xdr:sp macro="" textlink="">
        <xdr:nvSpPr>
          <xdr:cNvPr id="25" name="Rektangel 24">
            <a:extLst>
              <a:ext uri="{FF2B5EF4-FFF2-40B4-BE49-F238E27FC236}">
                <a16:creationId xmlns:a16="http://schemas.microsoft.com/office/drawing/2014/main" id="{BCF3DCB1-028A-2E53-5A6B-17A15A1F8C26}"/>
              </a:ext>
            </a:extLst>
          </xdr:cNvPr>
          <xdr:cNvSpPr/>
        </xdr:nvSpPr>
        <xdr:spPr>
          <a:xfrm>
            <a:off x="18542000" y="825500"/>
            <a:ext cx="4127500" cy="2006600"/>
          </a:xfrm>
          <a:prstGeom prst="rect">
            <a:avLst/>
          </a:prstGeom>
          <a:noFill/>
          <a:ln>
            <a:solidFill>
              <a:srgbClr val="DADADA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a-DK" sz="1100"/>
          </a:p>
        </xdr:txBody>
      </xdr:sp>
      <xdr:sp macro="" textlink="">
        <xdr:nvSpPr>
          <xdr:cNvPr id="26" name="Tekstfelt 25">
            <a:extLst>
              <a:ext uri="{FF2B5EF4-FFF2-40B4-BE49-F238E27FC236}">
                <a16:creationId xmlns:a16="http://schemas.microsoft.com/office/drawing/2014/main" id="{1C98424E-71D7-4325-B9F5-0D25BF316BCE}"/>
              </a:ext>
            </a:extLst>
          </xdr:cNvPr>
          <xdr:cNvSpPr txBox="1"/>
        </xdr:nvSpPr>
        <xdr:spPr>
          <a:xfrm>
            <a:off x="18542000" y="825500"/>
            <a:ext cx="4127500" cy="965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3000"/>
              <a:t>Samlet</a:t>
            </a:r>
          </a:p>
        </xdr:txBody>
      </xdr:sp>
      <xdr:sp macro="" textlink="Mersalg!L2">
        <xdr:nvSpPr>
          <xdr:cNvPr id="27" name="Tekstfelt 26">
            <a:extLst>
              <a:ext uri="{FF2B5EF4-FFF2-40B4-BE49-F238E27FC236}">
                <a16:creationId xmlns:a16="http://schemas.microsoft.com/office/drawing/2014/main" id="{D56E9572-1EB2-58C2-26B9-A616EFA56BFA}"/>
              </a:ext>
            </a:extLst>
          </xdr:cNvPr>
          <xdr:cNvSpPr txBox="1"/>
        </xdr:nvSpPr>
        <xdr:spPr>
          <a:xfrm>
            <a:off x="18542000" y="1816100"/>
            <a:ext cx="4127500" cy="965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E3B9DA6-7177-7347-940F-AB84CC0149C2}" type="TxLink">
              <a:rPr lang="en-US" sz="3000" b="0" i="0" u="none" strike="noStrike">
                <a:solidFill>
                  <a:srgbClr val="000000"/>
                </a:solidFill>
                <a:latin typeface="Aptos Narrow"/>
              </a:rPr>
              <a:pPr algn="ctr"/>
              <a:t>50.355 kr.</a:t>
            </a:fld>
            <a:endParaRPr lang="da-DK" sz="3000"/>
          </a:p>
        </xdr:txBody>
      </xdr:sp>
    </xdr:grpSp>
    <xdr:clientData/>
  </xdr:twoCellAnchor>
  <xdr:twoCellAnchor>
    <xdr:from>
      <xdr:col>1</xdr:col>
      <xdr:colOff>317500</xdr:colOff>
      <xdr:row>0</xdr:row>
      <xdr:rowOff>127000</xdr:rowOff>
    </xdr:from>
    <xdr:to>
      <xdr:col>32</xdr:col>
      <xdr:colOff>800100</xdr:colOff>
      <xdr:row>6</xdr:row>
      <xdr:rowOff>139700</xdr:rowOff>
    </xdr:to>
    <xdr:sp macro="" textlink="">
      <xdr:nvSpPr>
        <xdr:cNvPr id="28" name="Tekstfelt 27">
          <a:extLst>
            <a:ext uri="{FF2B5EF4-FFF2-40B4-BE49-F238E27FC236}">
              <a16:creationId xmlns:a16="http://schemas.microsoft.com/office/drawing/2014/main" id="{79CC6594-A0D6-B402-20D7-7923071A4F7C}"/>
            </a:ext>
          </a:extLst>
        </xdr:cNvPr>
        <xdr:cNvSpPr txBox="1"/>
      </xdr:nvSpPr>
      <xdr:spPr>
        <a:xfrm>
          <a:off x="1143000" y="127000"/>
          <a:ext cx="26073100" cy="1231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8000"/>
            <a:t>Google</a:t>
          </a:r>
          <a:r>
            <a:rPr lang="da-DK" sz="8000" baseline="0"/>
            <a:t> Ads - Q2 Mål</a:t>
          </a:r>
          <a:endParaRPr lang="da-DK" sz="8000"/>
        </a:p>
      </xdr:txBody>
    </xdr:sp>
    <xdr:clientData/>
  </xdr:twoCellAnchor>
  <xdr:twoCellAnchor>
    <xdr:from>
      <xdr:col>1</xdr:col>
      <xdr:colOff>279400</xdr:colOff>
      <xdr:row>53</xdr:row>
      <xdr:rowOff>76200</xdr:rowOff>
    </xdr:from>
    <xdr:to>
      <xdr:col>33</xdr:col>
      <xdr:colOff>25400</xdr:colOff>
      <xdr:row>63</xdr:row>
      <xdr:rowOff>114300</xdr:rowOff>
    </xdr:to>
    <xdr:graphicFrame macro="">
      <xdr:nvGraphicFramePr>
        <xdr:cNvPr id="29" name="Diagram 28">
          <a:extLst>
            <a:ext uri="{FF2B5EF4-FFF2-40B4-BE49-F238E27FC236}">
              <a16:creationId xmlns:a16="http://schemas.microsoft.com/office/drawing/2014/main" id="{6527F204-5979-E640-908B-291C37996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0.28168</cdr:x>
      <cdr:y>0.32807</cdr:y>
    </cdr:from>
    <cdr:to>
      <cdr:x>0.72612</cdr:x>
      <cdr:y>0.65768</cdr:y>
    </cdr:to>
    <cdr:sp macro="" textlink="Mersalg!$M$2">
      <cdr:nvSpPr>
        <cdr:cNvPr id="2" name="Tekstfelt 1">
          <a:extLst xmlns:a="http://schemas.openxmlformats.org/drawingml/2006/main">
            <a:ext uri="{FF2B5EF4-FFF2-40B4-BE49-F238E27FC236}">
              <a16:creationId xmlns:a16="http://schemas.microsoft.com/office/drawing/2014/main" id="{4179CBCD-1CD1-E360-38D1-4D803D6061F1}"/>
            </a:ext>
          </a:extLst>
        </cdr:cNvPr>
        <cdr:cNvSpPr txBox="1"/>
      </cdr:nvSpPr>
      <cdr:spPr>
        <a:xfrm xmlns:a="http://schemas.openxmlformats.org/drawingml/2006/main">
          <a:off x="2527355" y="2120746"/>
          <a:ext cx="3987760" cy="21306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E14B4B14-B4DA-1244-9EAD-4E02371065A4}" type="TxLink">
            <a:rPr lang="en-US" sz="8000" b="0" i="0" u="none" strike="noStrike" kern="1200">
              <a:solidFill>
                <a:srgbClr val="000000"/>
              </a:solidFill>
              <a:latin typeface="Aptos Narrow"/>
            </a:rPr>
            <a:pPr algn="ctr"/>
            <a:t>34,28%</a:t>
          </a:fld>
          <a:endParaRPr lang="da-DK" sz="8000" kern="12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67DCC-F9DC-D94B-8D40-9FA501880EDE}" name="Tabel1" displayName="Tabel1" ref="A1:D8" totalsRowShown="0">
  <autoFilter ref="A1:D8" xr:uid="{31E67DCC-F9DC-D94B-8D40-9FA501880EDE}"/>
  <tableColumns count="4">
    <tableColumn id="1" xr3:uid="{99996141-1F1B-314A-99B3-8AF0848F3C79}" name="Specialist"/>
    <tableColumn id="2" xr3:uid="{9E41D939-B3A8-044B-8461-11E0EAB38DBD}" name="Produkt"/>
    <tableColumn id="3" xr3:uid="{2294B14C-370E-DA46-8AC7-E7EFF7CFF097}" name="Pris" dataDxfId="1"/>
    <tableColumn id="4" xr3:uid="{C6EAAF33-67E8-684B-BE12-3515038097C3}" name="Dato for sal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BA9C-5BB4-0349-A9EC-BC555643AFE3}">
  <dimension ref="A1:R96"/>
  <sheetViews>
    <sheetView workbookViewId="0">
      <selection activeCell="J13" sqref="J13"/>
    </sheetView>
  </sheetViews>
  <sheetFormatPr baseColWidth="10" defaultColWidth="11" defaultRowHeight="16" x14ac:dyDescent="0.2"/>
  <cols>
    <col min="1" max="1" width="11.6640625" customWidth="1"/>
    <col min="2" max="2" width="22.1640625" bestFit="1" customWidth="1"/>
    <col min="4" max="4" width="14" customWidth="1"/>
    <col min="8" max="8" width="22.1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H1" s="4" t="s">
        <v>4</v>
      </c>
      <c r="I1" s="4" t="s">
        <v>2</v>
      </c>
      <c r="J1" s="4"/>
      <c r="K1" s="4" t="s">
        <v>5</v>
      </c>
      <c r="L1" s="4" t="s">
        <v>6</v>
      </c>
      <c r="M1" s="4"/>
      <c r="N1" s="4"/>
      <c r="O1" s="4"/>
      <c r="P1" s="4"/>
      <c r="Q1" s="4"/>
      <c r="R1" s="2">
        <f ca="1">TODAY()</f>
        <v>45791</v>
      </c>
    </row>
    <row r="2" spans="1:18" x14ac:dyDescent="0.2">
      <c r="A2" t="s">
        <v>7</v>
      </c>
      <c r="B2" t="s">
        <v>8</v>
      </c>
      <c r="C2" s="3">
        <v>7995</v>
      </c>
      <c r="D2" s="2">
        <v>45775</v>
      </c>
      <c r="H2" s="4" t="s">
        <v>9</v>
      </c>
      <c r="I2" s="5">
        <f>SUMIFS(C:C,B:B,H2)</f>
        <v>7995</v>
      </c>
      <c r="J2" s="4"/>
      <c r="K2" s="5">
        <v>146910</v>
      </c>
      <c r="L2" s="5">
        <f>SUM(I12:Q12)</f>
        <v>50355</v>
      </c>
      <c r="M2" s="6">
        <f>L2/K2</f>
        <v>0.34276087400449257</v>
      </c>
      <c r="N2" s="6">
        <f>1-M2</f>
        <v>0.65723912599550749</v>
      </c>
      <c r="O2" s="5">
        <f>K2-L2</f>
        <v>96555</v>
      </c>
      <c r="P2" s="4"/>
      <c r="Q2" s="4"/>
      <c r="R2">
        <f ca="1">WEEKNUM(R1)</f>
        <v>20</v>
      </c>
    </row>
    <row r="3" spans="1:18" x14ac:dyDescent="0.2">
      <c r="A3" t="s">
        <v>7</v>
      </c>
      <c r="B3" t="s">
        <v>8</v>
      </c>
      <c r="C3" s="3">
        <v>7995</v>
      </c>
      <c r="D3" s="2">
        <v>45782</v>
      </c>
      <c r="H3" s="4" t="s">
        <v>8</v>
      </c>
      <c r="I3" s="5">
        <f>SUMIFS(C:C,B:B,H3)</f>
        <v>31980</v>
      </c>
      <c r="J3" s="4"/>
      <c r="K3" s="5">
        <f>K2/COUNTA(I10:Q10)</f>
        <v>16323.333333333334</v>
      </c>
      <c r="L3" s="4"/>
      <c r="M3" s="4"/>
      <c r="N3" s="4"/>
      <c r="O3" s="4"/>
      <c r="P3" s="4"/>
      <c r="Q3" s="4"/>
    </row>
    <row r="4" spans="1:18" x14ac:dyDescent="0.2">
      <c r="A4" t="s">
        <v>10</v>
      </c>
      <c r="B4" t="s">
        <v>8</v>
      </c>
      <c r="C4" s="3">
        <v>7995</v>
      </c>
      <c r="D4" s="2">
        <v>45779</v>
      </c>
      <c r="H4" s="4" t="s">
        <v>11</v>
      </c>
      <c r="I4" s="5">
        <f>SUMIFS(C:C,B:B,H4)</f>
        <v>4995</v>
      </c>
      <c r="J4" s="4"/>
      <c r="K4" s="4"/>
      <c r="L4" s="4"/>
      <c r="M4" s="4"/>
      <c r="N4" s="4"/>
      <c r="O4" s="4"/>
      <c r="P4" s="4"/>
      <c r="Q4" s="4"/>
    </row>
    <row r="5" spans="1:18" x14ac:dyDescent="0.2">
      <c r="A5" t="s">
        <v>10</v>
      </c>
      <c r="B5" s="1" t="s">
        <v>12</v>
      </c>
      <c r="C5" s="3">
        <f>1995+1195+1195+1000</f>
        <v>5385</v>
      </c>
      <c r="D5" s="2">
        <v>45777</v>
      </c>
      <c r="H5" s="4" t="s">
        <v>13</v>
      </c>
      <c r="I5" s="5">
        <f>SUMIFS(C:C,B:B,H5)</f>
        <v>0</v>
      </c>
      <c r="J5" s="4"/>
      <c r="K5" s="4"/>
      <c r="L5" s="4"/>
      <c r="M5" s="4"/>
      <c r="N5" s="4"/>
      <c r="O5" s="4"/>
      <c r="P5" s="4"/>
      <c r="Q5" s="4"/>
    </row>
    <row r="6" spans="1:18" x14ac:dyDescent="0.2">
      <c r="A6" t="s">
        <v>14</v>
      </c>
      <c r="B6" t="str">
        <f>H4</f>
        <v>Youtube Animations video</v>
      </c>
      <c r="C6" s="3">
        <v>4995</v>
      </c>
      <c r="D6" s="2">
        <v>45778</v>
      </c>
      <c r="H6" s="4" t="s">
        <v>12</v>
      </c>
      <c r="I6" s="5">
        <f>SUMIFS(C:C,B:B,H6)</f>
        <v>5385</v>
      </c>
      <c r="J6" s="4"/>
      <c r="K6" s="4"/>
      <c r="L6" s="4"/>
      <c r="M6" s="4"/>
      <c r="N6" s="4"/>
      <c r="O6" s="4"/>
      <c r="P6" s="4"/>
      <c r="Q6" s="4"/>
    </row>
    <row r="7" spans="1:18" x14ac:dyDescent="0.2">
      <c r="A7" t="s">
        <v>10</v>
      </c>
      <c r="B7" t="s">
        <v>9</v>
      </c>
      <c r="C7" s="3">
        <v>7995</v>
      </c>
      <c r="D7" s="2">
        <v>45779</v>
      </c>
      <c r="H7" s="4"/>
      <c r="I7" s="5"/>
      <c r="J7" s="4"/>
      <c r="K7" s="4"/>
      <c r="L7" s="4"/>
      <c r="M7" s="4"/>
      <c r="N7" s="4"/>
      <c r="O7" s="4"/>
      <c r="P7" s="4"/>
      <c r="Q7" s="4"/>
    </row>
    <row r="8" spans="1:18" x14ac:dyDescent="0.2">
      <c r="A8" t="s">
        <v>10</v>
      </c>
      <c r="B8" t="s">
        <v>8</v>
      </c>
      <c r="C8" s="3">
        <v>7995</v>
      </c>
      <c r="D8" s="2">
        <v>45791</v>
      </c>
      <c r="H8" s="4"/>
      <c r="I8" s="5"/>
      <c r="J8" s="4"/>
      <c r="K8" s="4"/>
      <c r="L8" s="4"/>
      <c r="M8" s="4"/>
      <c r="N8" s="4"/>
      <c r="O8" s="4"/>
      <c r="P8" s="4"/>
      <c r="Q8" s="4"/>
    </row>
    <row r="9" spans="1:18" x14ac:dyDescent="0.2">
      <c r="C9" s="3"/>
      <c r="H9" s="4"/>
      <c r="I9" s="5"/>
      <c r="J9" s="4"/>
      <c r="K9" s="4"/>
      <c r="L9" s="4"/>
      <c r="M9" s="4"/>
      <c r="N9" s="4"/>
      <c r="O9" s="4"/>
      <c r="P9" s="4"/>
      <c r="Q9" s="4"/>
    </row>
    <row r="10" spans="1:18" x14ac:dyDescent="0.2">
      <c r="C10" s="3"/>
      <c r="H10" s="4"/>
      <c r="I10" s="4" t="s">
        <v>15</v>
      </c>
      <c r="J10" s="4" t="s">
        <v>16</v>
      </c>
      <c r="K10" s="4" t="s">
        <v>17</v>
      </c>
      <c r="L10" s="4" t="s">
        <v>18</v>
      </c>
      <c r="M10" s="4" t="s">
        <v>19</v>
      </c>
      <c r="N10" s="4" t="s">
        <v>20</v>
      </c>
      <c r="O10" s="4" t="s">
        <v>21</v>
      </c>
      <c r="P10" s="4" t="s">
        <v>22</v>
      </c>
      <c r="Q10" s="4" t="s">
        <v>23</v>
      </c>
    </row>
    <row r="11" spans="1:18" x14ac:dyDescent="0.2">
      <c r="C11" s="3"/>
      <c r="H11" s="4"/>
      <c r="I11" s="7">
        <v>45775</v>
      </c>
      <c r="J11" s="7">
        <v>45782</v>
      </c>
      <c r="K11" s="7">
        <v>45789</v>
      </c>
      <c r="L11" s="7">
        <v>45796</v>
      </c>
      <c r="M11" s="7">
        <v>45803</v>
      </c>
      <c r="N11" s="7">
        <v>45810</v>
      </c>
      <c r="O11" s="7">
        <v>45817</v>
      </c>
      <c r="P11" s="7">
        <v>45824</v>
      </c>
      <c r="Q11" s="7">
        <v>45831</v>
      </c>
    </row>
    <row r="12" spans="1:18" x14ac:dyDescent="0.2">
      <c r="C12" s="3"/>
      <c r="H12" s="4" t="s">
        <v>6</v>
      </c>
      <c r="I12" s="5">
        <f t="shared" ref="I12:Q12" si="0">SUMIFS($C:$C,$D:$D,"&gt;="&amp;I11,$D:$D,"&lt;"&amp;I11+7)</f>
        <v>34365</v>
      </c>
      <c r="J12" s="5">
        <f t="shared" si="0"/>
        <v>7995</v>
      </c>
      <c r="K12" s="5">
        <f t="shared" si="0"/>
        <v>7995</v>
      </c>
      <c r="L12" s="5">
        <f t="shared" si="0"/>
        <v>0</v>
      </c>
      <c r="M12" s="5">
        <f t="shared" si="0"/>
        <v>0</v>
      </c>
      <c r="N12" s="5">
        <f t="shared" si="0"/>
        <v>0</v>
      </c>
      <c r="O12" s="5">
        <f t="shared" si="0"/>
        <v>0</v>
      </c>
      <c r="P12" s="5">
        <f t="shared" si="0"/>
        <v>0</v>
      </c>
      <c r="Q12" s="5">
        <f t="shared" si="0"/>
        <v>0</v>
      </c>
    </row>
    <row r="13" spans="1:18" x14ac:dyDescent="0.2">
      <c r="C13" s="3"/>
      <c r="H13" s="4" t="s">
        <v>24</v>
      </c>
      <c r="I13" s="5">
        <f t="shared" ref="I13:Q13" si="1">$K$3</f>
        <v>16323.333333333334</v>
      </c>
      <c r="J13" s="5">
        <f t="shared" si="1"/>
        <v>16323.333333333334</v>
      </c>
      <c r="K13" s="5">
        <f t="shared" si="1"/>
        <v>16323.333333333334</v>
      </c>
      <c r="L13" s="5">
        <f t="shared" si="1"/>
        <v>16323.333333333334</v>
      </c>
      <c r="M13" s="5">
        <f t="shared" si="1"/>
        <v>16323.333333333334</v>
      </c>
      <c r="N13" s="5">
        <f t="shared" si="1"/>
        <v>16323.333333333334</v>
      </c>
      <c r="O13" s="5">
        <f t="shared" si="1"/>
        <v>16323.333333333334</v>
      </c>
      <c r="P13" s="5">
        <f t="shared" si="1"/>
        <v>16323.333333333334</v>
      </c>
      <c r="Q13" s="5">
        <f t="shared" si="1"/>
        <v>16323.333333333334</v>
      </c>
    </row>
    <row r="14" spans="1:18" x14ac:dyDescent="0.2">
      <c r="C14" s="3"/>
      <c r="I14" s="3"/>
    </row>
    <row r="15" spans="1:18" x14ac:dyDescent="0.2">
      <c r="C15" s="3"/>
      <c r="I15" s="3" t="str">
        <f ca="1">IF($R$2=(18),"TRUE","FALSE")</f>
        <v>FALSE</v>
      </c>
      <c r="J15" s="3" t="str">
        <f ca="1">IF($R$2=(19),"TRUE","FALSE")</f>
        <v>FALSE</v>
      </c>
      <c r="K15" s="3" t="str">
        <f ca="1">IF($R$2=(20),"TRUE","FALSE")</f>
        <v>TRUE</v>
      </c>
      <c r="L15" s="3" t="str">
        <f ca="1">IF($R$2=(21),"TRUE","FALSE")</f>
        <v>FALSE</v>
      </c>
      <c r="M15" s="3" t="str">
        <f ca="1">IF($R$2=(22),"TRUE","FALSE")</f>
        <v>FALSE</v>
      </c>
      <c r="N15" s="3" t="str">
        <f ca="1">IF($R$2=(23),"TRUE","FALSE")</f>
        <v>FALSE</v>
      </c>
      <c r="O15" s="3" t="str">
        <f ca="1">IF($R$2=(24),"TRUE","FALSE")</f>
        <v>FALSE</v>
      </c>
      <c r="P15" s="3" t="str">
        <f ca="1">IF($R$2=(25),"TRUE","FALSE")</f>
        <v>FALSE</v>
      </c>
      <c r="Q15" s="3" t="str">
        <f ca="1">IF($R$2=(26),"TRUE","FALSE")</f>
        <v>FALSE</v>
      </c>
    </row>
    <row r="16" spans="1:18" x14ac:dyDescent="0.2">
      <c r="C16" s="3"/>
      <c r="H16" s="8"/>
      <c r="I16" s="8" t="str">
        <f ca="1">IF(I15="TRUE",100%,"")</f>
        <v/>
      </c>
      <c r="J16" s="8" t="str">
        <f t="shared" ref="J16" ca="1" si="2">IF(J15="TRUE",100%,"")</f>
        <v/>
      </c>
      <c r="K16" s="8">
        <f t="shared" ref="K16" ca="1" si="3">IF(K15="TRUE",100%,"")</f>
        <v>1</v>
      </c>
      <c r="L16" s="8" t="str">
        <f t="shared" ref="L16" ca="1" si="4">IF(L15="TRUE",100%,"")</f>
        <v/>
      </c>
      <c r="M16" s="8" t="str">
        <f t="shared" ref="M16" ca="1" si="5">IF(M15="TRUE",100%,"")</f>
        <v/>
      </c>
      <c r="N16" s="8" t="str">
        <f t="shared" ref="N16" ca="1" si="6">IF(N15="TRUE",100%,"")</f>
        <v/>
      </c>
      <c r="O16" s="8" t="str">
        <f t="shared" ref="O16" ca="1" si="7">IF(O15="TRUE",100%,"")</f>
        <v/>
      </c>
      <c r="P16" s="8" t="str">
        <f t="shared" ref="P16" ca="1" si="8">IF(P15="TRUE",100%,"")</f>
        <v/>
      </c>
      <c r="Q16" s="8" t="str">
        <f t="shared" ref="Q16" ca="1" si="9">IF(Q15="TRUE",100%,"")</f>
        <v/>
      </c>
    </row>
    <row r="17" spans="3:9" x14ac:dyDescent="0.2">
      <c r="C17" s="3"/>
      <c r="I17" s="3"/>
    </row>
    <row r="18" spans="3:9" x14ac:dyDescent="0.2">
      <c r="C18" s="3"/>
      <c r="I18" s="3"/>
    </row>
    <row r="19" spans="3:9" x14ac:dyDescent="0.2">
      <c r="C19" s="3"/>
      <c r="I19" s="3"/>
    </row>
    <row r="20" spans="3:9" x14ac:dyDescent="0.2">
      <c r="C20" s="3"/>
      <c r="I20" s="3"/>
    </row>
    <row r="21" spans="3:9" x14ac:dyDescent="0.2">
      <c r="C21" s="3"/>
      <c r="I21" s="3"/>
    </row>
    <row r="22" spans="3:9" x14ac:dyDescent="0.2">
      <c r="C22" s="3"/>
      <c r="I22" s="3"/>
    </row>
    <row r="23" spans="3:9" x14ac:dyDescent="0.2">
      <c r="C23" s="3"/>
      <c r="I23" s="3"/>
    </row>
    <row r="24" spans="3:9" x14ac:dyDescent="0.2">
      <c r="C24" s="3"/>
      <c r="I24" s="3"/>
    </row>
    <row r="25" spans="3:9" x14ac:dyDescent="0.2">
      <c r="C25" s="3"/>
      <c r="I25" s="3"/>
    </row>
    <row r="26" spans="3:9" x14ac:dyDescent="0.2">
      <c r="C26" s="3"/>
      <c r="I26" s="3"/>
    </row>
    <row r="27" spans="3:9" x14ac:dyDescent="0.2">
      <c r="C27" s="3"/>
      <c r="I27" s="3"/>
    </row>
    <row r="28" spans="3:9" x14ac:dyDescent="0.2">
      <c r="C28" s="3"/>
      <c r="I28" s="3"/>
    </row>
    <row r="29" spans="3:9" x14ac:dyDescent="0.2">
      <c r="C29" s="3"/>
      <c r="I29" s="3"/>
    </row>
    <row r="30" spans="3:9" x14ac:dyDescent="0.2">
      <c r="C30" s="3"/>
      <c r="I30" s="3"/>
    </row>
    <row r="31" spans="3:9" x14ac:dyDescent="0.2">
      <c r="C31" s="3"/>
      <c r="I31" s="3"/>
    </row>
    <row r="32" spans="3:9" x14ac:dyDescent="0.2">
      <c r="C32" s="3"/>
      <c r="I32" s="3"/>
    </row>
    <row r="33" spans="3:9" x14ac:dyDescent="0.2">
      <c r="C33" s="3"/>
      <c r="I33" s="3"/>
    </row>
    <row r="34" spans="3:9" x14ac:dyDescent="0.2">
      <c r="C34" s="3"/>
      <c r="I34" s="3"/>
    </row>
    <row r="35" spans="3:9" x14ac:dyDescent="0.2">
      <c r="C35" s="3"/>
      <c r="I35" s="3"/>
    </row>
    <row r="36" spans="3:9" x14ac:dyDescent="0.2">
      <c r="C36" s="3"/>
      <c r="I36" s="3"/>
    </row>
    <row r="37" spans="3:9" x14ac:dyDescent="0.2">
      <c r="C37" s="3"/>
      <c r="I37" s="3"/>
    </row>
    <row r="38" spans="3:9" x14ac:dyDescent="0.2">
      <c r="C38" s="3"/>
      <c r="I38" s="3"/>
    </row>
    <row r="39" spans="3:9" x14ac:dyDescent="0.2">
      <c r="C39" s="3"/>
      <c r="I39" s="3"/>
    </row>
    <row r="40" spans="3:9" x14ac:dyDescent="0.2">
      <c r="C40" s="3"/>
      <c r="I40" s="3"/>
    </row>
    <row r="41" spans="3:9" x14ac:dyDescent="0.2">
      <c r="C41" s="3"/>
      <c r="I41" s="3"/>
    </row>
    <row r="42" spans="3:9" x14ac:dyDescent="0.2">
      <c r="C42" s="3"/>
      <c r="I42" s="3"/>
    </row>
    <row r="43" spans="3:9" x14ac:dyDescent="0.2">
      <c r="C43" s="3"/>
      <c r="I43" s="3"/>
    </row>
    <row r="44" spans="3:9" x14ac:dyDescent="0.2">
      <c r="C44" s="3"/>
      <c r="I44" s="3"/>
    </row>
    <row r="45" spans="3:9" x14ac:dyDescent="0.2">
      <c r="C45" s="3"/>
      <c r="I45" s="3"/>
    </row>
    <row r="46" spans="3:9" x14ac:dyDescent="0.2">
      <c r="C46" s="3"/>
      <c r="I46" s="3"/>
    </row>
    <row r="47" spans="3:9" x14ac:dyDescent="0.2">
      <c r="C47" s="3"/>
      <c r="I47" s="3"/>
    </row>
    <row r="48" spans="3:9" x14ac:dyDescent="0.2">
      <c r="C48" s="3"/>
      <c r="I48" s="3"/>
    </row>
    <row r="49" spans="3:9" x14ac:dyDescent="0.2">
      <c r="C49" s="3"/>
      <c r="I49" s="3"/>
    </row>
    <row r="50" spans="3:9" x14ac:dyDescent="0.2">
      <c r="C50" s="3"/>
      <c r="I50" s="3"/>
    </row>
    <row r="51" spans="3:9" x14ac:dyDescent="0.2">
      <c r="C51" s="3"/>
      <c r="I51" s="3"/>
    </row>
    <row r="52" spans="3:9" x14ac:dyDescent="0.2">
      <c r="C52" s="3"/>
      <c r="I52" s="3"/>
    </row>
    <row r="53" spans="3:9" x14ac:dyDescent="0.2">
      <c r="C53" s="3"/>
      <c r="I53" s="3"/>
    </row>
    <row r="54" spans="3:9" x14ac:dyDescent="0.2">
      <c r="C54" s="3"/>
      <c r="I54" s="3"/>
    </row>
    <row r="55" spans="3:9" x14ac:dyDescent="0.2">
      <c r="C55" s="3"/>
      <c r="I55" s="3"/>
    </row>
    <row r="56" spans="3:9" x14ac:dyDescent="0.2">
      <c r="C56" s="3"/>
      <c r="I56" s="3"/>
    </row>
    <row r="57" spans="3:9" x14ac:dyDescent="0.2">
      <c r="C57" s="3"/>
      <c r="I57" s="3"/>
    </row>
    <row r="58" spans="3:9" x14ac:dyDescent="0.2">
      <c r="C58" s="3"/>
      <c r="I58" s="3"/>
    </row>
    <row r="59" spans="3:9" x14ac:dyDescent="0.2">
      <c r="C59" s="3"/>
      <c r="I59" s="3"/>
    </row>
    <row r="60" spans="3:9" x14ac:dyDescent="0.2">
      <c r="C60" s="3"/>
      <c r="I60" s="3"/>
    </row>
    <row r="61" spans="3:9" x14ac:dyDescent="0.2">
      <c r="C61" s="3"/>
      <c r="I61" s="3"/>
    </row>
    <row r="62" spans="3:9" x14ac:dyDescent="0.2">
      <c r="C62" s="3"/>
      <c r="I62" s="3"/>
    </row>
    <row r="63" spans="3:9" x14ac:dyDescent="0.2">
      <c r="C63" s="3"/>
      <c r="I63" s="3"/>
    </row>
    <row r="64" spans="3:9" x14ac:dyDescent="0.2">
      <c r="C64" s="3"/>
      <c r="I64" s="3"/>
    </row>
    <row r="65" spans="3:9" x14ac:dyDescent="0.2">
      <c r="C65" s="3"/>
      <c r="I65" s="3"/>
    </row>
    <row r="66" spans="3:9" x14ac:dyDescent="0.2">
      <c r="C66" s="3"/>
      <c r="I66" s="3"/>
    </row>
    <row r="67" spans="3:9" x14ac:dyDescent="0.2">
      <c r="C67" s="3"/>
      <c r="I67" s="3"/>
    </row>
    <row r="68" spans="3:9" x14ac:dyDescent="0.2">
      <c r="C68" s="3"/>
      <c r="I68" s="3"/>
    </row>
    <row r="69" spans="3:9" x14ac:dyDescent="0.2">
      <c r="C69" s="3"/>
      <c r="I69" s="3"/>
    </row>
    <row r="70" spans="3:9" x14ac:dyDescent="0.2">
      <c r="C70" s="3"/>
      <c r="I70" s="3"/>
    </row>
    <row r="71" spans="3:9" x14ac:dyDescent="0.2">
      <c r="C71" s="3"/>
      <c r="I71" s="3"/>
    </row>
    <row r="72" spans="3:9" x14ac:dyDescent="0.2">
      <c r="C72" s="3"/>
      <c r="I72" s="3"/>
    </row>
    <row r="73" spans="3:9" x14ac:dyDescent="0.2">
      <c r="C73" s="3"/>
      <c r="I73" s="3"/>
    </row>
    <row r="74" spans="3:9" x14ac:dyDescent="0.2">
      <c r="C74" s="3"/>
      <c r="I74" s="3"/>
    </row>
    <row r="75" spans="3:9" x14ac:dyDescent="0.2">
      <c r="C75" s="3"/>
      <c r="I75" s="3"/>
    </row>
    <row r="76" spans="3:9" x14ac:dyDescent="0.2">
      <c r="C76" s="3"/>
      <c r="I76" s="3"/>
    </row>
    <row r="77" spans="3:9" x14ac:dyDescent="0.2">
      <c r="C77" s="3"/>
      <c r="I77" s="3"/>
    </row>
    <row r="78" spans="3:9" x14ac:dyDescent="0.2">
      <c r="C78" s="3"/>
      <c r="I78" s="3"/>
    </row>
    <row r="79" spans="3:9" x14ac:dyDescent="0.2">
      <c r="C79" s="3"/>
      <c r="I79" s="3"/>
    </row>
    <row r="80" spans="3:9" x14ac:dyDescent="0.2">
      <c r="C80" s="3"/>
      <c r="I80" s="3"/>
    </row>
    <row r="81" spans="3:9" x14ac:dyDescent="0.2">
      <c r="C81" s="3"/>
      <c r="I81" s="3"/>
    </row>
    <row r="82" spans="3:9" x14ac:dyDescent="0.2">
      <c r="C82" s="3"/>
      <c r="I82" s="3"/>
    </row>
    <row r="83" spans="3:9" x14ac:dyDescent="0.2">
      <c r="C83" s="3"/>
      <c r="I83" s="3"/>
    </row>
    <row r="84" spans="3:9" x14ac:dyDescent="0.2">
      <c r="C84" s="3"/>
      <c r="I84" s="3"/>
    </row>
    <row r="85" spans="3:9" x14ac:dyDescent="0.2">
      <c r="C85" s="3"/>
      <c r="I85" s="3"/>
    </row>
    <row r="86" spans="3:9" x14ac:dyDescent="0.2">
      <c r="C86" s="3"/>
      <c r="I86" s="3"/>
    </row>
    <row r="87" spans="3:9" x14ac:dyDescent="0.2">
      <c r="C87" s="3"/>
      <c r="I87" s="3"/>
    </row>
    <row r="88" spans="3:9" x14ac:dyDescent="0.2">
      <c r="C88" s="3"/>
      <c r="I88" s="3"/>
    </row>
    <row r="89" spans="3:9" x14ac:dyDescent="0.2">
      <c r="C89" s="3"/>
      <c r="I89" s="3"/>
    </row>
    <row r="90" spans="3:9" x14ac:dyDescent="0.2">
      <c r="C90" s="3"/>
      <c r="I90" s="3"/>
    </row>
    <row r="91" spans="3:9" x14ac:dyDescent="0.2">
      <c r="C91" s="3"/>
      <c r="I91" s="3"/>
    </row>
    <row r="92" spans="3:9" x14ac:dyDescent="0.2">
      <c r="C92" s="3"/>
      <c r="I92" s="3"/>
    </row>
    <row r="93" spans="3:9" x14ac:dyDescent="0.2">
      <c r="C93" s="3"/>
      <c r="I93" s="3"/>
    </row>
    <row r="94" spans="3:9" x14ac:dyDescent="0.2">
      <c r="C94" s="3"/>
      <c r="I94" s="3"/>
    </row>
    <row r="95" spans="3:9" x14ac:dyDescent="0.2">
      <c r="C95" s="3"/>
      <c r="I95" s="3"/>
    </row>
    <row r="96" spans="3:9" x14ac:dyDescent="0.2">
      <c r="C96" s="3"/>
    </row>
  </sheetData>
  <phoneticPr fontId="2" type="noConversion"/>
  <dataValidations count="1">
    <dataValidation type="list" allowBlank="1" showInputMessage="1" showErrorMessage="1" sqref="B2:B96" xr:uid="{BEB2F1CB-54AD-2E4B-A4BB-326C1BA74CEF}">
      <formula1>$H$2:$H$6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BC80B-4129-CB40-85D4-1F2A39DE5473}">
  <dimension ref="A1"/>
  <sheetViews>
    <sheetView showGridLines="0" showRowColHeaders="0" tabSelected="1" zoomScale="80" zoomScaleNormal="80" workbookViewId="0">
      <selection activeCell="AJ41" sqref="AJ41"/>
    </sheetView>
  </sheetViews>
  <sheetFormatPr baseColWidth="10" defaultColWidth="11" defaultRowHeight="16" x14ac:dyDescent="0.2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d1cc1b3e-cad4-411f-a7d1-5d59600cd45b}" enabled="0" method="" siteId="{d1cc1b3e-cad4-411f-a7d1-5d59600cd45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Mersalg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Kasper Bak</dc:creator>
  <cp:keywords/>
  <dc:description/>
  <cp:lastModifiedBy>Kasper Bak</cp:lastModifiedBy>
  <cp:revision/>
  <dcterms:created xsi:type="dcterms:W3CDTF">2025-05-13T07:05:43Z</dcterms:created>
  <dcterms:modified xsi:type="dcterms:W3CDTF">2025-05-14T11:13:46Z</dcterms:modified>
  <cp:category/>
  <cp:contentStatus/>
</cp:coreProperties>
</file>