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Boot Camp\Analysis Projects\Crowdfunding Analysis\"/>
    </mc:Choice>
  </mc:AlternateContent>
  <xr:revisionPtr revIDLastSave="0" documentId="13_ncr:1_{E81274D1-7A09-4B28-9C93-C4146A1D8885}" xr6:coauthVersionLast="46" xr6:coauthVersionMax="46" xr10:uidLastSave="{00000000-0000-0000-0000-000000000000}"/>
  <bookViews>
    <workbookView xWindow="0" yWindow="0" windowWidth="28785" windowHeight="14190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Launch Date" sheetId="8" r:id="rId4"/>
    <sheet name="Edinburgh Research" sheetId="9" r:id="rId5"/>
    <sheet name="Successful US Kickstarters" sheetId="11" r:id="rId6"/>
    <sheet name="Failed US Kickstarters" sheetId="12" r:id="rId7"/>
    <sheet name="Descriptive Statistics" sheetId="13" r:id="rId8"/>
    <sheet name="Box &amp; Whisker for GB Musicals" sheetId="1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4" i="13" s="1"/>
  <c r="B13" i="13"/>
  <c r="B12" i="13"/>
  <c r="B14" i="13" s="1"/>
  <c r="C6" i="13"/>
  <c r="C5" i="13"/>
  <c r="B6" i="13"/>
  <c r="B5" i="13"/>
  <c r="B7" i="13" s="1"/>
  <c r="C11" i="13"/>
  <c r="C4" i="13"/>
  <c r="B11" i="13"/>
  <c r="B4" i="13"/>
  <c r="C33" i="13"/>
  <c r="C32" i="13"/>
  <c r="B33" i="13"/>
  <c r="B32" i="13"/>
  <c r="C30" i="13"/>
  <c r="C29" i="13"/>
  <c r="B30" i="13"/>
  <c r="B29" i="13"/>
  <c r="C27" i="13"/>
  <c r="C26" i="13"/>
  <c r="B27" i="13"/>
  <c r="B26" i="13"/>
  <c r="C10" i="13"/>
  <c r="C9" i="13"/>
  <c r="C3" i="13"/>
  <c r="C2" i="13"/>
  <c r="B10" i="13"/>
  <c r="B9" i="13"/>
  <c r="B3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3" l="1"/>
</calcChain>
</file>

<file path=xl/sharedStrings.xml><?xml version="1.0" encoding="utf-8"?>
<sst xmlns="http://schemas.openxmlformats.org/spreadsheetml/2006/main" count="36951" uniqueCount="8408">
  <si>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</si>
  <si>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</si>
  <si>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</si>
  <si>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</si>
  <si>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</si>
  <si>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</si>
  <si>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</si>
  <si>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</si>
  <si>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</si>
  <si>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</si>
  <si>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</si>
  <si>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</si>
  <si>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</si>
  <si>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</si>
  <si>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</si>
  <si>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</si>
  <si>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</si>
  <si>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</si>
  <si>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</si>
  <si>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</si>
  <si>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</si>
  <si>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</si>
  <si>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</si>
  <si>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</si>
  <si>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</si>
  <si>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</si>
  <si>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</si>
  <si>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</si>
  <si>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</si>
  <si>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</si>
  <si>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</si>
  <si>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</si>
  <si>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</si>
  <si>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</si>
  <si>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</si>
  <si>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</si>
  <si>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</si>
  <si>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</si>
  <si>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</si>
  <si>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</si>
  <si>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</si>
  <si>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</si>
  <si>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</si>
  <si>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</si>
  <si>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</si>
  <si>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</si>
  <si>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</si>
  <si>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</si>
  <si>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</si>
  <si>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</si>
  <si>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</si>
  <si>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</si>
  <si>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</si>
  <si>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</si>
  <si>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</si>
  <si>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</si>
  <si>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</si>
  <si>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</si>
  <si>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</si>
  <si>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</si>
  <si>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</si>
  <si>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</si>
  <si>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</si>
  <si>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</si>
  <si>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</si>
  <si>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</si>
  <si>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</si>
  <si>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</si>
  <si>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</si>
  <si>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</si>
  <si>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</si>
  <si>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</si>
  <si>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</si>
  <si>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</si>
  <si>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</si>
  <si>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</si>
  <si>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</si>
  <si>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</si>
  <si>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</si>
  <si>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</si>
  <si>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</si>
  <si>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</si>
  <si>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</si>
  <si>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</si>
  <si>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</si>
  <si>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</si>
  <si>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</si>
  <si>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</si>
  <si>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</si>
  <si>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</si>
  <si>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</si>
  <si>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</si>
  <si>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</si>
  <si>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</si>
  <si>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</si>
  <si>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</si>
  <si>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</si>
  <si>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</si>
  <si>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</si>
  <si>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</si>
  <si>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</si>
  <si>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</si>
  <si>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</si>
  <si>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</si>
  <si>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</si>
  <si>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</si>
  <si>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</si>
  <si>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</si>
  <si>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</si>
  <si>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</si>
  <si>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</si>
  <si>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</si>
  <si>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</si>
  <si>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</si>
  <si>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</si>
  <si>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</si>
  <si>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</si>
  <si>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</si>
  <si>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</si>
  <si>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</si>
  <si>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</si>
  <si>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</si>
  <si>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</si>
  <si>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</si>
  <si>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</si>
  <si>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</si>
  <si>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</si>
  <si>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</si>
  <si>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</si>
  <si>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</si>
  <si>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</si>
  <si>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</si>
  <si>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</si>
  <si>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</si>
  <si>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</si>
  <si>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</si>
  <si>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</si>
  <si>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</si>
  <si>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</si>
  <si>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</si>
  <si>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</si>
  <si>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</si>
  <si>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</si>
  <si>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</si>
  <si>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</si>
  <si>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</si>
  <si>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</si>
  <si>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</si>
  <si>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</si>
  <si>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</si>
  <si>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</si>
  <si>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</si>
  <si>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</si>
  <si>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</si>
  <si>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</si>
  <si>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</si>
  <si>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</si>
  <si>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</si>
  <si>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</si>
  <si>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</si>
  <si>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</si>
  <si>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</si>
  <si>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</si>
  <si>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</si>
  <si>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</si>
  <si>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</si>
  <si>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</si>
  <si>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</si>
  <si>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</si>
  <si>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</si>
  <si>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</si>
  <si>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</si>
  <si>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</si>
  <si>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</si>
  <si>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</si>
  <si>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</si>
  <si>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</si>
  <si>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</si>
  <si>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</si>
  <si>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</si>
  <si>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</si>
  <si>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</si>
  <si>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</si>
  <si>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</si>
  <si>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</si>
  <si>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</si>
  <si>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</si>
  <si>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</si>
  <si>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</si>
  <si>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</si>
  <si>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</si>
  <si>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</si>
  <si>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</si>
  <si>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</si>
  <si>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</si>
  <si>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</si>
  <si>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</si>
  <si>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</si>
  <si>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</si>
  <si>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</si>
  <si>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</si>
  <si>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</si>
  <si>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</si>
  <si>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</si>
  <si>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</si>
  <si>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</si>
  <si>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</si>
  <si>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</si>
  <si>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</si>
  <si>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</si>
  <si>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</si>
  <si>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</si>
  <si>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</si>
  <si>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</si>
  <si>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</si>
  <si>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</si>
  <si>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</si>
  <si>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</si>
  <si>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</si>
  <si>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</si>
  <si>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</si>
  <si>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</si>
  <si>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</si>
  <si>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</si>
  <si>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</si>
  <si>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</si>
  <si>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</si>
  <si>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</si>
  <si>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</si>
  <si>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</si>
  <si>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</si>
  <si>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</si>
  <si>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</si>
  <si>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</si>
  <si>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</si>
  <si>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</si>
  <si>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</si>
  <si>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</si>
  <si>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</si>
  <si>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</si>
  <si>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</si>
  <si>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</si>
  <si>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</si>
  <si>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</si>
  <si>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</si>
  <si>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</si>
  <si>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</si>
  <si>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</si>
  <si>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</si>
  <si>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</si>
  <si>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</si>
  <si>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</si>
  <si>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</si>
  <si>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</si>
  <si>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</si>
  <si>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</si>
  <si>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</si>
  <si>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</si>
  <si>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</si>
  <si>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</si>
  <si>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</si>
  <si>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</si>
  <si>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</si>
  <si>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</si>
  <si>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</si>
  <si>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</si>
  <si>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</si>
  <si>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</si>
  <si>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</si>
  <si>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</si>
  <si>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</si>
  <si>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</si>
  <si>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</si>
  <si>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</si>
  <si>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</si>
  <si>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</si>
  <si>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</si>
  <si>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</si>
  <si>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</si>
  <si>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</si>
  <si>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</si>
  <si>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</si>
  <si>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</si>
  <si>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</si>
  <si>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</si>
  <si>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</si>
  <si>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</si>
  <si>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</si>
  <si>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</si>
  <si>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</si>
  <si>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</si>
  <si>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</si>
  <si>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</si>
  <si>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</si>
  <si>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</si>
  <si>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</si>
  <si>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</si>
  <si>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</si>
  <si>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</si>
  <si>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</si>
  <si>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</si>
  <si>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</si>
  <si>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</si>
  <si>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</si>
  <si>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</si>
  <si>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</si>
  <si>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</si>
  <si>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</si>
  <si>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</si>
  <si>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</si>
  <si>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</si>
  <si>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</si>
  <si>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</si>
  <si>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</si>
  <si>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</si>
  <si>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</si>
  <si>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</si>
  <si>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</si>
  <si>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</si>
  <si>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</si>
  <si>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</si>
  <si>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</si>
  <si>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</si>
  <si>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</si>
  <si>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</si>
  <si>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</si>
  <si>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</si>
  <si>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</si>
  <si>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</si>
  <si>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</si>
  <si>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</si>
  <si>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</si>
  <si>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</si>
  <si>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</si>
  <si>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</si>
  <si>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</si>
  <si>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</si>
  <si>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</si>
  <si>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</si>
  <si>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</si>
  <si>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</si>
  <si>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</si>
  <si>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</si>
  <si>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</si>
  <si>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</si>
  <si>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</si>
  <si>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</si>
  <si>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</si>
  <si>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</si>
  <si>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</si>
  <si>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</si>
  <si>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</si>
  <si>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</si>
  <si>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</si>
  <si>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</si>
  <si>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</si>
  <si>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</si>
  <si>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</si>
  <si>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</si>
  <si>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</si>
  <si>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</si>
  <si>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</si>
  <si>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</si>
  <si>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</si>
  <si>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</si>
  <si>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</si>
  <si>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</si>
  <si>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</si>
  <si>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</si>
  <si>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</si>
  <si>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</si>
  <si>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</si>
  <si>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</si>
  <si>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</si>
  <si>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</si>
  <si>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</si>
  <si>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</si>
  <si>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</si>
  <si>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</si>
  <si>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</si>
  <si>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</si>
  <si>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</si>
  <si>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</si>
  <si>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</si>
  <si>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</si>
  <si>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</si>
  <si>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</si>
  <si>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</si>
  <si>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</si>
  <si>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</si>
  <si>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</si>
  <si>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</si>
  <si>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</si>
  <si>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</si>
  <si>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</si>
  <si>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</si>
  <si>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</si>
  <si>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</si>
  <si>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</si>
  <si>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</si>
  <si>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</si>
  <si>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</si>
  <si>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</si>
  <si>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</si>
  <si>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</si>
  <si>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</si>
  <si>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</si>
  <si>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</si>
  <si>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</si>
  <si>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</si>
  <si>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</si>
  <si>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</si>
  <si>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</si>
  <si>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</si>
  <si>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</si>
  <si>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</si>
  <si>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</si>
  <si>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</si>
  <si>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</si>
  <si>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</si>
  <si>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</si>
  <si>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</si>
  <si>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</si>
  <si>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</si>
  <si>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</si>
  <si>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</si>
  <si>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</si>
  <si>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</si>
  <si>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</si>
  <si>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</si>
  <si>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</si>
  <si>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</si>
  <si>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</si>
  <si>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</si>
  <si>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</si>
  <si>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</si>
  <si>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</si>
  <si>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</si>
  <si>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</si>
  <si>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</si>
  <si>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</si>
  <si>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</si>
  <si>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</si>
  <si>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</si>
  <si>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</si>
  <si>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</si>
  <si>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</si>
  <si>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</si>
  <si>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</si>
  <si>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</si>
  <si>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</si>
  <si>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</si>
  <si>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</si>
  <si>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</si>
  <si>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</si>
  <si>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</si>
  <si>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</si>
  <si>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</si>
  <si>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</si>
  <si>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</si>
  <si>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</si>
  <si>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</si>
  <si>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</si>
  <si>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</si>
  <si>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</si>
  <si>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</si>
  <si>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</si>
  <si>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</si>
  <si>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</si>
  <si>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</si>
  <si>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</si>
  <si>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</si>
  <si>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</si>
  <si>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</si>
  <si>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</si>
  <si>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</si>
  <si>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</si>
  <si>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</si>
  <si>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</si>
  <si>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</si>
  <si>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</si>
  <si>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</si>
  <si>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</si>
  <si>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</si>
  <si>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</si>
  <si>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</si>
  <si>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</si>
  <si>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</si>
  <si>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</si>
  <si>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</si>
  <si>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</si>
  <si>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</si>
  <si>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</si>
  <si>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</si>
  <si>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</si>
  <si>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</si>
  <si>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</si>
  <si>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</si>
  <si>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</si>
  <si>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</si>
  <si>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</si>
  <si>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</si>
  <si>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</si>
  <si>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</si>
  <si>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</si>
  <si>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</si>
  <si>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</si>
  <si>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</si>
  <si>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</si>
  <si>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</si>
  <si>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</si>
  <si>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</si>
  <si>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</si>
  <si>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</si>
  <si>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</si>
  <si>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</si>
  <si>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</si>
  <si>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</si>
  <si>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</si>
  <si>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</si>
  <si>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</si>
  <si>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</si>
  <si>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</si>
  <si>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</si>
  <si>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</si>
  <si>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</si>
  <si>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</si>
  <si>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</si>
  <si>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</si>
  <si>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</si>
  <si>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</si>
  <si>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</si>
  <si>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</si>
  <si>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</si>
  <si>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</si>
  <si>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</si>
  <si>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</si>
  <si>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</si>
  <si>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</si>
  <si>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</si>
  <si>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</si>
  <si>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</si>
  <si>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</si>
  <si>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</si>
  <si>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</si>
  <si>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</si>
  <si>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</si>
  <si>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</si>
  <si>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</si>
  <si>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</si>
  <si>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</si>
  <si>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</si>
  <si>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</si>
  <si>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</si>
  <si>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</si>
  <si>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</si>
  <si>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</si>
  <si>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</si>
  <si>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</si>
  <si>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</si>
  <si>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</si>
  <si>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</si>
  <si>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</si>
  <si>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</si>
  <si>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</si>
  <si>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</si>
  <si>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</si>
  <si>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</si>
  <si>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</si>
  <si>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</si>
  <si>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</si>
  <si>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</si>
  <si>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</si>
  <si>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</si>
  <si>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</si>
  <si>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</si>
  <si>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</si>
  <si>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</si>
  <si>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</si>
  <si>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</si>
  <si>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</si>
  <si>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</si>
  <si>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</si>
  <si>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</si>
  <si>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</si>
  <si>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</si>
  <si>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</si>
  <si>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</si>
  <si>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</si>
  <si>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</si>
  <si>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</si>
  <si>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</si>
  <si>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</si>
  <si>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</si>
  <si>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</si>
  <si>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</si>
  <si>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</si>
  <si>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</si>
  <si>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</si>
  <si>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</si>
  <si>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</si>
  <si>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</si>
  <si>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</si>
  <si>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</si>
  <si>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</si>
  <si>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</si>
  <si>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</si>
  <si>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</si>
  <si>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</si>
  <si>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</si>
  <si>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</si>
  <si>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</si>
  <si>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</si>
  <si>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</si>
  <si>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</si>
  <si>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</si>
  <si>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</si>
  <si>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</si>
  <si>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</si>
  <si>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</si>
  <si>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</si>
  <si>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</si>
  <si>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</si>
  <si>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</si>
  <si>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</si>
  <si>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</si>
  <si>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</si>
  <si>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</si>
  <si>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</si>
  <si>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</si>
  <si>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</si>
  <si>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</si>
  <si>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</si>
  <si>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</si>
  <si>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</si>
  <si>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</si>
  <si>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</si>
  <si>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</si>
  <si>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</si>
  <si>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</si>
  <si>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</si>
  <si>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</si>
  <si>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</si>
  <si>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</si>
  <si>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</si>
  <si>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</si>
  <si>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</si>
  <si>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</si>
  <si>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</si>
  <si>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</si>
  <si>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</si>
  <si>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</si>
  <si>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</si>
  <si>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</si>
  <si>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</si>
  <si>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</si>
  <si>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</si>
  <si>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</si>
  <si>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</si>
  <si>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</si>
  <si>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</si>
  <si>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</si>
  <si>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</si>
  <si>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</si>
  <si>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</si>
  <si>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</si>
  <si>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</si>
  <si>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</si>
  <si>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</si>
  <si>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</si>
  <si>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</si>
  <si>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</si>
  <si>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</si>
  <si>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</si>
  <si>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</si>
  <si>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</si>
  <si>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</si>
  <si>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</si>
  <si>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</si>
  <si>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</si>
  <si>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</si>
  <si>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</si>
  <si>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</si>
  <si>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</si>
  <si>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</si>
  <si>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</si>
  <si>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</si>
  <si>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</si>
  <si>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</si>
  <si>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</si>
  <si>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</si>
  <si>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</si>
  <si>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</si>
  <si>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</si>
  <si>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</si>
  <si>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</si>
  <si>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</si>
  <si>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</si>
  <si>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</si>
  <si>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</si>
  <si>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</si>
  <si>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</si>
  <si>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</si>
  <si>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</si>
  <si>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</si>
  <si>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</si>
  <si>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</si>
  <si>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</si>
  <si>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</si>
  <si>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</si>
  <si>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</si>
  <si>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</si>
  <si>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</si>
  <si>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</si>
  <si>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</si>
  <si>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</si>
  <si>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</si>
  <si>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</si>
  <si>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</si>
  <si>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</si>
  <si>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</si>
  <si>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</si>
  <si>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</si>
  <si>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</si>
  <si>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</si>
  <si>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</si>
  <si>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</si>
  <si>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</si>
  <si>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</si>
  <si>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</si>
  <si>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</si>
  <si>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</si>
  <si>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</si>
  <si>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</si>
  <si>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</si>
  <si>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</si>
  <si>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</si>
  <si>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</si>
  <si>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</si>
  <si>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</si>
  <si>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</si>
  <si>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</si>
  <si>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</si>
  <si>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</si>
  <si>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</si>
  <si>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</si>
  <si>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</si>
  <si>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</si>
  <si>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</si>
  <si>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</si>
  <si>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</si>
  <si>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</si>
  <si>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</si>
  <si>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</si>
  <si>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</si>
  <si>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</si>
  <si>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</si>
  <si>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</si>
  <si>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</si>
  <si>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</si>
  <si>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</si>
  <si>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</si>
  <si>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</si>
  <si>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</si>
  <si>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</si>
  <si>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</si>
  <si>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</si>
  <si>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</si>
  <si>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</si>
  <si>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</si>
  <si>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</si>
  <si>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</si>
  <si>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</si>
  <si>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</si>
  <si>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</si>
  <si>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</si>
  <si>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</si>
  <si>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</si>
  <si>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</si>
  <si>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</si>
  <si>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</si>
  <si>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</si>
  <si>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</si>
  <si>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</si>
  <si>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</si>
  <si>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</si>
  <si>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</si>
  <si>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</si>
  <si>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</si>
  <si>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</si>
  <si>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</si>
  <si>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</si>
  <si>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</si>
  <si>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</si>
  <si>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</si>
  <si>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</si>
  <si>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</si>
  <si>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</si>
  <si>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</si>
  <si>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</si>
  <si>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</si>
  <si>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</si>
  <si>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</si>
  <si>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</si>
  <si>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</si>
  <si>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</si>
  <si>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</si>
  <si>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</si>
  <si>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</si>
  <si>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</si>
  <si>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</si>
  <si>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</si>
  <si>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</si>
  <si>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</si>
  <si>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</si>
  <si>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</si>
  <si>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</si>
  <si>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</si>
  <si>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</si>
  <si>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</si>
  <si>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</si>
  <si>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</si>
  <si>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</si>
  <si>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</si>
  <si>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</si>
  <si>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</si>
  <si>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</si>
  <si>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</si>
  <si>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</si>
  <si>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</si>
  <si>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</si>
  <si>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</si>
  <si>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</si>
  <si>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</si>
  <si>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</si>
  <si>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</si>
  <si>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</si>
  <si>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</si>
  <si>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</si>
  <si>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</si>
  <si>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</si>
  <si>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</si>
  <si>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</si>
  <si>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</si>
  <si>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</si>
  <si>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</si>
  <si>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</si>
  <si>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</si>
  <si>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</si>
  <si>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</si>
  <si>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</si>
  <si>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</si>
  <si>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</si>
  <si>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</si>
  <si>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</si>
  <si>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</si>
  <si>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</si>
  <si>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</si>
  <si>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</si>
  <si>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</si>
  <si>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</si>
  <si>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</si>
  <si>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</si>
  <si>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</si>
  <si>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</si>
  <si>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</si>
  <si>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</si>
  <si>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</si>
  <si>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</si>
  <si>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</si>
  <si>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</si>
  <si>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</si>
  <si>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</si>
  <si>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</si>
  <si>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</si>
  <si>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</si>
  <si>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</si>
  <si>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</si>
  <si>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</si>
  <si>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</si>
  <si>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</si>
  <si>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</si>
  <si>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</si>
  <si>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</si>
  <si>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</si>
  <si>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</si>
  <si>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</si>
  <si>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</si>
  <si>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</si>
  <si>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</si>
  <si>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</si>
  <si>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</si>
  <si>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</si>
  <si>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</si>
  <si>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</si>
  <si>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</si>
  <si>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</si>
  <si>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</si>
  <si>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</si>
  <si>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</si>
  <si>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</si>
  <si>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</si>
  <si>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</si>
  <si>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</si>
  <si>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</si>
  <si>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</si>
  <si>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</si>
  <si>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</si>
  <si>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</si>
  <si>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</si>
  <si>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</si>
  <si>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</si>
  <si>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</si>
  <si>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</si>
  <si>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</si>
  <si>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</si>
  <si>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</si>
  <si>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</si>
  <si>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</si>
  <si>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</si>
  <si>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</si>
  <si>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</si>
  <si>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</si>
  <si>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</si>
  <si>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</si>
  <si>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</si>
  <si>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</si>
  <si>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</si>
  <si>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</si>
  <si>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</si>
  <si>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</si>
  <si>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</si>
  <si>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</si>
  <si>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</si>
  <si>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</si>
  <si>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</si>
  <si>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</si>
  <si>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</si>
  <si>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</si>
  <si>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</si>
  <si>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</si>
  <si>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</si>
  <si>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</si>
  <si>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</si>
  <si>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</si>
  <si>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</si>
  <si>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</si>
  <si>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</si>
  <si>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</si>
  <si>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</si>
  <si>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</si>
  <si>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</si>
  <si>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</si>
  <si>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</si>
  <si>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</si>
  <si>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</si>
  <si>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</si>
  <si>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</si>
  <si>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</si>
  <si>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</si>
  <si>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</si>
  <si>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</si>
  <si>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</si>
  <si>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</si>
  <si>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</si>
  <si>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</si>
  <si>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</si>
  <si>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</si>
  <si>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</si>
  <si>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</si>
  <si>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</si>
  <si>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</si>
  <si>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</si>
  <si>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</si>
  <si>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</si>
  <si>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</si>
  <si>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</si>
  <si>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</si>
  <si>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</si>
  <si>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</si>
  <si>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</si>
  <si>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</si>
  <si>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</si>
  <si>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</si>
  <si>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</si>
  <si>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</si>
  <si>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</si>
  <si>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</si>
  <si>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</si>
  <si>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</si>
  <si>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</si>
  <si>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</si>
  <si>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</si>
  <si>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</si>
  <si>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</si>
  <si>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</si>
  <si>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</si>
  <si>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</si>
  <si>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</si>
  <si>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</si>
  <si>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</si>
  <si>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</si>
  <si>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</si>
  <si>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</si>
  <si>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</si>
  <si>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</si>
  <si>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</si>
  <si>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</si>
  <si>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</si>
  <si>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</si>
  <si>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</si>
  <si>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</si>
  <si>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</si>
  <si>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</si>
  <si>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</si>
  <si>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</si>
  <si>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</si>
  <si>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</si>
  <si>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</si>
  <si>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</si>
  <si>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</si>
  <si>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</si>
  <si>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</si>
  <si>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</si>
  <si>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</si>
  <si>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</si>
  <si>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</si>
  <si>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</si>
  <si>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</si>
  <si>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</si>
  <si>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</si>
  <si>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</si>
  <si>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</si>
  <si>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</si>
  <si>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</si>
  <si>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</si>
  <si>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</si>
  <si>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</si>
  <si>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</si>
  <si>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</si>
  <si>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</si>
  <si>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</si>
  <si>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</si>
  <si>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</si>
  <si>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</si>
  <si>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</si>
  <si>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</si>
  <si>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</si>
  <si>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</si>
  <si>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</si>
  <si>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</si>
  <si>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</si>
  <si>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</si>
  <si>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</si>
  <si>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</si>
  <si>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</si>
  <si>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</si>
  <si>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</si>
  <si>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</si>
  <si>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</si>
  <si>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</si>
  <si>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</si>
  <si>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</si>
  <si>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</si>
  <si>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</si>
  <si>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</si>
  <si>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</si>
  <si>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</si>
  <si>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</si>
  <si>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</si>
  <si>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</si>
  <si>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</si>
  <si>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</si>
  <si>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</si>
  <si>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</si>
  <si>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</si>
  <si>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</si>
  <si>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</si>
  <si>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</si>
  <si>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</si>
  <si>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</si>
  <si>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</si>
  <si>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</si>
  <si>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</si>
  <si>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</si>
  <si>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</si>
  <si>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</si>
  <si>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</si>
  <si>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</si>
  <si>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</si>
  <si>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</si>
  <si>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</si>
  <si>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</si>
  <si>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</si>
  <si>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</si>
  <si>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</si>
  <si>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</si>
  <si>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</si>
  <si>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</si>
  <si>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</si>
  <si>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</si>
  <si>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</si>
  <si>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</si>
  <si>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</si>
  <si>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</si>
  <si>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</si>
  <si>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</si>
  <si>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</si>
  <si>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</si>
  <si>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</si>
  <si>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</si>
  <si>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</si>
  <si>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</si>
  <si>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</si>
  <si>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</si>
  <si>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</si>
  <si>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</si>
  <si>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</si>
  <si>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</si>
  <si>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</si>
  <si>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</si>
  <si>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</si>
  <si>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</si>
  <si>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</si>
  <si>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</si>
  <si>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</si>
  <si>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</si>
  <si>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</si>
  <si>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</si>
  <si>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</si>
  <si>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</si>
  <si>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</si>
  <si>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</si>
  <si>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</si>
  <si>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</si>
  <si>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</si>
  <si>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</si>
  <si>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</si>
  <si>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</si>
  <si>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</si>
  <si>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</si>
  <si>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</si>
  <si>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</si>
  <si>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</si>
  <si>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</si>
  <si>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</si>
  <si>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</si>
  <si>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</si>
  <si>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</si>
  <si>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</si>
  <si>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</si>
  <si>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</si>
  <si>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</si>
  <si>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</si>
  <si>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</si>
  <si>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</si>
  <si>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</si>
  <si>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</si>
  <si>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</si>
  <si>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</si>
  <si>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</si>
  <si>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</si>
  <si>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</si>
  <si>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</si>
  <si>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</si>
  <si>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</si>
  <si>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</si>
  <si>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</si>
  <si>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</si>
  <si>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</si>
  <si>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</si>
  <si>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</si>
  <si>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</si>
  <si>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</si>
  <si>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</si>
  <si>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</si>
  <si>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</si>
  <si>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</si>
  <si>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</si>
  <si>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</si>
  <si>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</si>
  <si>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</si>
  <si>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</si>
  <si>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</si>
  <si>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</si>
  <si>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</si>
  <si>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</si>
  <si>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</si>
  <si>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</si>
  <si>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</si>
  <si>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</si>
  <si>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</si>
  <si>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</si>
  <si>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</si>
  <si>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</si>
  <si>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</si>
  <si>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</si>
  <si>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</si>
  <si>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</si>
  <si>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</si>
  <si>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</si>
  <si>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</si>
  <si>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</si>
  <si>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</si>
  <si>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</si>
  <si>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</si>
  <si>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</si>
  <si>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</si>
  <si>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</si>
  <si>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</si>
  <si>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</si>
  <si>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</si>
  <si>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</si>
  <si>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</si>
  <si>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</si>
  <si>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</si>
  <si>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</si>
  <si>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</si>
  <si>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</si>
  <si>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</si>
  <si>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</si>
  <si>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</si>
  <si>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</si>
  <si>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</si>
  <si>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</si>
  <si>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</si>
  <si>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</si>
  <si>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</si>
  <si>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</si>
  <si>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</si>
  <si>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</si>
  <si>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</si>
  <si>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</si>
  <si>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</si>
  <si>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</si>
  <si>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</si>
  <si>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</si>
  <si>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</si>
  <si>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</si>
  <si>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</si>
  <si>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</si>
  <si>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</si>
  <si>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</si>
  <si>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</si>
  <si>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</si>
  <si>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</si>
  <si>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</si>
  <si>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</si>
  <si>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</si>
  <si>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</si>
  <si>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</si>
  <si>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</si>
  <si>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</si>
  <si>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</si>
  <si>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</si>
  <si>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</si>
  <si>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</si>
  <si>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</si>
  <si>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</si>
  <si>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</si>
  <si>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</si>
  <si>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</si>
  <si>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</si>
  <si>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</si>
  <si>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</si>
  <si>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</si>
  <si>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</si>
  <si>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</si>
  <si>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</si>
  <si>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</si>
  <si>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</si>
  <si>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</si>
  <si>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</si>
  <si>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</si>
  <si>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</si>
  <si>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</si>
  <si>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</si>
  <si>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</si>
  <si>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</si>
  <si>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</si>
  <si>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</si>
  <si>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</si>
  <si>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</si>
  <si>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</si>
  <si>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</si>
  <si>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</si>
  <si>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</si>
  <si>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</si>
  <si>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</si>
  <si>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</si>
  <si>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</si>
  <si>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</si>
  <si>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</si>
  <si>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</si>
  <si>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</si>
  <si>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</si>
  <si>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</si>
  <si>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</si>
  <si>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</si>
  <si>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</si>
  <si>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</si>
  <si>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</si>
  <si>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</si>
  <si>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</si>
  <si>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</si>
  <si>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</si>
  <si>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</si>
  <si>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</si>
  <si>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</si>
  <si>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</si>
  <si>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</si>
  <si>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</si>
  <si>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</si>
  <si>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</si>
  <si>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</si>
  <si>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</si>
  <si>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</si>
  <si>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</si>
  <si>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</si>
  <si>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</si>
  <si>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</si>
  <si>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</si>
  <si>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</si>
  <si>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</si>
  <si>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</si>
  <si>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</si>
  <si>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</si>
  <si>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</si>
  <si>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</si>
  <si>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</si>
  <si>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</si>
  <si>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</si>
  <si>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</si>
  <si>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</si>
  <si>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</si>
  <si>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</si>
  <si>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</si>
  <si>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</si>
  <si>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</si>
  <si>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</si>
  <si>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</si>
  <si>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</si>
  <si>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</si>
  <si>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</si>
  <si>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</si>
  <si>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</si>
  <si>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</si>
  <si>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</si>
  <si>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</si>
  <si>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</si>
  <si>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</si>
  <si>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</si>
  <si>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</si>
  <si>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</si>
  <si>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</si>
  <si>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</si>
  <si>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</si>
  <si>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</si>
  <si>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</si>
  <si>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</si>
  <si>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</si>
  <si>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</si>
  <si>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</si>
  <si>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</si>
  <si>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</si>
  <si>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</si>
  <si>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</si>
  <si>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</si>
  <si>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</si>
  <si>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</si>
  <si>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</si>
  <si>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</si>
  <si>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</si>
  <si>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</si>
  <si>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</si>
  <si>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</si>
  <si>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</si>
  <si>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</si>
  <si>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</si>
  <si>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</si>
  <si>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</si>
  <si>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</si>
  <si>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</si>
  <si>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</si>
  <si>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</si>
  <si>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</si>
  <si>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</si>
  <si>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</si>
  <si>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</si>
  <si>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</si>
  <si>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</si>
  <si>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</si>
  <si>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</si>
  <si>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</si>
  <si>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</si>
  <si>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</si>
  <si>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</si>
  <si>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</si>
  <si>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</si>
  <si>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</si>
  <si>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</si>
  <si>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</si>
  <si>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</si>
  <si>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</si>
  <si>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</si>
  <si>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</si>
  <si>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</si>
  <si>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</si>
  <si>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</si>
  <si>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</si>
  <si>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</si>
  <si>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</si>
  <si>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</si>
  <si>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</si>
  <si>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</si>
  <si>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</si>
  <si>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</si>
  <si>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</si>
  <si>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</si>
  <si>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</si>
  <si>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</si>
  <si>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</si>
  <si>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</si>
  <si>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</si>
  <si>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</si>
  <si>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</si>
  <si>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</si>
  <si>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</si>
  <si>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</si>
  <si>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</si>
  <si>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</si>
  <si>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</si>
  <si>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</si>
  <si>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</si>
  <si>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</si>
  <si>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</si>
  <si>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</si>
  <si>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</si>
  <si>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</si>
  <si>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</si>
  <si>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</si>
  <si>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</si>
  <si>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</si>
  <si>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</si>
  <si>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</si>
  <si>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</si>
  <si>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</si>
  <si>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</si>
  <si>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</si>
  <si>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</si>
  <si>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</si>
  <si>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</si>
  <si>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</si>
  <si>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</si>
  <si>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</si>
  <si>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</si>
  <si>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</si>
  <si>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</si>
  <si>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</si>
  <si>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</si>
  <si>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</si>
  <si>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</si>
  <si>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</si>
  <si>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</si>
  <si>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</si>
  <si>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</si>
  <si>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</si>
  <si>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</si>
  <si>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</si>
  <si>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</si>
  <si>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</si>
  <si>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</si>
  <si>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</si>
  <si>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</si>
  <si>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</si>
  <si>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</si>
  <si>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</si>
  <si>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</si>
  <si>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</si>
  <si>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</si>
  <si>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</si>
  <si>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</si>
  <si>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</si>
  <si>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</si>
  <si>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</si>
  <si>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</si>
  <si>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</si>
  <si>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</si>
  <si>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</si>
  <si>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</si>
  <si>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</si>
  <si>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</si>
  <si>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</si>
  <si>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</si>
  <si>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</si>
  <si>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</si>
  <si>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</si>
  <si>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</si>
  <si>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</si>
  <si>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</si>
  <si>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</si>
  <si>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</si>
  <si>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</si>
  <si>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</si>
  <si>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</si>
  <si>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</si>
  <si>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</si>
  <si>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</si>
  <si>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</si>
  <si>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</si>
  <si>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</si>
  <si>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</si>
  <si>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</si>
  <si>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</si>
  <si>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</si>
  <si>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</si>
  <si>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</si>
  <si>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</si>
  <si>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</si>
  <si>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</si>
  <si>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</si>
  <si>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</si>
  <si>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</si>
  <si>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</si>
  <si>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</si>
  <si>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</si>
  <si>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</si>
  <si>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</si>
  <si>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</si>
  <si>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</si>
  <si>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</si>
  <si>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</si>
  <si>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</si>
  <si>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</si>
  <si>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</si>
  <si>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</si>
  <si>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</si>
  <si>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</si>
  <si>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</si>
  <si>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</si>
  <si>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</si>
  <si>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</si>
  <si>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</si>
  <si>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</si>
  <si>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</si>
  <si>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</si>
  <si>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</si>
  <si>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</si>
  <si>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</si>
  <si>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</si>
  <si>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</si>
  <si>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</si>
  <si>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</si>
  <si>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</si>
  <si>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</si>
  <si>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</si>
  <si>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</si>
  <si>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</si>
  <si>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</si>
  <si>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</si>
  <si>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</si>
  <si>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</si>
  <si>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</si>
  <si>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</si>
  <si>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</si>
  <si>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</si>
  <si>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</si>
  <si>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</si>
  <si>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</si>
  <si>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</si>
  <si>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</si>
  <si>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</si>
  <si>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</si>
  <si>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</si>
  <si>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</si>
  <si>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</si>
  <si>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</si>
  <si>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</si>
  <si>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</si>
  <si>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</si>
  <si>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</si>
  <si>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</si>
  <si>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</si>
  <si>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</si>
  <si>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</si>
  <si>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</si>
  <si>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</si>
  <si>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</si>
  <si>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</si>
  <si>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</si>
  <si>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</si>
  <si>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</si>
  <si>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</si>
  <si>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</si>
  <si>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</si>
  <si>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</si>
  <si>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</si>
  <si>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</si>
  <si>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</si>
  <si>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</si>
  <si>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</si>
  <si>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</si>
  <si>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</si>
  <si>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</si>
  <si>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</si>
  <si>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</si>
  <si>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</si>
  <si>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</si>
  <si>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</si>
  <si>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</si>
  <si>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</si>
  <si>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</si>
  <si>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</si>
  <si>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</si>
  <si>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</si>
  <si>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</si>
  <si>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</si>
  <si>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</si>
  <si>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</si>
  <si>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</si>
  <si>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</si>
  <si>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</si>
  <si>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</si>
  <si>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</si>
  <si>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</si>
  <si>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</si>
  <si>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</si>
  <si>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</si>
  <si>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</si>
  <si>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</si>
  <si>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</si>
  <si>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</si>
  <si>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</si>
  <si>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</si>
  <si>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</si>
  <si>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</si>
  <si>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</si>
  <si>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</si>
  <si>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</si>
  <si>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</si>
  <si>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</si>
  <si>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</si>
  <si>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</si>
  <si>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</si>
  <si>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</si>
  <si>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</si>
  <si>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</si>
  <si>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</si>
  <si>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</si>
  <si>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</si>
  <si>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</si>
  <si>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</si>
  <si>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</si>
  <si>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</si>
  <si>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</si>
  <si>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</si>
  <si>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</si>
  <si>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</si>
  <si>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</si>
  <si>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</si>
  <si>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</si>
  <si>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</si>
  <si>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</si>
  <si>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</si>
  <si>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</si>
  <si>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</si>
  <si>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</si>
  <si>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</si>
  <si>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</si>
  <si>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</si>
  <si>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</si>
  <si>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</si>
  <si>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</si>
  <si>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</si>
  <si>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</si>
  <si>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</si>
  <si>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</si>
  <si>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</si>
  <si>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</si>
  <si>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</si>
  <si>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</si>
  <si>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</si>
  <si>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</si>
  <si>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</si>
  <si>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</si>
  <si>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</si>
  <si>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</si>
  <si>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</si>
  <si>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</si>
  <si>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</si>
  <si>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</si>
  <si>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</si>
  <si>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</si>
  <si>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</si>
  <si>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</si>
  <si>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</si>
  <si>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</si>
  <si>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</si>
  <si>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</si>
  <si>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</si>
  <si>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</si>
  <si>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</si>
  <si>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</si>
  <si>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</si>
  <si>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</si>
  <si>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</si>
  <si>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</si>
  <si>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</si>
  <si>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</si>
  <si>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</si>
  <si>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</si>
  <si>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</si>
  <si>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</si>
  <si>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</si>
  <si>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</si>
  <si>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</si>
  <si>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</si>
  <si>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</si>
  <si>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</si>
  <si>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</si>
  <si>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</si>
  <si>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</si>
  <si>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</si>
  <si>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</si>
  <si>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</si>
  <si>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</si>
  <si>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</si>
  <si>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</si>
  <si>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</si>
  <si>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</si>
  <si>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</si>
  <si>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</si>
  <si>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</si>
  <si>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</si>
  <si>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</si>
  <si>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</si>
  <si>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</si>
  <si>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</si>
  <si>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</si>
  <si>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</si>
  <si>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</si>
  <si>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</si>
  <si>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</si>
  <si>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</si>
  <si>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</si>
  <si>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</si>
  <si>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</si>
  <si>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</si>
  <si>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</si>
  <si>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</si>
  <si>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</si>
  <si>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</si>
  <si>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</si>
  <si>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</si>
  <si>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</si>
  <si>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</si>
  <si>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</si>
  <si>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</si>
  <si>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</si>
  <si>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</si>
  <si>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</si>
  <si>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</si>
  <si>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</si>
  <si>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</si>
  <si>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</si>
  <si>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</si>
  <si>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</si>
  <si>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</si>
  <si>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</si>
  <si>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</si>
  <si>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</si>
  <si>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</si>
  <si>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</si>
  <si>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</si>
  <si>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</si>
  <si>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</si>
  <si>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</si>
  <si>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</si>
  <si>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</si>
  <si>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</si>
  <si>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</si>
  <si>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</si>
  <si>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</si>
  <si>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</si>
  <si>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</si>
  <si>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</si>
  <si>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</si>
  <si>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</si>
  <si>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</si>
  <si>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</si>
  <si>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</si>
  <si>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</si>
  <si>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</si>
  <si>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</si>
  <si>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</si>
  <si>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</si>
  <si>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</si>
  <si>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</si>
  <si>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</si>
  <si>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</si>
  <si>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</si>
  <si>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</si>
  <si>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</si>
  <si>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</si>
  <si>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</si>
  <si>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</si>
  <si>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</si>
  <si>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</si>
  <si>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</si>
  <si>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</si>
  <si>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</si>
  <si>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</si>
  <si>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</si>
  <si>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</si>
  <si>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</si>
  <si>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</si>
  <si>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</si>
  <si>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</si>
  <si>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</si>
  <si>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</si>
  <si>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</si>
  <si>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</si>
  <si>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</si>
  <si>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</si>
  <si>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</si>
  <si>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</si>
  <si>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</si>
  <si>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</si>
  <si>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</si>
  <si>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</si>
  <si>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</si>
  <si>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</si>
  <si>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</si>
  <si>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</si>
  <si>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</si>
  <si>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</si>
  <si>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</si>
  <si>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</si>
  <si>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</si>
  <si>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</si>
  <si>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</si>
  <si>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</si>
  <si>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</si>
  <si>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</si>
  <si>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</si>
  <si>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</si>
  <si>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</si>
  <si>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</si>
  <si>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</si>
  <si>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</si>
  <si>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</si>
  <si>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</si>
  <si>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</si>
  <si>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</si>
  <si>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</si>
  <si>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</si>
  <si>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</si>
  <si>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</si>
  <si>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</si>
  <si>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</si>
  <si>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</si>
  <si>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</si>
  <si>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</si>
  <si>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</si>
  <si>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</si>
  <si>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</si>
  <si>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</si>
  <si>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</si>
  <si>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</si>
  <si>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</si>
  <si>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</si>
  <si>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</si>
  <si>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</si>
  <si>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</si>
  <si>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</si>
  <si>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</si>
  <si>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</si>
  <si>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</si>
  <si>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</si>
  <si>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</si>
  <si>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</si>
  <si>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</si>
  <si>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</si>
  <si>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</si>
  <si>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</si>
  <si>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</si>
  <si>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</si>
  <si>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</si>
  <si>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</si>
  <si>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</si>
  <si>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</si>
  <si>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</si>
  <si>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</si>
  <si>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</si>
  <si>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</si>
  <si>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</si>
  <si>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</si>
  <si>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</si>
  <si>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</si>
  <si>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</si>
  <si>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</si>
  <si>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</si>
  <si>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</si>
  <si>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</si>
  <si>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</si>
  <si>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</si>
  <si>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</si>
  <si>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</si>
  <si>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</si>
  <si>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</si>
  <si>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</si>
  <si>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</si>
  <si>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</si>
  <si>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</si>
  <si>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</si>
  <si>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</si>
  <si>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</si>
  <si>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</si>
  <si>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</si>
  <si>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</si>
  <si>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</si>
  <si>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</si>
  <si>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</si>
  <si>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</si>
  <si>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</si>
  <si>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</si>
  <si>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</si>
  <si>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</si>
  <si>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</si>
  <si>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</si>
  <si>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</si>
  <si>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</si>
  <si>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</si>
  <si>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</si>
  <si>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</si>
  <si>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</si>
  <si>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</si>
  <si>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</si>
  <si>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</si>
  <si>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</si>
  <si>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</si>
  <si>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</si>
  <si>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</si>
  <si>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</si>
  <si>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</si>
  <si>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</si>
  <si>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</si>
  <si>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</si>
  <si>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</si>
  <si>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</si>
  <si>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</si>
  <si>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</si>
  <si>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</si>
  <si>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</si>
  <si>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</si>
  <si>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</si>
  <si>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</si>
  <si>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</si>
  <si>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</si>
  <si>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</si>
  <si>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</si>
  <si>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</si>
  <si>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</si>
  <si>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</si>
  <si>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</si>
  <si>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</si>
  <si>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</si>
  <si>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</si>
  <si>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</si>
  <si>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</si>
  <si>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</si>
  <si>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</si>
  <si>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</si>
  <si>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</si>
  <si>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</si>
  <si>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</si>
  <si>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</si>
  <si>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</si>
  <si>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</si>
  <si>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</si>
  <si>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</si>
  <si>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</si>
  <si>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</si>
  <si>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</si>
  <si>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</si>
  <si>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</si>
  <si>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</si>
  <si>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</si>
  <si>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</si>
  <si>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</si>
  <si>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</si>
  <si>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</si>
  <si>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</si>
  <si>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</si>
  <si>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</si>
  <si>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</si>
  <si>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</si>
  <si>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</si>
  <si>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</si>
  <si>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</si>
  <si>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</si>
  <si>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</si>
  <si>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</si>
  <si>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</si>
  <si>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</si>
  <si>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</si>
  <si>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</si>
  <si>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</si>
  <si>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</si>
  <si>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</si>
  <si>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</si>
  <si>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</si>
  <si>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</si>
  <si>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</si>
  <si>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</si>
  <si>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</si>
  <si>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</si>
  <si>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</si>
  <si>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</si>
  <si>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</si>
  <si>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</si>
  <si>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</si>
  <si>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</si>
  <si>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</si>
  <si>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</si>
  <si>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</si>
  <si>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</si>
  <si>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</si>
  <si>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</si>
  <si>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</si>
  <si>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</si>
  <si>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</si>
  <si>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</si>
  <si>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</si>
  <si>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</si>
  <si>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</si>
  <si>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</si>
  <si>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</si>
  <si>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</si>
  <si>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</si>
  <si>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</si>
  <si>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</si>
  <si>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</si>
  <si>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</si>
  <si>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</si>
  <si>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</si>
  <si>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</si>
  <si>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</si>
  <si>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</si>
  <si>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</si>
  <si>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</si>
  <si>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</si>
  <si>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</si>
  <si>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</si>
  <si>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</si>
  <si>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</si>
  <si>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</si>
  <si>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</si>
  <si>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</si>
  <si>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</si>
  <si>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</si>
  <si>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</si>
  <si>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</si>
  <si>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</si>
  <si>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</si>
  <si>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</si>
  <si>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</si>
  <si>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</si>
  <si>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</si>
  <si>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</si>
  <si>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</si>
  <si>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</si>
  <si>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</si>
  <si>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</si>
  <si>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</si>
  <si>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</si>
  <si>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</si>
  <si>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</si>
  <si>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</si>
  <si>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</si>
  <si>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</si>
  <si>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</si>
  <si>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</si>
  <si>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</si>
  <si>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</si>
  <si>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</si>
  <si>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</si>
  <si>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</si>
  <si>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</si>
  <si>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</si>
  <si>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</si>
  <si>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</si>
  <si>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</si>
  <si>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</si>
  <si>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</si>
  <si>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</si>
  <si>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</si>
  <si>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</si>
  <si>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</si>
  <si>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</si>
  <si>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</si>
  <si>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</si>
  <si>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</si>
  <si>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</si>
  <si>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</si>
  <si>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</si>
  <si>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</si>
  <si>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</si>
  <si>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</si>
  <si>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</si>
  <si>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</si>
  <si>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</si>
  <si>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</si>
  <si>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</si>
  <si>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</si>
  <si>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</si>
  <si>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</si>
  <si>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</si>
  <si>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</si>
  <si>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</si>
  <si>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</si>
  <si>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</si>
  <si>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</si>
  <si>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</si>
  <si>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</si>
  <si>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</si>
  <si>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</si>
  <si>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</si>
  <si>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</si>
  <si>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</si>
  <si>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</si>
  <si>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</si>
  <si>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</si>
  <si>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</si>
  <si>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</si>
  <si>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</si>
  <si>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</si>
  <si>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</si>
  <si>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</si>
  <si>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</si>
  <si>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</si>
  <si>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</si>
  <si>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</si>
  <si>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</si>
  <si>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</si>
  <si>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</si>
  <si>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</si>
  <si>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</si>
  <si>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</si>
  <si>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</si>
  <si>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</si>
  <si>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</si>
  <si>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</si>
  <si>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</si>
  <si>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</si>
  <si>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</si>
  <si>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</si>
  <si>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</si>
  <si>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</si>
  <si>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</si>
  <si>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</si>
  <si>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</si>
  <si>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</si>
  <si>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</si>
  <si>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</si>
  <si>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</si>
  <si>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</si>
  <si>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</si>
  <si>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</si>
  <si>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</si>
  <si>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</si>
  <si>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</si>
  <si>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</si>
  <si>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</si>
  <si>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</si>
  <si>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</si>
  <si>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</si>
  <si>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</si>
  <si>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</si>
  <si>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</si>
  <si>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</si>
  <si>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</si>
  <si>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</si>
  <si>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</si>
  <si>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</si>
  <si>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</si>
  <si>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</si>
  <si>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</si>
  <si>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</si>
  <si>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</si>
  <si>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</si>
  <si>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</si>
  <si>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</si>
  <si>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</si>
  <si>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</si>
  <si>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</si>
  <si>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</si>
  <si>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</si>
  <si>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</si>
  <si>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</si>
  <si>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</si>
  <si>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</si>
  <si>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</si>
  <si>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</si>
  <si>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</si>
  <si>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</si>
  <si>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</si>
  <si>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</si>
  <si>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</si>
  <si>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</si>
  <si>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</si>
  <si>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</si>
  <si>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</si>
  <si>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</si>
  <si>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</si>
  <si>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</si>
  <si>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</si>
  <si>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</si>
  <si>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</si>
  <si>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</si>
  <si>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</si>
  <si>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</si>
  <si>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</si>
  <si>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</si>
  <si>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</si>
  <si>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</si>
  <si>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</si>
  <si>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</si>
  <si>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</si>
  <si>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</si>
  <si>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</si>
  <si>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</si>
  <si>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</si>
  <si>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</si>
  <si>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</si>
  <si>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</si>
  <si>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</si>
  <si>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</si>
  <si>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</si>
  <si>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</si>
  <si>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</si>
  <si>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</si>
  <si>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</si>
  <si>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</si>
  <si>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</si>
  <si>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</si>
  <si>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</si>
  <si>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</si>
  <si>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</si>
  <si>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</si>
  <si>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</si>
  <si>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</si>
  <si>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</si>
  <si>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</si>
  <si>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</si>
  <si>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</si>
  <si>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</si>
  <si>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</si>
  <si>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</si>
  <si>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</si>
  <si>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</si>
  <si>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</si>
  <si>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</si>
  <si>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</si>
  <si>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</si>
  <si>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</si>
  <si>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</si>
  <si>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</si>
  <si>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</si>
  <si>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</si>
  <si>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</si>
  <si>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</si>
  <si>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</si>
  <si>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</si>
  <si>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</si>
  <si>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</si>
  <si>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</si>
  <si>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</si>
  <si>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</si>
  <si>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</si>
  <si>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</si>
  <si>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</si>
  <si>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</si>
  <si>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</si>
  <si>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</si>
  <si>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</si>
  <si>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</si>
  <si>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</si>
  <si>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</si>
  <si>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</si>
  <si>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</si>
  <si>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</si>
  <si>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</si>
  <si>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</si>
  <si>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</si>
  <si>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</si>
  <si>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</si>
  <si>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</si>
  <si>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</si>
  <si>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</si>
  <si>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</si>
  <si>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</si>
  <si>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</si>
  <si>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</si>
  <si>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</si>
  <si>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</si>
  <si>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</si>
  <si>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</si>
  <si>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</si>
  <si>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</si>
  <si>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</si>
  <si>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</si>
  <si>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</si>
  <si>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</si>
  <si>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</si>
  <si>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</si>
  <si>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</si>
  <si>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</si>
  <si>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</si>
  <si>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</si>
  <si>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</si>
  <si>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</si>
  <si>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</si>
  <si>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</si>
  <si>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</si>
  <si>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</si>
  <si>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</si>
  <si>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</si>
  <si>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</si>
  <si>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</si>
  <si>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</si>
  <si>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</si>
  <si>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</si>
  <si>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</si>
  <si>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</si>
  <si>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</si>
  <si>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</si>
  <si>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</si>
  <si>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</si>
  <si>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</si>
  <si>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</si>
  <si>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</si>
  <si>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</si>
  <si>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</si>
  <si>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</si>
  <si>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</si>
  <si>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</si>
  <si>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</si>
  <si>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</si>
  <si>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</si>
  <si>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</si>
  <si>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</si>
  <si>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</si>
  <si>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</si>
  <si>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</si>
  <si>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</si>
  <si>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</si>
  <si>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</si>
  <si>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</si>
  <si>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</si>
  <si>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</si>
  <si>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</si>
  <si>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</si>
  <si>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</si>
  <si>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</si>
  <si>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</si>
  <si>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</si>
  <si>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</si>
  <si>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</si>
  <si>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</si>
  <si>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</si>
  <si>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</si>
  <si>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</si>
  <si>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</si>
  <si>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</si>
  <si>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</si>
  <si>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</si>
  <si>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</si>
  <si>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</si>
  <si>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</si>
  <si>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</si>
  <si>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</si>
  <si>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</si>
  <si>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</si>
  <si>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</si>
  <si>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</si>
  <si>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</si>
  <si>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</si>
  <si>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</si>
  <si>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</si>
  <si>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</si>
  <si>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</si>
  <si>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</si>
  <si>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</si>
  <si>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</si>
  <si>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</si>
  <si>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</si>
  <si>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</si>
  <si>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</si>
  <si>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</si>
  <si>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</si>
  <si>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</si>
  <si>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</si>
  <si>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</si>
  <si>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</si>
  <si>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</si>
  <si>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</si>
  <si>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</si>
  <si>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</si>
  <si>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</si>
  <si>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</si>
  <si>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</si>
  <si>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</si>
  <si>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</si>
  <si>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</si>
  <si>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</si>
  <si>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</si>
  <si>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</si>
  <si>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</si>
  <si>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</si>
  <si>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</si>
  <si>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</si>
  <si>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</si>
  <si>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</si>
  <si>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</si>
  <si>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</si>
  <si>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</si>
  <si>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</si>
  <si>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</si>
  <si>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</si>
  <si>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</si>
  <si>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</si>
  <si>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</si>
  <si>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</si>
  <si>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</si>
  <si>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</si>
  <si>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</si>
  <si>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</si>
  <si>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</si>
  <si>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</si>
  <si>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</si>
  <si>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</si>
  <si>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</si>
  <si>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</si>
  <si>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</si>
  <si>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</si>
  <si>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</si>
  <si>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</si>
  <si>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</si>
  <si>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</si>
  <si>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</si>
  <si>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</si>
  <si>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</si>
  <si>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</si>
  <si>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</si>
  <si>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</si>
  <si>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</si>
  <si>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</si>
  <si>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</si>
  <si>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</si>
  <si>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</si>
  <si>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</si>
  <si>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</si>
  <si>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</si>
  <si>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</si>
  <si>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</si>
  <si>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</si>
  <si>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</si>
  <si>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</si>
  <si>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</si>
  <si>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</si>
  <si>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</si>
  <si>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</si>
  <si>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</si>
  <si>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</si>
  <si>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</si>
  <si>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</si>
  <si>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</si>
  <si>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</si>
  <si>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</si>
  <si>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</si>
  <si>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</si>
  <si>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</si>
  <si>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</si>
  <si>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</si>
  <si>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</si>
  <si>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</si>
  <si>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</si>
  <si>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</si>
  <si>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</si>
  <si>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</si>
  <si>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</si>
  <si>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</si>
  <si>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</si>
  <si>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</si>
  <si>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</si>
  <si>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</si>
  <si>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</si>
  <si>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</si>
  <si>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</si>
  <si>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</si>
  <si>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</si>
  <si>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</si>
  <si>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</si>
  <si>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</si>
  <si>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</si>
  <si>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</si>
  <si>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</si>
  <si>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</si>
  <si>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</si>
  <si>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</si>
  <si>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</si>
  <si>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</si>
  <si>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</si>
  <si>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</si>
  <si>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</si>
  <si>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</si>
  <si>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</si>
  <si>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</si>
  <si>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</si>
  <si>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</si>
  <si>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</si>
  <si>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</si>
  <si>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</si>
  <si>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</si>
  <si>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</si>
  <si>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</si>
  <si>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</si>
  <si>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</si>
  <si>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</si>
  <si>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</si>
  <si>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</si>
  <si>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</si>
  <si>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</si>
  <si>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</si>
  <si>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</si>
  <si>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</si>
  <si>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</si>
  <si>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</si>
  <si>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</si>
  <si>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</si>
  <si>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</si>
  <si>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</si>
  <si>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</si>
  <si>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</si>
  <si>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</si>
  <si>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</si>
  <si>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</si>
  <si>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</si>
  <si>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</si>
  <si>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</si>
  <si>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</si>
  <si>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</si>
  <si>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</si>
  <si>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</si>
  <si>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</si>
  <si>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</si>
  <si>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</si>
  <si>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</si>
  <si>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</si>
  <si>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</si>
  <si>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</si>
  <si>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</si>
  <si>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</si>
  <si>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</si>
  <si>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</si>
  <si>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</si>
  <si>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</si>
  <si>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</si>
  <si>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</si>
  <si>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</si>
  <si>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</si>
  <si>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</si>
  <si>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</si>
  <si>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</si>
  <si>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</si>
  <si>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</si>
  <si>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</si>
  <si>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</si>
  <si>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</si>
  <si>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</si>
  <si>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</si>
  <si>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</si>
  <si>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</si>
  <si>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</si>
  <si>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</si>
  <si>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</si>
  <si>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</si>
  <si>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</si>
  <si>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</si>
  <si>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</si>
  <si>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</si>
  <si>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</si>
  <si>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</si>
  <si>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</si>
  <si>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</si>
  <si>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</si>
  <si>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</si>
  <si>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</si>
  <si>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</si>
  <si>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</si>
  <si>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</si>
  <si>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</si>
  <si>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</si>
  <si>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</si>
  <si>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</si>
  <si>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</si>
  <si>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</si>
  <si>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</si>
  <si>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</si>
  <si>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</si>
  <si>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</si>
  <si>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</si>
  <si>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</si>
  <si>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</si>
  <si>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</si>
  <si>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</si>
  <si>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</si>
  <si>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</si>
  <si>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</si>
  <si>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</si>
  <si>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</si>
  <si>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</si>
  <si>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</si>
  <si>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</si>
  <si>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</si>
  <si>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</si>
  <si>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</si>
  <si>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</si>
  <si>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</si>
  <si>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</si>
  <si>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</si>
  <si>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</si>
  <si>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</si>
  <si>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</si>
  <si>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</si>
  <si>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</si>
  <si>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</si>
  <si>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</si>
  <si>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</si>
  <si>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</si>
  <si>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</si>
  <si>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</si>
  <si>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</si>
  <si>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</si>
  <si>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</si>
  <si>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</si>
  <si>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</si>
  <si>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</si>
  <si>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</si>
  <si>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</si>
  <si>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</si>
  <si>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</si>
  <si>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</si>
  <si>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</si>
  <si>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</si>
  <si>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</si>
  <si>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</si>
  <si>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</si>
  <si>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</si>
  <si>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</si>
  <si>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</si>
  <si>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</si>
  <si>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</si>
  <si>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</si>
  <si>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</si>
  <si>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</si>
  <si>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</si>
  <si>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</si>
  <si>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</si>
  <si>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</si>
  <si>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</si>
  <si>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</si>
  <si>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</si>
  <si>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</si>
  <si>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</si>
  <si>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</si>
  <si>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</si>
  <si>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</si>
  <si>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</si>
  <si>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</si>
  <si>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</si>
  <si>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</si>
  <si>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</si>
  <si>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</si>
  <si>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</si>
  <si>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</si>
  <si>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</si>
  <si>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</si>
  <si>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</si>
  <si>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</si>
  <si>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</si>
  <si>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</si>
  <si>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</si>
  <si>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</si>
  <si>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</si>
  <si>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</si>
  <si>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</si>
  <si>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</si>
  <si>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</si>
  <si>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</si>
  <si>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</si>
  <si>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</si>
  <si>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</si>
  <si>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</si>
  <si>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</si>
  <si>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</si>
  <si>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</si>
  <si>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</si>
  <si>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</si>
  <si>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</si>
  <si>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</si>
  <si>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</si>
  <si>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</si>
  <si>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</si>
  <si>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</si>
  <si>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</si>
  <si>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</si>
  <si>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</si>
  <si>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</si>
  <si>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</si>
  <si>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</si>
  <si>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</si>
  <si>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</si>
  <si>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</si>
  <si>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</si>
  <si>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</si>
  <si>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</si>
  <si>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</si>
  <si>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</si>
  <si>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</si>
  <si>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</si>
  <si>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</si>
  <si>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</si>
  <si>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</si>
  <si>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</si>
  <si>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</si>
  <si>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</si>
  <si>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</si>
  <si>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</si>
  <si>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</si>
  <si>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</si>
  <si>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</si>
  <si>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</si>
  <si>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</si>
  <si>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</si>
  <si>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</si>
  <si>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</si>
  <si>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</si>
  <si>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</si>
  <si>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</si>
  <si>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</si>
  <si>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</si>
  <si>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</si>
  <si>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</si>
  <si>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</si>
  <si>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</si>
  <si>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</si>
  <si>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</si>
  <si>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</si>
  <si>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</si>
  <si>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</si>
  <si>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</si>
  <si>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</si>
  <si>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</si>
  <si>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</si>
  <si>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</si>
  <si>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</si>
  <si>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</si>
  <si>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</si>
  <si>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</si>
  <si>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</si>
  <si>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</si>
  <si>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</si>
  <si>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</si>
  <si>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</si>
  <si>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</si>
  <si>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</si>
  <si>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</si>
  <si>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</si>
  <si>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</si>
  <si>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</si>
  <si>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</si>
  <si>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</si>
  <si>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</si>
  <si>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</si>
  <si>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</si>
  <si>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</si>
  <si>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</si>
  <si>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</si>
  <si>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</si>
  <si>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</si>
  <si>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</si>
  <si>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</si>
  <si>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</si>
  <si>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</si>
  <si>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</si>
  <si>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</si>
  <si>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</si>
  <si>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</si>
  <si>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</si>
  <si>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</si>
  <si>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</si>
  <si>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</si>
  <si>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</si>
  <si>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</si>
  <si>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</si>
  <si>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</si>
  <si>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</si>
  <si>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</si>
  <si>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</si>
  <si>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</si>
  <si>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</si>
  <si>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</si>
  <si>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</si>
  <si>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</si>
  <si>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</si>
  <si>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</si>
  <si>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</si>
  <si>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</si>
  <si>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</si>
  <si>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</si>
  <si>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</si>
  <si>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</si>
  <si>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</si>
  <si>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</si>
  <si>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</si>
  <si>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</si>
  <si>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</si>
  <si>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</si>
  <si>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</si>
  <si>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</si>
  <si>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</si>
  <si>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</si>
  <si>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</si>
  <si>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</si>
  <si>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</si>
  <si>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</si>
  <si>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</si>
  <si>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</si>
  <si>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</si>
  <si>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</si>
  <si>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</si>
  <si>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</si>
  <si>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</si>
  <si>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</si>
  <si>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</si>
  <si>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</si>
  <si>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</si>
  <si>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</si>
  <si>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</si>
  <si>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</si>
  <si>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</si>
  <si>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</si>
  <si>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</si>
  <si>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</si>
  <si>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</si>
  <si>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</si>
  <si>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</si>
  <si>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</si>
  <si>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</si>
  <si>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</si>
  <si>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</si>
  <si>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</si>
  <si>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</si>
  <si>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</si>
  <si>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</si>
  <si>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</si>
  <si>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</si>
  <si>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</si>
  <si>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</si>
  <si>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</si>
  <si>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</si>
  <si>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</si>
  <si>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</si>
  <si>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</si>
  <si>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</si>
  <si>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</si>
  <si>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</si>
  <si>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</si>
  <si>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</si>
  <si>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</si>
  <si>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</si>
  <si>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</si>
  <si>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</si>
  <si>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</si>
  <si>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</si>
  <si>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</si>
  <si>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</si>
  <si>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</si>
  <si>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</si>
  <si>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</si>
  <si>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</si>
  <si>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</si>
  <si>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</si>
  <si>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</si>
  <si>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</si>
  <si>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</si>
  <si>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</si>
  <si>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</si>
  <si>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</si>
  <si>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</si>
  <si>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</si>
  <si>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</si>
  <si>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</si>
  <si>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</si>
  <si>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</si>
  <si>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</si>
  <si>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</si>
  <si>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</si>
  <si>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</si>
  <si>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</si>
  <si>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</si>
  <si>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</si>
  <si>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</si>
  <si>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</si>
  <si>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</si>
  <si>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</si>
  <si>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</si>
  <si>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</si>
  <si>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</si>
  <si>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</si>
  <si>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</si>
  <si>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</si>
  <si>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</si>
  <si>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</si>
  <si>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</si>
  <si>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</si>
  <si>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</si>
  <si>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</si>
  <si>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</si>
  <si>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</si>
  <si>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</si>
  <si>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</si>
  <si>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</si>
  <si>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</si>
  <si>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</si>
  <si>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</si>
  <si>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</si>
  <si>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</si>
  <si>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</si>
  <si>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</si>
  <si>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</si>
  <si>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</si>
  <si>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</si>
  <si>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</si>
  <si>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</si>
  <si>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</si>
  <si>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</si>
  <si>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</si>
  <si>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</si>
  <si>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</si>
  <si>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</si>
  <si>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</si>
  <si>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</si>
  <si>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</si>
  <si>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</si>
  <si>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</si>
  <si>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</si>
  <si>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</si>
  <si>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</si>
  <si>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</si>
  <si>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</si>
  <si>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</si>
  <si>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</si>
  <si>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</si>
  <si>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</si>
  <si>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</si>
  <si>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</si>
  <si>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</si>
  <si>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</si>
  <si>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</si>
  <si>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</si>
  <si>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</si>
  <si>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</si>
  <si>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</si>
  <si>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</si>
  <si>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</si>
  <si>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</si>
  <si>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</si>
  <si>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</si>
  <si>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</si>
  <si>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</si>
  <si>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</si>
  <si>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</si>
  <si>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</si>
  <si>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</si>
  <si>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</si>
  <si>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</si>
  <si>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</si>
  <si>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</si>
  <si>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</si>
  <si>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</si>
  <si>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</si>
  <si>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</si>
  <si>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</si>
  <si>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</si>
  <si>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</si>
  <si>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</si>
  <si>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</si>
  <si>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</si>
  <si>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</si>
  <si>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</si>
  <si>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</si>
  <si>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</si>
  <si>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</si>
  <si>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</si>
  <si>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</si>
  <si>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</si>
  <si>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</si>
  <si>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</si>
  <si>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</si>
  <si>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</si>
  <si>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</si>
  <si>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</si>
  <si>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</si>
  <si>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</si>
  <si>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</si>
  <si>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</si>
  <si>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</si>
  <si>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</si>
  <si>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</si>
  <si>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</si>
  <si>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</si>
  <si>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</si>
  <si>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</si>
  <si>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</si>
  <si>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</si>
  <si>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</si>
  <si>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</si>
  <si>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</si>
  <si>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</si>
  <si>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</si>
  <si>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</si>
  <si>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</si>
  <si>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</si>
  <si>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</si>
  <si>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</si>
  <si>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</si>
  <si>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</si>
  <si>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</si>
  <si>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</si>
  <si>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</si>
  <si>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</si>
  <si>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</si>
  <si>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</si>
  <si>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</si>
  <si>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</si>
  <si>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</si>
  <si>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</si>
  <si>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</si>
  <si>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</si>
  <si>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</si>
  <si>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</si>
  <si>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</si>
  <si>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</si>
  <si>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</si>
  <si>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</si>
  <si>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</si>
  <si>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</si>
  <si>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</si>
  <si>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</si>
  <si>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</si>
  <si>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</si>
  <si>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</si>
  <si>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</si>
  <si>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</si>
  <si>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</si>
  <si>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</si>
  <si>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</si>
  <si>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</si>
  <si>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</si>
  <si>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</si>
  <si>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</si>
  <si>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</si>
  <si>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</si>
  <si>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</si>
  <si>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</si>
  <si>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</si>
  <si>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</si>
  <si>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</si>
  <si>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</si>
  <si>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</si>
  <si>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</si>
  <si>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</si>
  <si>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</si>
  <si>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</si>
  <si>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</si>
  <si>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</si>
  <si>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</si>
  <si>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</si>
  <si>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</si>
  <si>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</si>
  <si>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</si>
  <si>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</si>
  <si>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</si>
  <si>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</si>
  <si>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</si>
  <si>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</si>
  <si>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</si>
  <si>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</si>
  <si>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</si>
  <si>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</si>
  <si>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</si>
  <si>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</si>
  <si>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</si>
  <si>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</si>
  <si>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</si>
  <si>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</si>
  <si>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</si>
  <si>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</si>
  <si>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</si>
  <si>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</si>
  <si>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</si>
  <si>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</si>
  <si>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</si>
  <si>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</si>
  <si>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</si>
  <si>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</si>
  <si>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</si>
  <si>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</si>
  <si>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</si>
  <si>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</si>
  <si>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</si>
  <si>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</si>
  <si>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</si>
  <si>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</si>
  <si>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</si>
  <si>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</si>
  <si>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</si>
  <si>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</si>
  <si>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</si>
  <si>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</si>
  <si>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</si>
  <si>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</si>
  <si>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</si>
  <si>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</si>
  <si>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</si>
  <si>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</si>
  <si>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</si>
  <si>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</si>
  <si>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</si>
  <si>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</si>
  <si>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</si>
  <si>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</si>
  <si>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</si>
  <si>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</si>
  <si>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</si>
  <si>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</si>
  <si>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</si>
  <si>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</si>
  <si>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</si>
  <si>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</si>
  <si>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</si>
  <si>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</si>
  <si>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</si>
  <si>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</si>
  <si>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</si>
  <si>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</si>
  <si>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</si>
  <si>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</si>
  <si>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</si>
  <si>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</si>
  <si>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</si>
  <si>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</si>
  <si>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</si>
  <si>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</si>
  <si>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</si>
  <si>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</si>
  <si>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</si>
  <si>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</si>
  <si>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</si>
  <si>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</si>
  <si>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</si>
  <si>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</si>
  <si>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</si>
  <si>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</si>
  <si>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</si>
  <si>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</si>
  <si>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</si>
  <si>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</si>
  <si>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</si>
  <si>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</si>
  <si>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</si>
  <si>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</si>
  <si>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</si>
  <si>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</si>
  <si>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</si>
  <si>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</si>
  <si>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</si>
  <si>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</si>
  <si>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</si>
  <si>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</si>
  <si>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</si>
  <si>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</si>
  <si>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</si>
  <si>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</si>
  <si>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</si>
  <si>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</si>
  <si>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</si>
  <si>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</si>
  <si>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</si>
  <si>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</si>
  <si>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</si>
  <si>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</si>
  <si>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</si>
  <si>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</si>
  <si>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</si>
  <si>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</si>
  <si>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</si>
  <si>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</si>
  <si>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</si>
  <si>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</si>
  <si>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</si>
  <si>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</si>
  <si>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</si>
  <si>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</si>
  <si>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</si>
  <si>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</si>
  <si>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</si>
  <si>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</si>
  <si>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</si>
  <si>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</si>
  <si>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</si>
  <si>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</si>
  <si>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</si>
  <si>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</si>
  <si>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</si>
  <si>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</si>
  <si>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</si>
  <si>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</si>
  <si>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</si>
  <si>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</si>
  <si>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</si>
  <si>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</si>
  <si>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</si>
  <si>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</si>
  <si>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</si>
  <si>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</si>
  <si>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</si>
  <si>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</si>
  <si>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</si>
  <si>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</si>
  <si>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</si>
  <si>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</si>
  <si>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</si>
  <si>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</si>
  <si>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</si>
  <si>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</si>
  <si>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</si>
  <si>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</si>
  <si>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</si>
  <si>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</si>
  <si>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</si>
  <si>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</si>
  <si>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</si>
  <si>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</si>
  <si>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</si>
  <si>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</si>
  <si>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</si>
  <si>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</si>
  <si>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</si>
  <si>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</si>
  <si>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</si>
  <si>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</si>
  <si>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</si>
  <si>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</si>
  <si>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</si>
  <si>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</si>
  <si>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</si>
  <si>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</si>
  <si>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</si>
  <si>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</si>
  <si>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</si>
  <si>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</si>
  <si>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</si>
  <si>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</si>
  <si>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</si>
  <si>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</si>
  <si>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</si>
  <si>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</si>
  <si>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</si>
  <si>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</si>
  <si>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</si>
  <si>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</si>
  <si>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</si>
  <si>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</si>
  <si>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</si>
  <si>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</si>
  <si>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</si>
  <si>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</si>
  <si>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</si>
  <si>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</si>
  <si>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</si>
  <si>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</si>
  <si>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</si>
  <si>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</si>
  <si>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</si>
  <si>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</si>
  <si>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</si>
  <si>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</si>
  <si>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</si>
  <si>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</si>
  <si>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</si>
  <si>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</si>
  <si>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</si>
  <si>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</si>
  <si>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</si>
  <si>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</si>
  <si>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</si>
  <si>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</si>
  <si>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</si>
  <si>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</si>
  <si>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</si>
  <si>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</si>
  <si>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</si>
  <si>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</si>
  <si>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</si>
  <si>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</si>
  <si>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</si>
  <si>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</si>
  <si>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</si>
  <si>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</si>
  <si>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</si>
  <si>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</si>
  <si>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</si>
  <si>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</si>
  <si>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</si>
  <si>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</si>
  <si>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</si>
  <si>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</si>
  <si>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</si>
  <si>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</si>
  <si>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</si>
  <si>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</si>
  <si>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</si>
  <si>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</si>
  <si>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</si>
  <si>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</si>
  <si>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</si>
  <si>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</si>
  <si>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</si>
  <si>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</si>
  <si>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</si>
  <si>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</si>
  <si>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</si>
  <si>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</si>
  <si>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</si>
  <si>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</si>
  <si>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</si>
  <si>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</si>
  <si>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</si>
  <si>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</si>
  <si>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</si>
  <si>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</si>
  <si>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</si>
  <si>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</si>
  <si>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</si>
  <si>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</si>
  <si>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</si>
  <si>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</si>
  <si>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</si>
  <si>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</si>
  <si>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</si>
  <si>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</si>
  <si>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</si>
  <si>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</si>
  <si>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</si>
  <si>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</si>
  <si>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</si>
  <si>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</si>
  <si>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</si>
  <si>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</si>
  <si>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</si>
  <si>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</si>
  <si>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</si>
  <si>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</si>
  <si>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</si>
  <si>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</si>
  <si>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</si>
  <si>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</si>
  <si>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</si>
  <si>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</si>
  <si>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</si>
  <si>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</si>
  <si>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</si>
  <si>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</si>
  <si>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</si>
  <si>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</si>
  <si>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</si>
  <si>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</si>
  <si>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</si>
  <si>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</si>
  <si>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</si>
  <si>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</si>
  <si>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</si>
  <si>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</si>
  <si>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</si>
  <si>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</si>
  <si>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</si>
  <si>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</si>
  <si>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</si>
  <si>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</si>
  <si>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</si>
  <si>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</si>
  <si>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</si>
  <si>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</si>
  <si>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</si>
  <si>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</si>
  <si>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</si>
  <si>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</si>
  <si>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</si>
  <si>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</si>
  <si>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</si>
  <si>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</si>
  <si>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</si>
  <si>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</si>
  <si>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</si>
  <si>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</si>
  <si>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</si>
  <si>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</si>
  <si>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</si>
  <si>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</si>
  <si>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</si>
  <si>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</si>
  <si>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</si>
  <si>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</si>
  <si>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</si>
  <si>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</si>
  <si>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</si>
  <si>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</si>
  <si>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</si>
  <si>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</si>
  <si>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</si>
  <si>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</si>
  <si>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</si>
  <si>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</si>
  <si>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</si>
  <si>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</si>
  <si>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</si>
  <si>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</si>
  <si>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</si>
  <si>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</si>
  <si>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</si>
  <si>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</si>
  <si>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</si>
  <si>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</si>
  <si>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</si>
  <si>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</si>
  <si>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</si>
  <si>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</si>
  <si>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</si>
  <si>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</si>
  <si>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</si>
  <si>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</si>
  <si>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</si>
  <si>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</si>
  <si>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</si>
  <si>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</si>
  <si>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</si>
  <si>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</si>
  <si>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</si>
  <si>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</si>
  <si>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</si>
  <si>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</si>
  <si>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</si>
  <si>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</si>
  <si>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</si>
  <si>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</si>
  <si>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</si>
  <si>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</si>
  <si>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</si>
  <si>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</si>
  <si>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</si>
  <si>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</si>
  <si>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</si>
  <si>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</si>
  <si>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</si>
  <si>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</si>
  <si>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</si>
  <si>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</si>
  <si>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</si>
  <si>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</si>
  <si>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</si>
  <si>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</si>
  <si>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</si>
  <si>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</si>
  <si>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</si>
  <si>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</si>
  <si>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</si>
  <si>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</si>
  <si>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</si>
  <si>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</si>
  <si>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</si>
  <si>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</si>
  <si>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</si>
  <si>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</si>
  <si>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</si>
  <si>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</si>
  <si>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</si>
  <si>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</si>
  <si>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</si>
  <si>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</si>
  <si>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</si>
  <si>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</si>
  <si>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</si>
  <si>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</si>
  <si>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</si>
  <si>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</si>
  <si>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</si>
  <si>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</si>
  <si>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</si>
  <si>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</si>
  <si>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</si>
  <si>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</si>
  <si>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</si>
  <si>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</si>
  <si>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</si>
  <si>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</si>
  <si>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</si>
  <si>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</si>
  <si>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</si>
  <si>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</si>
  <si>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</si>
  <si>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</si>
  <si>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</si>
  <si>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</si>
  <si>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</si>
  <si>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</si>
  <si>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</si>
  <si>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</si>
  <si>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</si>
  <si>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</si>
  <si>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</si>
  <si>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</si>
  <si>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</si>
  <si>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</si>
  <si>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</si>
  <si>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</si>
  <si>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</si>
  <si>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</si>
  <si>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</si>
  <si>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</si>
  <si>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</si>
  <si>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</si>
  <si>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</si>
  <si>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</si>
  <si>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</si>
  <si>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</si>
  <si>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</si>
  <si>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</si>
  <si>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</si>
  <si>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</si>
  <si>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</si>
  <si>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</si>
  <si>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</si>
  <si>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</si>
  <si>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</si>
  <si>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</si>
  <si>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</si>
  <si>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</si>
  <si>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</si>
  <si>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</si>
  <si>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</si>
  <si>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</si>
  <si>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</si>
  <si>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</si>
  <si>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</si>
  <si>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</si>
  <si>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</si>
  <si>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</si>
  <si>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</si>
  <si>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</si>
  <si>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</si>
  <si>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</si>
  <si>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</si>
  <si>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</si>
  <si>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</si>
  <si>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</si>
  <si>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</si>
  <si>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</si>
  <si>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</si>
  <si>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</si>
  <si>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</si>
  <si>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</si>
  <si>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</si>
  <si>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</si>
  <si>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</si>
  <si>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</si>
  <si>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</si>
  <si>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</si>
  <si>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</si>
  <si>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</si>
  <si>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</si>
  <si>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</si>
  <si>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</si>
  <si>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</si>
  <si>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</si>
  <si>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</si>
  <si>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</si>
  <si>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</si>
  <si>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</si>
  <si>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</si>
  <si>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</si>
  <si>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</si>
  <si>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</si>
  <si>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</si>
  <si>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</si>
  <si>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</si>
  <si>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</si>
  <si>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</si>
  <si>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</si>
  <si>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</si>
  <si>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</si>
  <si>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</si>
  <si>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</si>
  <si>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</si>
  <si>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</si>
  <si>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</si>
  <si>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</si>
  <si>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</si>
  <si>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</si>
  <si>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</si>
  <si>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</si>
  <si>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</si>
  <si>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</si>
  <si>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</si>
  <si>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</si>
  <si>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</si>
  <si>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</si>
  <si>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</si>
  <si>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</si>
  <si>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</si>
  <si>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</si>
  <si>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</si>
  <si>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</si>
  <si>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</si>
  <si>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</si>
  <si>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</si>
  <si>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</si>
  <si>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</si>
  <si>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</si>
  <si>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</si>
  <si>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</si>
  <si>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</si>
  <si>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</si>
  <si>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</si>
  <si>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</si>
  <si>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</si>
  <si>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</si>
  <si>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</si>
  <si>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</si>
  <si>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</si>
  <si>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</si>
  <si>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</si>
  <si>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</si>
  <si>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</si>
  <si>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</si>
  <si>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</si>
  <si>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</si>
  <si>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</si>
  <si>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</si>
  <si>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</si>
  <si>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</si>
  <si>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</si>
  <si>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</si>
  <si>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</si>
  <si>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</si>
  <si>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</si>
  <si>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</si>
  <si>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</si>
  <si>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</si>
  <si>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</si>
  <si>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</si>
  <si>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</si>
  <si>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</si>
  <si>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</si>
  <si>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</si>
  <si>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</si>
  <si>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</si>
  <si>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</si>
  <si>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</si>
  <si>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</si>
  <si>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</si>
  <si>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</si>
  <si>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</si>
  <si>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</si>
  <si>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</si>
  <si>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</si>
  <si>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</si>
  <si>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</si>
  <si>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</si>
  <si>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</si>
  <si>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</si>
  <si>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</si>
  <si>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</si>
  <si>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</si>
  <si>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</si>
  <si>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</si>
  <si>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</si>
  <si>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</si>
  <si>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</si>
  <si>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</si>
  <si>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</si>
  <si>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</si>
  <si>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</si>
  <si>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</si>
  <si>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</si>
  <si>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</si>
  <si>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</si>
  <si>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</si>
  <si>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</si>
  <si>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</si>
  <si>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</si>
  <si>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</si>
  <si>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</si>
  <si>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</si>
  <si>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</si>
  <si>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</si>
  <si>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</si>
  <si>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</si>
  <si>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</si>
  <si>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</si>
  <si>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</si>
  <si>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</si>
  <si>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</si>
  <si>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</si>
  <si>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</si>
  <si>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</si>
  <si>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</si>
  <si>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</si>
  <si>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</si>
  <si>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</si>
  <si>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</si>
  <si>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</si>
  <si>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</si>
  <si>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</si>
  <si>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</si>
  <si>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</si>
  <si>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</si>
  <si>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</si>
  <si>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</si>
  <si>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</si>
  <si>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</si>
  <si>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</si>
  <si>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</si>
  <si>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</si>
  <si>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</si>
  <si>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</si>
  <si>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</si>
  <si>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</si>
  <si>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</si>
  <si>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</si>
  <si>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</si>
  <si>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</si>
  <si>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</si>
  <si>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</si>
  <si>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</si>
  <si>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</si>
  <si>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</si>
  <si>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</si>
  <si>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</si>
  <si>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</si>
  <si>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</si>
  <si>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</si>
  <si>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</si>
  <si>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</si>
  <si>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</si>
  <si>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</si>
  <si>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</si>
  <si>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</si>
  <si>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</si>
  <si>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</si>
  <si>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</si>
  <si>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</si>
  <si>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</si>
  <si>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</si>
  <si>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</si>
  <si>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</si>
  <si>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</si>
  <si>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</si>
  <si>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</si>
  <si>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</si>
  <si>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</si>
  <si>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</si>
  <si>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</si>
  <si>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</si>
  <si>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</si>
  <si>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</si>
  <si>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</si>
  <si>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</si>
  <si>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</si>
  <si>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</si>
  <si>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</si>
  <si>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</si>
  <si>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</si>
  <si>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</si>
  <si>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</si>
  <si>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</si>
  <si>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</si>
  <si>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</si>
  <si>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</si>
  <si>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</si>
  <si>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</si>
  <si>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</si>
  <si>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</si>
  <si>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</si>
  <si>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</si>
  <si>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</si>
  <si>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</si>
  <si>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</si>
  <si>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</si>
  <si>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</si>
  <si>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</si>
  <si>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</si>
  <si>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</si>
  <si>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</si>
  <si>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</si>
  <si>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</si>
  <si>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</si>
  <si>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</si>
  <si>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</si>
  <si>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</si>
  <si>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</si>
  <si>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</si>
  <si>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</si>
  <si>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</si>
  <si>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</si>
  <si>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</si>
  <si>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</si>
  <si>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</si>
  <si>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</si>
  <si>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</si>
  <si>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</si>
  <si>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</si>
  <si>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</si>
  <si>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</si>
  <si>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</si>
  <si>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</si>
  <si>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</si>
  <si>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</si>
  <si>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</si>
  <si>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</si>
  <si>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</si>
  <si>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</si>
  <si>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</si>
  <si>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</si>
  <si>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</si>
  <si>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</si>
  <si>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</si>
  <si>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</si>
  <si>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</si>
  <si>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</si>
  <si>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</si>
  <si>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</si>
  <si>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</si>
  <si>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</si>
  <si>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</si>
  <si>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</si>
  <si>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</si>
  <si>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</si>
  <si>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</si>
  <si>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</si>
  <si>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</si>
  <si>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</si>
  <si>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</si>
  <si>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</si>
  <si>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</si>
  <si>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</si>
  <si>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</si>
  <si>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</si>
  <si>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</si>
  <si>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</si>
  <si>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</si>
  <si>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</si>
  <si>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</si>
  <si>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</si>
  <si>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</si>
  <si>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</si>
  <si>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</si>
  <si>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</si>
  <si>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</si>
  <si>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</si>
  <si>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</si>
  <si>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</si>
  <si>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</si>
  <si>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</si>
  <si>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</si>
  <si>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</si>
  <si>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</si>
  <si>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</si>
  <si>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</si>
  <si>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</si>
  <si>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</si>
  <si>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</si>
  <si>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</si>
  <si>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</si>
  <si>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</si>
  <si>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</si>
  <si>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</si>
  <si>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</si>
  <si>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</si>
  <si>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</si>
  <si>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</si>
  <si>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</si>
  <si>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</si>
  <si>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</si>
  <si>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</si>
  <si>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</si>
  <si>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</si>
  <si>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</si>
  <si>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</si>
  <si>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</si>
  <si>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</si>
  <si>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</si>
  <si>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</si>
  <si>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</si>
  <si>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</si>
  <si>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</si>
  <si>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</si>
  <si>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</si>
  <si>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</si>
  <si>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</si>
  <si>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</si>
  <si>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</si>
  <si>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</si>
  <si>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</si>
  <si>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</si>
  <si>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</si>
  <si>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</si>
  <si>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</si>
  <si>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</si>
  <si>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</si>
  <si>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</si>
  <si>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</si>
  <si>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</si>
  <si>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</si>
  <si>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</si>
  <si>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</si>
  <si>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</si>
  <si>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</si>
  <si>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</si>
  <si>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</si>
  <si>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</si>
  <si>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</si>
  <si>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</si>
  <si>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</si>
  <si>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</si>
  <si>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</si>
  <si>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</si>
  <si>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</si>
  <si>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</si>
  <si>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</si>
  <si>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</si>
  <si>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</si>
  <si>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</si>
  <si>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</si>
  <si>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</si>
  <si>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</si>
  <si>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</si>
  <si>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</si>
  <si>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</si>
  <si>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</si>
  <si>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</si>
  <si>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</si>
  <si>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</si>
  <si>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</si>
  <si>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</si>
  <si>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</si>
  <si>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</si>
  <si>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</si>
  <si>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</si>
  <si>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</si>
  <si>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</si>
  <si>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</si>
  <si>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</si>
  <si>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</si>
  <si>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</si>
  <si>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</si>
  <si>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</si>
  <si>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</si>
  <si>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</si>
  <si>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</si>
  <si>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</si>
  <si>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</si>
  <si>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</si>
  <si>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</si>
  <si>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</si>
  <si>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</si>
  <si>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</si>
  <si>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</si>
  <si>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</si>
  <si>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</si>
  <si>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</si>
  <si>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</si>
  <si>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</si>
  <si>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</si>
  <si>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</si>
  <si>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</si>
  <si>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</si>
  <si>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</si>
  <si>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</si>
  <si>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</si>
  <si>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</si>
  <si>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</si>
  <si>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</si>
  <si>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</si>
  <si>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</si>
  <si>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</si>
  <si>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</si>
  <si>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</si>
  <si>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</si>
  <si>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</si>
  <si>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</si>
  <si>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</si>
  <si>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</si>
  <si>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</si>
  <si>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</si>
  <si>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</si>
  <si>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</si>
  <si>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</si>
  <si>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</si>
  <si>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</si>
  <si>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</si>
  <si>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</si>
  <si>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</si>
  <si>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</si>
  <si>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</si>
  <si>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</si>
  <si>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</si>
  <si>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</si>
  <si>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</si>
  <si>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</si>
  <si>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</si>
  <si>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</si>
  <si>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</si>
  <si>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</si>
  <si>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</si>
  <si>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</si>
  <si>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</si>
  <si>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</si>
  <si>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</si>
  <si>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</si>
  <si>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</si>
  <si>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</si>
  <si>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</si>
  <si>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</si>
  <si>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</si>
  <si>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</si>
  <si>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</si>
  <si>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</si>
  <si>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</si>
  <si>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</si>
  <si>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</si>
  <si>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</si>
  <si>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</si>
  <si>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</si>
  <si>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</si>
  <si>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</si>
  <si>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</si>
  <si>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</si>
  <si>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</si>
  <si>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</si>
  <si>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</si>
  <si>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</si>
  <si>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</si>
  <si>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</si>
  <si>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</si>
  <si>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</si>
  <si>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</si>
  <si>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</si>
  <si>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</si>
  <si>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</si>
  <si>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</si>
  <si>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</si>
  <si>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</si>
  <si>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</si>
  <si>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</si>
  <si>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</si>
  <si>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</si>
  <si>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</si>
  <si>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</si>
  <si>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</si>
  <si>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</si>
  <si>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</si>
  <si>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</si>
  <si>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</si>
  <si>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</si>
  <si>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</si>
  <si>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</si>
  <si>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</si>
  <si>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</si>
  <si>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</si>
  <si>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</si>
  <si>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</si>
  <si>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</si>
  <si>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</si>
  <si>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</si>
  <si>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</si>
  <si>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</si>
  <si>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</si>
  <si>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</si>
  <si>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</si>
  <si>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</si>
  <si>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</si>
  <si>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</si>
  <si>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</si>
  <si>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</si>
  <si>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</si>
  <si>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</si>
  <si>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</si>
  <si>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</si>
  <si>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</si>
  <si>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</si>
  <si>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</si>
  <si>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</si>
  <si>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</si>
  <si>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</si>
  <si>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</si>
  <si>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</si>
  <si>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</si>
  <si>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</si>
  <si>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</si>
  <si>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</si>
  <si>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</si>
  <si>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</si>
  <si>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</si>
  <si>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</si>
  <si>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</si>
  <si>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</si>
  <si>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</si>
  <si>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</si>
  <si>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</si>
  <si>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</si>
  <si>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</si>
  <si>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</si>
  <si>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</si>
  <si>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</si>
  <si>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</si>
  <si>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</si>
  <si>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</si>
  <si>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</si>
  <si>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</si>
  <si>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</si>
  <si>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</si>
  <si>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</si>
  <si>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</si>
  <si>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</si>
  <si>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</si>
  <si>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</si>
  <si>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</si>
  <si>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</si>
  <si>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</si>
  <si>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</si>
  <si>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</si>
  <si>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</si>
  <si>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</si>
  <si>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</si>
  <si>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</si>
  <si>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</si>
  <si>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</si>
  <si>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</si>
  <si>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</si>
  <si>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</si>
  <si>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</si>
  <si>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</si>
  <si>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</si>
  <si>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</si>
  <si>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</si>
  <si>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</si>
  <si>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</si>
  <si>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</si>
  <si>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</si>
  <si>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</si>
  <si>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</si>
  <si>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</si>
  <si>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</si>
  <si>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</si>
  <si>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</si>
  <si>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</si>
  <si>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</si>
  <si>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</si>
  <si>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</si>
  <si>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</si>
  <si>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</si>
  <si>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</si>
  <si>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</si>
  <si>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</si>
  <si>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</si>
  <si>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</si>
  <si>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</si>
  <si>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</si>
  <si>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</si>
  <si>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</si>
  <si>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</si>
  <si>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</si>
  <si>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</si>
  <si>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</si>
  <si>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</si>
  <si>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</si>
  <si>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</si>
  <si>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</si>
  <si>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</si>
  <si>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</si>
  <si>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</si>
  <si>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</si>
  <si>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</si>
  <si>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</si>
  <si>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</si>
  <si>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</si>
  <si>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</si>
  <si>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</si>
  <si>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</si>
  <si>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</si>
  <si>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</si>
  <si>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</si>
  <si>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</si>
  <si>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</si>
  <si>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</si>
  <si>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</si>
  <si>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</si>
  <si>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</si>
  <si>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</si>
  <si>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</si>
  <si>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</si>
  <si>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</si>
  <si>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</si>
  <si>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</si>
  <si>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</si>
  <si>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</si>
  <si>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</si>
  <si>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</si>
  <si>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</si>
  <si>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</si>
  <si>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</si>
  <si>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</si>
  <si>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</si>
  <si>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</si>
  <si>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</si>
  <si>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</si>
  <si>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</si>
  <si>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</si>
  <si>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</si>
  <si>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</si>
  <si>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</si>
  <si>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</si>
  <si>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</si>
  <si>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</si>
  <si>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</si>
  <si>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</si>
  <si>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</si>
  <si>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</si>
  <si>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</si>
  <si>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</si>
  <si>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</si>
  <si>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</si>
  <si>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</si>
  <si>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</si>
  <si>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</si>
  <si>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</si>
  <si>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</si>
  <si>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</si>
  <si>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</si>
  <si>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</si>
  <si>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</si>
  <si>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</si>
  <si>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</si>
  <si>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</si>
  <si>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</si>
  <si>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</si>
  <si>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</si>
  <si>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</si>
  <si>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</si>
  <si>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</si>
  <si>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</si>
  <si>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</si>
  <si>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</si>
  <si>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</si>
  <si>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</si>
  <si>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</si>
  <si>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</si>
  <si>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</si>
  <si>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</si>
  <si>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</si>
  <si>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</si>
  <si>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</si>
  <si>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</si>
  <si>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</si>
  <si>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</si>
  <si>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</si>
  <si>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</si>
  <si>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</si>
  <si>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</si>
  <si>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</si>
  <si>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</si>
  <si>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</si>
  <si>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</si>
  <si>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</si>
  <si>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</si>
  <si>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</si>
  <si>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</si>
  <si>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</si>
  <si>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</si>
  <si>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</si>
  <si>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</si>
  <si>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</si>
  <si>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</si>
  <si>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</si>
  <si>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</si>
  <si>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</si>
  <si>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</si>
  <si>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</si>
  <si>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</si>
  <si>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</si>
  <si>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</si>
  <si>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</si>
  <si>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</si>
  <si>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</si>
  <si>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</si>
  <si>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</si>
  <si>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</si>
  <si>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</si>
  <si>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</si>
  <si>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</si>
  <si>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</si>
  <si>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</si>
  <si>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</si>
  <si>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</si>
  <si>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</si>
  <si>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</si>
  <si>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</si>
  <si>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</si>
  <si>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</si>
  <si>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</si>
  <si>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</si>
  <si>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</si>
  <si>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</si>
  <si>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</si>
  <si>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</si>
  <si>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</si>
  <si>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</si>
  <si>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</si>
  <si>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</si>
  <si>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</si>
  <si>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</si>
  <si>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</si>
  <si>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</si>
  <si>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</si>
  <si>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</si>
  <si>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</si>
  <si>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</si>
  <si>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</si>
  <si>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</si>
  <si>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</si>
  <si>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</si>
  <si>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</si>
  <si>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</si>
  <si>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</si>
  <si>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</si>
  <si>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</si>
  <si>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</si>
  <si>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</si>
  <si>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</si>
  <si>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</si>
  <si>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</si>
  <si>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</si>
  <si>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</si>
  <si>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</si>
  <si>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</si>
  <si>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</si>
  <si>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</si>
  <si>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</si>
  <si>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</si>
  <si>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</si>
  <si>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</si>
  <si>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</si>
  <si>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</si>
  <si>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</si>
  <si>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</si>
  <si>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</si>
  <si>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</si>
  <si>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</si>
  <si>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</si>
  <si>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</si>
  <si>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</si>
  <si>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</si>
  <si>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</si>
  <si>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</si>
  <si>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</si>
  <si>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</si>
  <si>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</si>
  <si>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</si>
  <si>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</si>
  <si>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</si>
  <si>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</si>
  <si>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</si>
  <si>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</si>
  <si>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</si>
  <si>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</si>
  <si>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</si>
  <si>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</si>
  <si>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</si>
  <si>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</si>
  <si>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</si>
  <si>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</si>
  <si>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</si>
  <si>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</si>
  <si>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</si>
  <si>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</si>
  <si>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</si>
  <si>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</si>
  <si>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</si>
  <si>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</si>
  <si>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</si>
  <si>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</si>
  <si>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</si>
  <si>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</si>
  <si>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</si>
  <si>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</si>
  <si>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</si>
  <si>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</si>
  <si>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</si>
  <si>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</si>
  <si>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</si>
  <si>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</si>
  <si>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</si>
  <si>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</si>
  <si>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</si>
  <si>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</si>
  <si>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</si>
  <si>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</si>
  <si>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</si>
  <si>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</si>
  <si>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</si>
  <si>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</si>
  <si>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</si>
  <si>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</si>
  <si>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</si>
  <si>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</si>
  <si>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</si>
  <si>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</si>
  <si>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</si>
  <si>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</si>
  <si>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</si>
  <si>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</si>
  <si>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</si>
  <si>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</si>
  <si>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</si>
  <si>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</si>
  <si>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</si>
  <si>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</si>
  <si>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</si>
  <si>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</si>
  <si>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</si>
  <si>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</si>
  <si>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</si>
  <si>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</si>
  <si>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</si>
  <si>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</si>
  <si>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</si>
  <si>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</si>
  <si>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</si>
  <si>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</si>
  <si>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</si>
  <si>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</si>
  <si>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</si>
  <si>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</si>
  <si>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</si>
  <si>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</si>
  <si>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</si>
  <si>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</si>
  <si>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</si>
  <si>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</si>
  <si>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</si>
  <si>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</si>
  <si>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</si>
  <si>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</si>
  <si>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</si>
  <si>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</si>
  <si>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</si>
  <si>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</si>
  <si>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</si>
  <si>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</si>
  <si>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</si>
  <si>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</si>
  <si>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</si>
  <si>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</si>
  <si>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</si>
  <si>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</si>
  <si>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</si>
  <si>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</si>
  <si>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</si>
  <si>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</si>
  <si>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</si>
  <si>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</si>
  <si>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</si>
  <si>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</si>
  <si>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</si>
  <si>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</si>
  <si>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</si>
  <si>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</si>
  <si>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</si>
  <si>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</si>
  <si>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</si>
  <si>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</si>
  <si>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</si>
  <si>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</si>
  <si>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</si>
  <si>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</si>
  <si>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</si>
  <si>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</si>
  <si>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</si>
  <si>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</si>
  <si>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</si>
  <si>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</si>
  <si>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</si>
  <si>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</si>
  <si>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</si>
  <si>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</si>
  <si>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</si>
  <si>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</si>
  <si>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</si>
  <si>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</si>
  <si>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</si>
  <si>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</si>
  <si>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</si>
  <si>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</si>
  <si>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</si>
  <si>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</si>
  <si>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</si>
  <si>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</si>
  <si>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</si>
  <si>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</si>
  <si>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</si>
  <si>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</si>
  <si>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</si>
  <si>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</si>
  <si>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</si>
  <si>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</si>
  <si>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</si>
  <si>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</si>
  <si>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</si>
  <si>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</si>
  <si>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</si>
  <si>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</si>
  <si>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</si>
  <si>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</si>
  <si>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</si>
  <si>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</si>
  <si>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</si>
  <si>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</si>
  <si>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</si>
  <si>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</si>
  <si>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</si>
  <si>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</si>
  <si>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</si>
  <si>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</si>
  <si>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</si>
  <si>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</si>
  <si>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</si>
  <si>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</si>
  <si>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</si>
  <si>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</si>
  <si>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</si>
  <si>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</si>
  <si>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</si>
  <si>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</si>
  <si>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</si>
  <si>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</si>
  <si>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</si>
  <si>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</si>
  <si>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</si>
  <si>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</si>
  <si>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</si>
  <si>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</si>
  <si>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</si>
  <si>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</si>
  <si>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</si>
  <si>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</si>
  <si>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</si>
  <si>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</si>
  <si>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</si>
  <si>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</si>
  <si>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</si>
  <si>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</si>
  <si>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</si>
  <si>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</si>
  <si>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</si>
  <si>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</si>
  <si>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</si>
  <si>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</si>
  <si>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</si>
  <si>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</si>
  <si>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</si>
  <si>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</si>
  <si>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</si>
  <si>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</si>
  <si>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</si>
  <si>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</si>
  <si>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</si>
  <si>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</si>
  <si>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</si>
  <si>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</si>
  <si>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</si>
  <si>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</si>
  <si>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</si>
  <si>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</si>
  <si>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</si>
  <si>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</si>
  <si>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</si>
  <si>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</si>
  <si>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</si>
  <si>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</si>
  <si>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</si>
  <si>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</si>
  <si>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</si>
  <si>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</si>
  <si>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</si>
  <si>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</si>
  <si>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</si>
  <si>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</si>
  <si>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</si>
  <si>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</si>
  <si>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</si>
  <si>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</si>
  <si>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</si>
  <si>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</si>
  <si>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</si>
  <si>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</si>
  <si>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</si>
  <si>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</si>
  <si>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</si>
  <si>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</si>
  <si>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</si>
  <si>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</si>
  <si>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</si>
  <si>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</si>
  <si>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</si>
  <si>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</si>
  <si>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</si>
  <si>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</si>
  <si>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</si>
  <si>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</si>
  <si>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</si>
  <si>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</si>
  <si>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</si>
  <si>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</si>
  <si>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</si>
  <si>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</si>
  <si>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</si>
  <si>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</si>
  <si>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</si>
  <si>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</si>
  <si>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</si>
  <si>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</si>
  <si>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</si>
  <si>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</si>
  <si>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</si>
  <si>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</si>
  <si>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</si>
  <si>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</si>
  <si>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</si>
  <si>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</si>
  <si>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</si>
  <si>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</si>
  <si>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</si>
  <si>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</si>
  <si>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</si>
  <si>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</si>
  <si>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</si>
  <si>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</si>
  <si>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</si>
  <si>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</si>
  <si>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</si>
  <si>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</si>
  <si>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</si>
  <si>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</si>
  <si>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</si>
  <si>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</si>
  <si>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</si>
  <si>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</si>
  <si>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</si>
  <si>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</si>
  <si>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</si>
  <si>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</si>
  <si>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</si>
  <si>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</si>
  <si>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</si>
  <si>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</si>
  <si>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</si>
  <si>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</si>
  <si>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</si>
  <si>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</si>
  <si>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</si>
  <si>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</si>
  <si>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</si>
  <si>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</si>
  <si>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</si>
  <si>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</si>
  <si>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</si>
  <si>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</si>
  <si>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</si>
  <si>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</si>
  <si>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</si>
  <si>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</si>
  <si>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</si>
  <si>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</si>
  <si>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</si>
  <si>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</si>
  <si>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</si>
  <si>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</si>
  <si>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</si>
  <si>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</si>
  <si>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</si>
  <si>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</si>
  <si>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</si>
  <si>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</si>
  <si>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</si>
  <si>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</si>
  <si>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</si>
  <si>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</si>
  <si>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</si>
  <si>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</si>
  <si>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</si>
  <si>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</si>
  <si>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</si>
  <si>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</si>
  <si>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</si>
  <si>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</si>
  <si>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</si>
  <si>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</si>
  <si>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</si>
  <si>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</si>
  <si>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</si>
  <si>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</si>
  <si>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</si>
  <si>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</si>
  <si>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</si>
  <si>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</si>
  <si>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</si>
  <si>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</si>
  <si>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</si>
  <si>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</si>
  <si>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</si>
  <si>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</si>
  <si>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</si>
  <si>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</si>
  <si>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</si>
  <si>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</si>
  <si>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</si>
  <si>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</si>
  <si>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</si>
  <si>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</si>
  <si>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</si>
  <si>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</si>
  <si>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</si>
  <si>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</si>
  <si>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</si>
  <si>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</si>
  <si>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</si>
  <si>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</si>
  <si>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</si>
  <si>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</si>
  <si>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</si>
  <si>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</si>
  <si>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</si>
  <si>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</si>
  <si>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</si>
  <si>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</si>
  <si>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</si>
  <si>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</si>
  <si>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</si>
  <si>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</si>
  <si>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</si>
  <si>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</si>
  <si>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</si>
  <si>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</si>
  <si>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</si>
  <si>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</si>
  <si>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</si>
  <si>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</si>
  <si>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</si>
  <si>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</si>
  <si>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</si>
  <si>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</si>
  <si>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</si>
  <si>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</si>
  <si>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</si>
  <si>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</si>
  <si>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</si>
  <si>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</si>
  <si>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</si>
  <si>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</si>
  <si>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</si>
  <si>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</si>
  <si>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</si>
  <si>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</si>
  <si>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</si>
  <si>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</si>
  <si>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</si>
  <si>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</si>
  <si>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</si>
  <si>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</si>
  <si>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</si>
  <si>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</si>
  <si>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</si>
  <si>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</si>
  <si>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</si>
  <si>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</si>
  <si>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</si>
  <si>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</si>
  <si>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</si>
  <si>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</si>
  <si>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</si>
  <si>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</si>
  <si>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</si>
  <si>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</si>
  <si>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</si>
  <si>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</si>
  <si>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</si>
  <si>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</si>
  <si>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</si>
  <si>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</si>
  <si>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</si>
  <si>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</si>
  <si>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</si>
  <si>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</si>
  <si>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</si>
  <si>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</si>
  <si>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</si>
  <si>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</si>
  <si>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</si>
  <si>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</si>
  <si>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</si>
  <si>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</si>
  <si>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</si>
  <si>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</si>
  <si>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</si>
  <si>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</si>
  <si>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</si>
  <si>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</si>
  <si>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</si>
  <si>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</si>
  <si>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</si>
  <si>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</si>
  <si>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</si>
  <si>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</si>
  <si>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</si>
  <si>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</si>
  <si>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</si>
  <si>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</si>
  <si>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</si>
  <si>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</si>
  <si>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</si>
  <si>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</si>
  <si>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</si>
  <si>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</si>
  <si>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</si>
  <si>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</si>
  <si>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</si>
  <si>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</si>
  <si>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</si>
  <si>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</si>
  <si>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</si>
  <si>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</si>
  <si>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</si>
  <si>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</si>
  <si>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</si>
  <si>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</si>
  <si>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</si>
  <si>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</si>
  <si>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</si>
  <si>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</si>
  <si>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</si>
  <si>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</si>
  <si>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</si>
  <si>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</si>
  <si>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</si>
  <si>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</si>
  <si>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</si>
  <si>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</si>
  <si>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</si>
  <si>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</si>
  <si>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</si>
  <si>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</si>
  <si>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</si>
  <si>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</si>
  <si>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</si>
  <si>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</si>
  <si>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</si>
  <si>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</si>
  <si>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</si>
  <si>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</si>
  <si>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</si>
  <si>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</si>
  <si>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</si>
  <si>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</si>
  <si>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</si>
  <si>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</si>
  <si>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</si>
  <si>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</si>
  <si>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</si>
  <si>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</si>
  <si>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</si>
  <si>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</si>
  <si>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</si>
  <si>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</si>
  <si>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</si>
  <si>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</si>
  <si>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</si>
  <si>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</si>
  <si>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</si>
  <si>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</si>
  <si>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</si>
  <si>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</si>
  <si>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</si>
  <si>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</si>
  <si>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</si>
  <si>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</si>
  <si>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</si>
  <si>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</si>
  <si>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</si>
  <si>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</si>
  <si>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</si>
  <si>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</si>
  <si>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</si>
  <si>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</si>
  <si>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</si>
  <si>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</si>
  <si>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</si>
  <si>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</si>
  <si>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</si>
  <si>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</si>
  <si>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</si>
  <si>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</si>
  <si>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</si>
  <si>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</si>
  <si>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</si>
  <si>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</si>
  <si>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</si>
  <si>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</si>
  <si>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</si>
  <si>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</si>
  <si>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</si>
  <si>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</si>
  <si>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</si>
  <si>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</si>
  <si>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</si>
  <si>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</si>
  <si>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</si>
  <si>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</si>
  <si>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</si>
  <si>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</si>
  <si>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</si>
  <si>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</si>
  <si>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</si>
  <si>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</si>
  <si>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</si>
  <si>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</si>
  <si>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</si>
  <si>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</si>
  <si>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</si>
  <si>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</si>
  <si>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</si>
  <si>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</si>
  <si>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</si>
  <si>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</si>
  <si>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</si>
  <si>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</si>
  <si>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</si>
  <si>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</si>
  <si>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</si>
  <si>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</si>
  <si>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</si>
  <si>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</si>
  <si>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</si>
  <si>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</si>
  <si>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</si>
  <si>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</si>
  <si>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</si>
  <si>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</si>
  <si>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</si>
  <si>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</si>
  <si>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</si>
  <si>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</si>
  <si>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</si>
  <si>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</si>
  <si>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</si>
  <si>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</si>
  <si>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</si>
  <si>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</si>
  <si>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</si>
  <si>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</si>
  <si>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</si>
  <si>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</si>
  <si>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</si>
  <si>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</si>
  <si>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</si>
  <si>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</si>
  <si>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</si>
  <si>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</si>
  <si>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</si>
  <si>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</si>
  <si>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</si>
  <si>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</si>
  <si>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</si>
  <si>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</si>
  <si>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</si>
  <si>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</si>
  <si>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</si>
  <si>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</si>
  <si>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</si>
  <si>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</si>
  <si>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</si>
  <si>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</si>
  <si>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</si>
  <si>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</si>
  <si>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</si>
  <si>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</si>
  <si>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</si>
  <si>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</si>
  <si>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</si>
  <si>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</si>
  <si>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</si>
  <si>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</si>
  <si>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</si>
  <si>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</si>
  <si>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</si>
  <si>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</si>
  <si>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</si>
  <si>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</si>
  <si>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</si>
  <si>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</si>
  <si>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</si>
  <si>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</si>
  <si>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</si>
  <si>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</si>
  <si>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</si>
  <si>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</si>
  <si>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</si>
  <si>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</si>
  <si>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</si>
  <si>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</si>
  <si>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</si>
  <si>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</si>
  <si>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</si>
  <si>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</si>
  <si>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</si>
  <si>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</si>
  <si>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</si>
  <si>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</si>
  <si>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</si>
  <si>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</si>
  <si>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</si>
  <si>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</si>
  <si>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</si>
  <si>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</si>
  <si>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</si>
  <si>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</si>
  <si>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</si>
  <si>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</si>
  <si>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</si>
  <si>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</si>
  <si>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</si>
  <si>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</si>
  <si>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</si>
  <si>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</si>
  <si>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</si>
  <si>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</si>
  <si>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</si>
  <si>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</si>
  <si>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</si>
  <si>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</si>
  <si>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</si>
  <si>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</si>
  <si>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</si>
  <si>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</si>
  <si>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</si>
  <si>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</si>
  <si>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</si>
  <si>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</si>
  <si>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</si>
  <si>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</si>
  <si>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</si>
  <si>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</si>
  <si>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</si>
  <si>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</si>
  <si>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</si>
  <si>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</si>
  <si>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</si>
  <si>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</si>
  <si>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</si>
  <si>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</si>
  <si>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</si>
  <si>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</si>
  <si>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</si>
  <si>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</si>
  <si>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</si>
  <si>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</si>
  <si>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</si>
  <si>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</si>
  <si>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</si>
  <si>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</si>
  <si>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</si>
  <si>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</si>
  <si>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</si>
  <si>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</si>
  <si>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</si>
  <si>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</si>
  <si>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</si>
  <si>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</si>
  <si>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</si>
  <si>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</si>
  <si>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</si>
  <si>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</si>
  <si>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</si>
  <si>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</si>
  <si>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</si>
  <si>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</si>
  <si>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</si>
  <si>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</si>
  <si>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</si>
  <si>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</si>
  <si>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</si>
  <si>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</si>
  <si>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</si>
  <si>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</si>
  <si>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</si>
  <si>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</si>
  <si>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</si>
  <si>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</si>
  <si>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</si>
  <si>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</si>
  <si>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</si>
  <si>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</si>
  <si>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</si>
  <si>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</si>
  <si>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</si>
  <si>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</si>
  <si>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</si>
  <si>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</si>
  <si>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</si>
  <si>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</si>
  <si>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</si>
  <si>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</si>
  <si>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</si>
  <si>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</si>
  <si>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</si>
  <si>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</si>
  <si>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</si>
  <si>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</si>
  <si>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</si>
  <si>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</si>
  <si>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</si>
  <si>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</si>
  <si>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</si>
  <si>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</si>
  <si>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</si>
  <si>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</si>
  <si>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</si>
  <si>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</si>
  <si>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</si>
  <si>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</si>
  <si>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</si>
  <si>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</si>
  <si>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</si>
  <si>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</si>
  <si>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</si>
  <si>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</si>
  <si>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</si>
  <si>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</si>
  <si>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</si>
  <si>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</si>
  <si>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</si>
  <si>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</si>
  <si>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</si>
  <si>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</si>
  <si>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</si>
  <si>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</si>
  <si>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</si>
  <si>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</si>
  <si>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</si>
  <si>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</si>
  <si>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</si>
  <si>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</si>
  <si>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</si>
  <si>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</si>
  <si>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</si>
  <si>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</si>
  <si>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</si>
  <si>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</si>
  <si>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</si>
  <si>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</si>
  <si>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</si>
  <si>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</si>
  <si>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</si>
  <si>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</si>
  <si>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</si>
  <si>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</si>
  <si>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</si>
  <si>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</si>
  <si>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</si>
  <si>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</si>
  <si>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</si>
  <si>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</si>
  <si>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</si>
  <si>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</si>
  <si>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</si>
  <si>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</si>
  <si>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</si>
  <si>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</si>
  <si>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</si>
  <si>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</si>
  <si>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</si>
  <si>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</si>
  <si>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</si>
  <si>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</si>
  <si>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</si>
  <si>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</si>
  <si>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</si>
  <si>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</si>
  <si>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</si>
  <si>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</si>
  <si>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</si>
  <si>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</si>
  <si>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</si>
  <si>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</si>
  <si>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</si>
  <si>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</si>
  <si>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</si>
  <si>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</si>
  <si>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</si>
  <si>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</si>
  <si>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</si>
  <si>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</si>
  <si>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</si>
  <si>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</si>
  <si>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</si>
  <si>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</si>
  <si>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</si>
  <si>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</si>
  <si>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</si>
  <si>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</si>
  <si>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</si>
  <si>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</si>
  <si>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</si>
  <si>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</si>
  <si>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</si>
  <si>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</si>
  <si>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</si>
  <si>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</si>
  <si>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</si>
  <si>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</si>
  <si>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</si>
  <si>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</si>
  <si>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</si>
  <si>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</si>
  <si>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</si>
  <si>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</si>
  <si>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</si>
  <si>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</si>
  <si>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</si>
  <si>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</si>
  <si>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</si>
  <si>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</si>
  <si>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</si>
  <si>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</si>
  <si>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</si>
  <si>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</si>
  <si>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</si>
  <si>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</si>
  <si>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</si>
  <si>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</si>
  <si>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</si>
  <si>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</si>
  <si>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</si>
  <si>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</si>
  <si>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</si>
  <si>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</si>
  <si>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</si>
  <si>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</si>
  <si>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</si>
  <si>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</si>
  <si>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</si>
  <si>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</si>
  <si>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</si>
  <si>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</si>
  <si>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</si>
  <si>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</si>
  <si>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</si>
  <si>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</si>
  <si>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</si>
  <si>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</si>
  <si>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</si>
  <si>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</si>
  <si>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</si>
  <si>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</si>
  <si>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</si>
  <si>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</si>
  <si>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</si>
  <si>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</si>
  <si>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</si>
  <si>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</si>
  <si>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</si>
  <si>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</si>
  <si>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</si>
  <si>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</si>
  <si>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</si>
  <si>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</si>
  <si>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</si>
  <si>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</si>
  <si>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</si>
  <si>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</si>
  <si>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</si>
  <si>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</si>
  <si>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</si>
  <si>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</si>
  <si>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</si>
  <si>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</si>
  <si>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</si>
  <si>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</si>
  <si>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</si>
  <si>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</si>
  <si>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</si>
  <si>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</si>
  <si>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</si>
  <si>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</si>
  <si>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</si>
  <si>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</si>
  <si>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</si>
  <si>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</si>
  <si>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</si>
  <si>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</si>
  <si>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</si>
  <si>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</si>
  <si>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</si>
  <si>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</si>
  <si>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</si>
  <si>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</si>
  <si>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</si>
  <si>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</si>
  <si>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</si>
  <si>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</si>
  <si>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</si>
  <si>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</si>
  <si>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</si>
  <si>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</si>
  <si>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</si>
  <si>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</si>
  <si>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</si>
  <si>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</si>
  <si>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</si>
  <si>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</si>
  <si>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</si>
  <si>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</si>
  <si>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</si>
  <si>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</si>
  <si>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</si>
  <si>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</si>
  <si>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</si>
  <si>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</si>
  <si>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</si>
  <si>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</si>
  <si>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</si>
  <si>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</si>
  <si>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</si>
  <si>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</si>
  <si>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</si>
  <si>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</si>
  <si>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</si>
  <si>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</si>
  <si>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</si>
  <si>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</si>
  <si>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</si>
  <si>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</si>
  <si>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</si>
  <si>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</si>
  <si>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</si>
  <si>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</si>
  <si>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</si>
  <si>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</si>
  <si>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</si>
  <si>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</si>
  <si>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</si>
  <si>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</si>
  <si>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</si>
  <si>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</si>
  <si>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</si>
  <si>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</si>
  <si>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</si>
  <si>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</si>
  <si>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</si>
  <si>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</si>
  <si>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</si>
  <si>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</si>
  <si>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</si>
  <si>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</si>
  <si>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</si>
  <si>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</si>
  <si>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</si>
  <si>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</si>
  <si>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</si>
  <si>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</si>
  <si>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</si>
  <si>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</si>
  <si>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</si>
  <si>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</si>
  <si>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</si>
  <si>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</si>
  <si>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</si>
  <si>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</si>
  <si>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</si>
  <si>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</si>
  <si>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</si>
  <si>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</si>
  <si>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</si>
  <si>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</si>
  <si>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</si>
  <si>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</si>
  <si>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</si>
  <si>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</si>
  <si>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</si>
  <si>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</si>
  <si>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</si>
  <si>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</si>
  <si>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</si>
  <si>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</si>
  <si>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</si>
  <si>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</si>
  <si>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</si>
  <si>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</si>
  <si>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</si>
  <si>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</si>
  <si>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</si>
  <si>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</si>
  <si>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</si>
  <si>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</si>
  <si>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</si>
  <si>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</si>
  <si>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</si>
  <si>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</si>
  <si>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</si>
  <si>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</si>
  <si>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</si>
  <si>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</si>
  <si>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</si>
  <si>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</si>
  <si>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</si>
  <si>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</si>
  <si>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</si>
  <si>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</si>
  <si>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</si>
  <si>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</si>
  <si>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</si>
  <si>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</si>
  <si>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</si>
  <si>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</si>
  <si>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</si>
  <si>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</si>
  <si>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</si>
  <si>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</si>
  <si>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</si>
  <si>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</si>
  <si>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</si>
  <si>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</si>
  <si>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</si>
  <si>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</si>
  <si>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</si>
  <si>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</si>
  <si>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</si>
  <si>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</si>
  <si>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</si>
  <si>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</si>
  <si>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</si>
  <si>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</si>
  <si>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</si>
  <si>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</si>
  <si>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</si>
  <si>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</si>
  <si>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</si>
  <si>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</si>
  <si>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</si>
  <si>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</si>
  <si>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</si>
  <si>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</si>
  <si>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</si>
  <si>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</si>
  <si>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</si>
  <si>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</si>
  <si>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</si>
  <si>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</si>
  <si>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</si>
  <si>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</si>
  <si>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</si>
  <si>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</si>
  <si>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</si>
  <si>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</si>
  <si>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</si>
  <si>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</si>
  <si>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</si>
  <si>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</si>
  <si>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</si>
  <si>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</si>
  <si>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</si>
  <si>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</si>
  <si>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</si>
  <si>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</si>
  <si>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</si>
  <si>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</si>
  <si>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</si>
  <si>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</si>
  <si>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</si>
  <si>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</si>
  <si>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</si>
  <si>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</si>
  <si>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</si>
  <si>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</si>
  <si>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</si>
  <si>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</si>
  <si>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</si>
  <si>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</si>
  <si>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</si>
  <si>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</si>
  <si>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</si>
  <si>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</si>
  <si>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</si>
  <si>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</si>
  <si>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</si>
  <si>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</si>
  <si>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</si>
  <si>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</si>
  <si>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</si>
  <si>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</si>
  <si>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</si>
  <si>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</si>
  <si>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</si>
  <si>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</si>
  <si>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</si>
  <si>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</si>
  <si>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</si>
  <si>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</si>
  <si>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</si>
  <si>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</si>
  <si>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</si>
  <si>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</si>
  <si>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</si>
  <si>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</si>
  <si>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</si>
  <si>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</si>
  <si>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</si>
  <si>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</si>
  <si>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</si>
  <si>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</si>
  <si>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</si>
  <si>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</si>
  <si>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</si>
  <si>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</si>
  <si>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</si>
  <si>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</si>
  <si>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</si>
  <si>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</si>
  <si>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</si>
  <si>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</si>
  <si>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</si>
  <si>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</si>
  <si>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</si>
  <si>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</si>
  <si>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</si>
  <si>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</si>
  <si>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</si>
  <si>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</si>
  <si>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</si>
  <si>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</si>
  <si>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</si>
  <si>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</si>
  <si>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</si>
  <si>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</si>
  <si>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</si>
  <si>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</si>
  <si>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</si>
  <si>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</si>
  <si>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</si>
  <si>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</si>
  <si>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</si>
  <si>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</si>
  <si>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</si>
  <si>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</si>
  <si>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</si>
  <si>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</si>
  <si>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</si>
  <si>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</si>
  <si>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</si>
  <si>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</si>
  <si>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</si>
  <si>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</si>
  <si>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</si>
  <si>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</si>
  <si>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</si>
  <si>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</si>
  <si>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</si>
  <si>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</si>
  <si>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</si>
  <si>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</si>
  <si>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</si>
  <si>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</si>
  <si>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</si>
  <si>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</si>
  <si>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</si>
  <si>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</si>
  <si>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</si>
  <si>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</si>
  <si>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</si>
  <si>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</si>
  <si>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</si>
  <si>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</si>
  <si>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</si>
  <si>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</si>
  <si>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</si>
  <si>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</si>
  <si>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</si>
  <si>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</si>
  <si>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</si>
  <si>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</si>
  <si>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</si>
  <si>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</si>
  <si>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</si>
  <si>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</si>
  <si>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</si>
  <si>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</si>
  <si>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</si>
  <si>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</si>
  <si>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</si>
  <si>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</si>
  <si>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</si>
  <si>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</si>
  <si>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</si>
  <si>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</si>
  <si>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</si>
  <si>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</si>
  <si>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</si>
  <si>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</si>
  <si>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</si>
  <si>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</si>
  <si>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</si>
  <si>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</si>
  <si>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</si>
  <si>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</si>
  <si>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</si>
  <si>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</si>
  <si>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</si>
  <si>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</si>
  <si>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</si>
  <si>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</si>
  <si>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</si>
  <si>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</si>
  <si>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</si>
  <si>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</si>
  <si>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</si>
  <si>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</si>
  <si>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</si>
  <si>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</si>
  <si>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</si>
  <si>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</si>
  <si>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</si>
  <si>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</si>
  <si>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</si>
  <si>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</si>
  <si>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</si>
  <si>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</si>
  <si>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</si>
  <si>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</si>
  <si>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</si>
  <si>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</si>
  <si>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</si>
  <si>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</si>
  <si>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</si>
  <si>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</si>
  <si>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</si>
  <si>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</si>
  <si>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</si>
  <si>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</si>
  <si>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</si>
  <si>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</si>
  <si>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</si>
  <si>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</si>
  <si>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</si>
  <si>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</si>
  <si>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</si>
  <si>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</si>
  <si>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</si>
  <si>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</si>
  <si>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</si>
  <si>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</si>
  <si>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</si>
  <si>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</si>
  <si>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</si>
  <si>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</si>
  <si>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</si>
  <si>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</si>
  <si>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</si>
  <si>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</si>
  <si>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</si>
  <si>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</si>
  <si>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</si>
  <si>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</si>
  <si>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</si>
  <si>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</si>
  <si>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</si>
  <si>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</si>
  <si>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</si>
  <si>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</si>
  <si>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</si>
  <si>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</si>
  <si>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</si>
  <si>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</si>
  <si>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</si>
  <si>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</si>
  <si>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</si>
  <si>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</si>
  <si>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</si>
  <si>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</si>
  <si>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</si>
  <si>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</si>
  <si>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</si>
  <si>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</si>
  <si>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</si>
  <si>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</si>
  <si>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</si>
  <si>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</si>
  <si>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</si>
  <si>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</si>
  <si>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</si>
  <si>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</si>
  <si>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</si>
  <si>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</si>
  <si>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</si>
  <si>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</si>
  <si>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</si>
  <si>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</si>
  <si>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</si>
  <si>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</si>
  <si>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</si>
  <si>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</si>
  <si>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</si>
  <si>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</si>
  <si>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</si>
  <si>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</si>
  <si>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</si>
  <si>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</si>
  <si>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</si>
  <si>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</si>
  <si>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</si>
  <si>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</si>
  <si>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</si>
  <si>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</si>
  <si>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</si>
  <si>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</si>
  <si>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</si>
  <si>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</si>
  <si>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</si>
  <si>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</si>
  <si>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</si>
  <si>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</si>
  <si>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</si>
  <si>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</si>
  <si>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</si>
  <si>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</si>
  <si>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</si>
  <si>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</si>
  <si>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</si>
  <si>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</si>
  <si>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</si>
  <si>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</si>
  <si>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</si>
  <si>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</si>
  <si>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</si>
  <si>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</si>
  <si>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</si>
  <si>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</si>
  <si>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</si>
  <si>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</si>
  <si>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</si>
  <si>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</si>
  <si>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</si>
  <si>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</si>
  <si>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</si>
  <si>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</si>
  <si>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</si>
  <si>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</si>
  <si>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</si>
  <si>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</si>
  <si>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</si>
  <si>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</si>
  <si>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</si>
  <si>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</si>
  <si>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</si>
  <si>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</si>
  <si>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</si>
  <si>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</si>
  <si>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</si>
  <si>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</si>
  <si>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</si>
  <si>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</si>
  <si>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</si>
  <si>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</si>
  <si>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</si>
  <si>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</si>
  <si>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</si>
  <si>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</si>
  <si>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</si>
  <si>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</si>
  <si>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</si>
  <si>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</si>
  <si>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</si>
  <si>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</si>
  <si>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</si>
  <si>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</si>
  <si>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</si>
  <si>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</si>
  <si>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</si>
  <si>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</si>
  <si>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</si>
  <si>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</si>
  <si>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</si>
  <si>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</si>
  <si>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</si>
  <si>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</si>
  <si>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</si>
  <si>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</si>
  <si>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</si>
  <si>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</si>
  <si>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</si>
  <si>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</si>
  <si>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</si>
  <si>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</si>
  <si>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</si>
  <si>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</si>
  <si>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</si>
  <si>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</si>
  <si>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</si>
  <si>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</si>
  <si>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</si>
  <si>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</si>
  <si>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</si>
  <si>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</si>
  <si>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</si>
  <si>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</si>
  <si>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</si>
  <si>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</si>
  <si>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</si>
  <si>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</si>
  <si>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</si>
  <si>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</si>
  <si>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</si>
  <si>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</si>
  <si>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</si>
  <si>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</si>
  <si>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</si>
  <si>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</si>
  <si>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</si>
  <si>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</si>
  <si>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</si>
  <si>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</si>
  <si>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</si>
  <si>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</si>
  <si>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</si>
  <si>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</si>
  <si>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</si>
  <si>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</si>
  <si>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</si>
  <si>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</si>
  <si>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</si>
  <si>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</si>
  <si>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</si>
  <si>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</si>
  <si>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</si>
  <si>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</si>
  <si>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</si>
  <si>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</si>
  <si>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</si>
  <si>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</si>
  <si>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</si>
  <si>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</si>
  <si>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</si>
  <si>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</si>
  <si>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</si>
  <si>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</si>
  <si>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</si>
  <si>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</si>
  <si>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</si>
  <si>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</si>
  <si>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</si>
  <si>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</si>
  <si>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</si>
  <si>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</si>
  <si>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</si>
  <si>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</si>
  <si>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</si>
  <si>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</si>
  <si>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</si>
  <si>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</si>
  <si>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</si>
  <si>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</si>
  <si>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</si>
  <si>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</si>
  <si>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</si>
  <si>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</si>
  <si>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</si>
  <si>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</si>
  <si>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</si>
  <si>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</si>
  <si>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</si>
  <si>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</si>
  <si>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</si>
  <si>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</si>
  <si>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</si>
  <si>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</si>
  <si>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</si>
  <si>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</si>
  <si>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</si>
  <si>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</si>
  <si>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</si>
  <si>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</si>
  <si>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</si>
  <si>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</si>
  <si>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</si>
  <si>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</si>
  <si>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</si>
  <si>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</si>
  <si>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</si>
  <si>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</si>
  <si>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</si>
  <si>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</si>
  <si>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</si>
  <si>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</si>
  <si>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</si>
  <si>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</si>
  <si>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</si>
  <si>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</si>
  <si>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</si>
  <si>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</si>
  <si>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</si>
  <si>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</si>
  <si>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</si>
  <si>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</si>
  <si>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</si>
  <si>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</si>
  <si>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</si>
  <si>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</si>
  <si>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</si>
  <si>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</si>
  <si>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</si>
  <si>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</si>
  <si>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</si>
  <si>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</si>
  <si>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</si>
  <si>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</si>
  <si>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</si>
  <si>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</si>
  <si>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</si>
  <si>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</si>
  <si>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</si>
  <si>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</si>
  <si>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</si>
  <si>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</si>
  <si>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</si>
  <si>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</si>
  <si>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</si>
  <si>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</si>
  <si>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</si>
  <si>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</si>
  <si>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</si>
  <si>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</si>
  <si>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</si>
  <si>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</si>
  <si>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</si>
  <si>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</si>
  <si>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</si>
  <si>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</si>
  <si>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</si>
  <si>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</si>
  <si>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</si>
  <si>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</si>
  <si>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</si>
  <si>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</si>
  <si>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</si>
  <si>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</si>
  <si>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</si>
  <si>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</si>
  <si>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</si>
  <si>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</si>
  <si>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</si>
  <si>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</si>
  <si>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</si>
  <si>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</si>
  <si>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</si>
  <si>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</si>
  <si>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</si>
  <si>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</si>
  <si>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</si>
  <si>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</si>
  <si>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</si>
  <si>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</si>
  <si>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</si>
  <si>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</si>
  <si>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</si>
  <si>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</si>
  <si>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</si>
  <si>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</si>
  <si>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</si>
  <si>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</si>
  <si>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</si>
  <si>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</si>
  <si>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</si>
  <si>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</si>
  <si>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</si>
  <si>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</si>
  <si>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</si>
  <si>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</si>
  <si>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</si>
  <si>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</si>
  <si>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</si>
  <si>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</si>
  <si>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</si>
  <si>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</si>
  <si>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</si>
  <si>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</si>
  <si>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</si>
  <si>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</si>
  <si>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</si>
  <si>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</si>
  <si>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</si>
  <si>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</si>
  <si>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</si>
  <si>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</si>
  <si>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</si>
  <si>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</si>
  <si>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</si>
  <si>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</si>
  <si>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</si>
  <si>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</si>
  <si>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</si>
  <si>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</si>
  <si>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</si>
  <si>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</si>
  <si>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</si>
  <si>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</si>
  <si>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</si>
  <si>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</si>
  <si>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</si>
  <si>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</si>
  <si>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</si>
  <si>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</si>
  <si>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</si>
  <si>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</si>
  <si>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</si>
  <si>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</si>
  <si>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</si>
  <si>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</si>
  <si>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</si>
  <si>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</si>
  <si>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</si>
  <si>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</si>
  <si>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</si>
  <si>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</si>
  <si>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</si>
  <si>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</si>
  <si>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</si>
  <si>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</si>
  <si>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</si>
  <si>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</si>
  <si>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</si>
  <si>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</si>
  <si>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</si>
  <si>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</si>
  <si>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</si>
  <si>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</si>
  <si>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</si>
  <si>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</si>
  <si>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</si>
  <si>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</si>
  <si>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</si>
  <si>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</si>
  <si>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</si>
  <si>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</si>
  <si>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</si>
  <si>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</si>
  <si>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</si>
  <si>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</si>
  <si>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</si>
  <si>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</si>
  <si>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</si>
  <si>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</si>
  <si>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</si>
  <si>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</si>
  <si>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</si>
  <si>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</si>
  <si>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</si>
  <si>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</si>
  <si>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</si>
  <si>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</si>
  <si>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</si>
  <si>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</si>
  <si>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</si>
  <si>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</si>
  <si>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</si>
  <si>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</si>
  <si>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</si>
  <si>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</si>
  <si>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</si>
  <si>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</si>
  <si>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</si>
  <si>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</si>
  <si>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</si>
  <si>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</si>
  <si>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</si>
  <si>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</si>
  <si>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</si>
  <si>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</si>
  <si>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</si>
  <si>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</si>
  <si>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</si>
  <si>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</si>
  <si>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</si>
  <si>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</si>
  <si>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</si>
  <si>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</si>
  <si>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</si>
  <si>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</si>
  <si>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</si>
  <si>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</si>
  <si>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</si>
  <si>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</si>
  <si>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</si>
  <si>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</si>
  <si>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</si>
  <si>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</si>
  <si>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</si>
  <si>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</si>
  <si>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</si>
  <si>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</si>
  <si>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</si>
  <si>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</si>
  <si>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</si>
  <si>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</si>
  <si>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</si>
  <si>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</si>
  <si>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</si>
  <si>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</si>
  <si>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</si>
  <si>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</si>
  <si>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</si>
  <si>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</si>
  <si>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</si>
  <si>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</si>
  <si>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</si>
  <si>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</si>
  <si>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</si>
  <si>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</si>
  <si>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</si>
  <si>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</si>
  <si>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</si>
  <si>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</si>
  <si>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</si>
  <si>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</si>
  <si>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</si>
  <si>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</si>
  <si>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</si>
  <si>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</si>
  <si>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</si>
  <si>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</si>
  <si>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</si>
  <si>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</si>
  <si>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</si>
  <si>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</si>
  <si>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</si>
  <si>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</si>
  <si>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</si>
  <si>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</si>
  <si>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</si>
  <si>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</si>
  <si>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</si>
  <si>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</si>
  <si>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</si>
  <si>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</si>
  <si>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</si>
  <si>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</si>
  <si>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</si>
  <si>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</si>
  <si>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</si>
  <si>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</si>
  <si>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</si>
  <si>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</si>
  <si>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</si>
  <si>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</si>
  <si>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</si>
  <si>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</si>
  <si>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</si>
  <si>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</si>
  <si>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</si>
  <si>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</si>
  <si>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</si>
  <si>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</si>
  <si>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</si>
  <si>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</si>
  <si>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</si>
  <si>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</si>
  <si>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</si>
  <si>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</si>
  <si>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</si>
  <si>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</si>
  <si>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</si>
  <si>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</si>
  <si>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</si>
  <si>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</si>
  <si>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</si>
  <si>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</si>
  <si>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</si>
  <si>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</si>
  <si>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</si>
  <si>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</si>
  <si>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</si>
  <si>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</si>
  <si>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</si>
  <si>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</si>
  <si>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</si>
  <si>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</si>
  <si>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</si>
  <si>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</si>
  <si>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</si>
  <si>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</si>
  <si>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</si>
  <si>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</si>
  <si>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</si>
  <si>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</si>
  <si>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</si>
  <si>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</si>
  <si>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</si>
  <si>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</si>
  <si>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</si>
  <si>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</si>
  <si>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</si>
  <si>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</si>
  <si>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</si>
  <si>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</si>
  <si>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</si>
  <si>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</si>
  <si>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</si>
  <si>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</si>
  <si>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</si>
  <si>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</si>
  <si>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</si>
  <si>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</si>
  <si>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</si>
  <si>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</si>
  <si>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</si>
  <si>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</si>
  <si>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</si>
  <si>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</si>
  <si>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</si>
  <si>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</si>
  <si>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</si>
  <si>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</si>
  <si>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</si>
  <si>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</si>
  <si>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</si>
  <si>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</si>
  <si>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</si>
  <si>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</si>
  <si>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</si>
  <si>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</si>
  <si>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</si>
  <si>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</si>
  <si>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</si>
  <si>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</si>
  <si>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</si>
  <si>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</si>
  <si>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</si>
  <si>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</si>
  <si>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</si>
  <si>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</si>
  <si>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</si>
  <si>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</si>
  <si>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</si>
  <si>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</si>
  <si>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</si>
  <si>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</si>
  <si>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</si>
  <si>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</si>
  <si>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</si>
  <si>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</si>
  <si>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</si>
  <si>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</si>
  <si>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</si>
  <si>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</si>
  <si>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</si>
  <si>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</si>
  <si>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</si>
  <si>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</si>
  <si>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</si>
  <si>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</si>
  <si>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</si>
  <si>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</si>
  <si>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</si>
  <si>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</si>
  <si>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</si>
  <si>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</si>
  <si>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</si>
  <si>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</si>
  <si>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</si>
  <si>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</si>
  <si>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</si>
  <si>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</si>
  <si>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</si>
  <si>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</si>
  <si>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</si>
  <si>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</si>
  <si>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</si>
  <si>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</si>
  <si>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</si>
  <si>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</si>
  <si>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</si>
  <si>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</si>
  <si>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</si>
  <si>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</si>
  <si>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</si>
  <si>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</si>
  <si>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</si>
  <si>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</si>
  <si>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</si>
  <si>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</si>
  <si>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</si>
  <si>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</si>
  <si>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</si>
  <si>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</si>
  <si>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</si>
  <si>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</si>
  <si>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</si>
  <si>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</si>
  <si>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</si>
  <si>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</si>
  <si>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</si>
  <si>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</si>
  <si>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</si>
  <si>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</si>
  <si>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</si>
  <si>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</si>
  <si>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</si>
  <si>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</si>
  <si>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</si>
  <si>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</si>
  <si>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</si>
  <si>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</si>
  <si>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</si>
  <si>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</si>
  <si>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</si>
  <si>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</si>
  <si>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</si>
  <si>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</si>
  <si>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</si>
  <si>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</si>
  <si>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</si>
  <si>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</si>
  <si>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</si>
  <si>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</si>
  <si>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</si>
  <si>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</si>
  <si>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</si>
  <si>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</si>
  <si>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</si>
  <si>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</si>
  <si>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</si>
  <si>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</si>
  <si>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</si>
  <si>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</si>
  <si>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</si>
  <si>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</si>
  <si>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</si>
  <si>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</si>
  <si>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</si>
  <si>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</si>
  <si>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</si>
  <si>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</si>
  <si>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</si>
  <si>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</si>
  <si>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</si>
  <si>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</si>
  <si>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</si>
  <si>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</si>
  <si>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</si>
  <si>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</si>
  <si>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</si>
  <si>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</si>
  <si>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</si>
  <si>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</si>
  <si>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</si>
  <si>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</si>
  <si>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</si>
  <si>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</si>
  <si>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</si>
  <si>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</si>
  <si>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</si>
  <si>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</si>
  <si>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</si>
  <si>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</si>
  <si>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</si>
  <si>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</si>
  <si>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</si>
  <si>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</si>
  <si>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</si>
  <si>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</si>
  <si>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</si>
  <si>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</si>
  <si>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</si>
  <si>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</si>
  <si>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</si>
  <si>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</si>
  <si>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</si>
  <si>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</si>
  <si>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</si>
  <si>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</si>
  <si>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</si>
  <si>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</si>
  <si>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</si>
  <si>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</si>
  <si>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</si>
  <si>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</si>
  <si>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</si>
  <si>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</si>
  <si>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</si>
  <si>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</si>
  <si>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</si>
  <si>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</si>
  <si>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</si>
  <si>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</si>
  <si>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</si>
  <si>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</si>
  <si>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</si>
  <si>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</si>
  <si>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</si>
  <si>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</si>
  <si>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</si>
  <si>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</si>
  <si>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</si>
  <si>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</si>
  <si>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</si>
  <si>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</si>
  <si>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</si>
  <si>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</si>
  <si>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</si>
  <si>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</si>
  <si>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</si>
  <si>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</si>
  <si>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</si>
  <si>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</si>
  <si>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</si>
  <si>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</si>
  <si>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</si>
  <si>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</si>
  <si>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</si>
  <si>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</si>
  <si>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</si>
  <si>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</si>
  <si>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</si>
  <si>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</si>
  <si>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</si>
  <si>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</si>
  <si>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</si>
  <si>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</si>
  <si>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</si>
  <si>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</si>
  <si>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</si>
  <si>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</si>
  <si>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</si>
  <si>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</si>
  <si>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</si>
  <si>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</si>
  <si>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</si>
  <si>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</si>
  <si>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</si>
  <si>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</si>
  <si>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</si>
  <si>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</si>
  <si>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</si>
  <si>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</si>
  <si>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</si>
  <si>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</si>
  <si>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</si>
  <si>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</si>
  <si>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</si>
  <si>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</si>
  <si>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</si>
  <si>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</si>
  <si>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</si>
  <si>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</si>
  <si>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</si>
  <si>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</si>
  <si>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</si>
  <si>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</si>
  <si>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</si>
  <si>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</si>
  <si>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</si>
  <si>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</si>
  <si>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</si>
  <si>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</si>
  <si>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</si>
  <si>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</si>
  <si>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</si>
  <si>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</si>
  <si>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</si>
  <si>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</si>
  <si>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</si>
  <si>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</si>
  <si>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</si>
  <si>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</si>
  <si>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</si>
  <si>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</si>
  <si>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</si>
  <si>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</si>
  <si>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</si>
  <si>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</si>
  <si>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</si>
  <si>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</si>
  <si>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</si>
  <si>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</si>
  <si>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</si>
  <si>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</si>
  <si>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</si>
  <si>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</si>
  <si>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</si>
  <si>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</si>
  <si>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</si>
  <si>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</si>
  <si>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</si>
  <si>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</si>
  <si>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</si>
  <si>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</si>
  <si>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</si>
  <si>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</si>
  <si>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</si>
  <si>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</si>
  <si>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</si>
  <si>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</si>
  <si>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</si>
  <si>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</si>
  <si>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</si>
  <si>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</si>
  <si>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</si>
  <si>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</si>
  <si>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</si>
  <si>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</si>
  <si>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</si>
  <si>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</si>
  <si>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</si>
  <si>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</si>
  <si>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</si>
  <si>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</si>
  <si>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</si>
  <si>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</si>
  <si>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</si>
  <si>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</si>
  <si>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</si>
  <si>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</si>
  <si>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</si>
  <si>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</si>
  <si>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</si>
  <si>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</si>
  <si>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</si>
  <si>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</si>
  <si>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</si>
  <si>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</si>
  <si>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</si>
  <si>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</si>
  <si>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</si>
  <si>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</si>
  <si>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</si>
  <si>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</si>
  <si>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</si>
  <si>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</si>
  <si>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</si>
  <si>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</si>
  <si>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</si>
  <si>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</si>
  <si>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</si>
  <si>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</si>
  <si>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</si>
  <si>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</si>
  <si>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</si>
  <si>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</si>
  <si>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</si>
  <si>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</si>
  <si>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</si>
  <si>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</si>
  <si>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</si>
  <si>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</si>
  <si>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</si>
  <si>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</si>
  <si>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</si>
  <si>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</si>
  <si>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</si>
  <si>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</si>
  <si>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</si>
  <si>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</si>
  <si>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</si>
  <si>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</si>
  <si>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</si>
  <si>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</si>
  <si>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</si>
  <si>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</si>
  <si>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</si>
  <si>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</si>
  <si>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</si>
  <si>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</si>
  <si>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</si>
  <si>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</si>
  <si>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</si>
  <si>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</si>
  <si>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</si>
  <si>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</si>
  <si>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</si>
  <si>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</si>
  <si>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</si>
  <si>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</si>
  <si>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</si>
  <si>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</si>
  <si>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</si>
  <si>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</si>
  <si>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</si>
  <si>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</si>
  <si>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</si>
  <si>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</si>
  <si>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</si>
  <si>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</si>
  <si>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</si>
  <si>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</si>
  <si>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</si>
  <si>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</si>
  <si>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</si>
  <si>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</si>
  <si>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</si>
  <si>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</si>
  <si>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</si>
  <si>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</si>
  <si>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</si>
  <si>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</si>
  <si>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</si>
  <si>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</si>
  <si>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</si>
  <si>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</si>
  <si>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</si>
  <si>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</si>
  <si>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</si>
  <si>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</si>
  <si>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</si>
  <si>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</si>
  <si>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</si>
  <si>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</si>
  <si>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</si>
  <si>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</si>
  <si>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</si>
  <si>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</si>
  <si>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</si>
  <si>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</si>
  <si>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</si>
  <si>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</si>
  <si>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</si>
  <si>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</si>
  <si>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</si>
  <si>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</si>
  <si>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</si>
  <si>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</si>
  <si>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</si>
  <si>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</si>
  <si>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</si>
  <si>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</si>
  <si>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</si>
  <si>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</si>
  <si>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</si>
  <si>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</si>
  <si>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</si>
  <si>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</si>
  <si>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</si>
  <si>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</si>
  <si>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</si>
  <si>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</si>
  <si>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</si>
  <si>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</si>
  <si>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</si>
  <si>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</si>
  <si>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</si>
  <si>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</si>
  <si>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</si>
  <si>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</si>
  <si>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</si>
  <si>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</si>
  <si>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</si>
  <si>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</si>
  <si>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</si>
  <si>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</si>
  <si>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</si>
  <si>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</si>
  <si>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</si>
  <si>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</si>
  <si>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</si>
  <si>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</si>
  <si>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</si>
  <si>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</si>
  <si>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</si>
  <si>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</si>
  <si>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</si>
  <si>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</si>
  <si>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</si>
  <si>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</si>
  <si>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</si>
  <si>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</si>
  <si>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</si>
  <si>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</si>
  <si>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</si>
  <si>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</si>
  <si>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</si>
  <si>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</si>
  <si>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</si>
  <si>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</si>
  <si>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</si>
  <si>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</si>
  <si>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</si>
  <si>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</si>
  <si>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</si>
  <si>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</si>
  <si>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</si>
  <si>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</si>
  <si>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</si>
  <si>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</si>
  <si>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</si>
  <si>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</si>
  <si>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</si>
  <si>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</si>
  <si>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</si>
  <si>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</si>
  <si>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</si>
  <si>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</si>
  <si>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</si>
  <si>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</si>
  <si>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</si>
  <si>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</si>
  <si>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</si>
  <si>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</si>
  <si>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</si>
  <si>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</si>
  <si>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</si>
  <si>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</si>
  <si>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</si>
  <si>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</si>
  <si>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</si>
  <si>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</si>
  <si>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</si>
  <si>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</si>
  <si>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</si>
  <si>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</si>
  <si>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</si>
  <si>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</si>
  <si>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</si>
  <si>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</si>
  <si>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</si>
  <si>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</si>
  <si>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</si>
  <si>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</si>
  <si>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</si>
  <si>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</si>
  <si>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</si>
  <si>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</si>
  <si>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</si>
  <si>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</si>
  <si>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</si>
  <si>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</si>
  <si>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</si>
  <si>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</si>
  <si>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</si>
  <si>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</si>
  <si>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</si>
  <si>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</si>
  <si>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</si>
  <si>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</si>
  <si>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</si>
  <si>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</si>
  <si>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</si>
  <si>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</si>
  <si>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</si>
  <si>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</si>
  <si>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</si>
  <si>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</si>
  <si>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</si>
  <si>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</si>
  <si>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</si>
  <si>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</si>
  <si>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</si>
  <si>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</si>
  <si>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</si>
  <si>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</si>
  <si>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</si>
  <si>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</si>
  <si>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</si>
  <si>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</si>
  <si>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</si>
  <si>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</si>
  <si>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</si>
  <si>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</si>
  <si>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</si>
  <si>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</si>
  <si>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</si>
  <si>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</si>
  <si>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</si>
  <si>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</si>
  <si>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</si>
  <si>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</si>
  <si>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</si>
  <si>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</si>
  <si>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</si>
  <si>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</si>
  <si>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</si>
  <si>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</si>
  <si>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</si>
  <si>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</si>
  <si>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</si>
  <si>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</si>
  <si>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</si>
  <si>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</si>
  <si>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</si>
  <si>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</si>
  <si>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</si>
  <si>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</si>
  <si>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</si>
  <si>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</si>
  <si>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</si>
  <si>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</si>
  <si>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</si>
  <si>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</si>
  <si>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</si>
  <si>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</si>
  <si>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</si>
  <si>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</si>
  <si>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</si>
  <si>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</si>
  <si>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</si>
  <si>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</si>
  <si>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</si>
  <si>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</si>
  <si>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</si>
  <si>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</si>
  <si>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</si>
  <si>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</si>
  <si>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</si>
  <si>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</si>
  <si>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</si>
  <si>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</si>
  <si>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</si>
  <si>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</si>
  <si>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</si>
  <si>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</si>
  <si>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</si>
  <si>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</si>
  <si>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</si>
  <si>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</si>
  <si>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</si>
  <si>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</si>
  <si>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</si>
  <si>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</si>
  <si>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</si>
  <si>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</si>
  <si>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</si>
  <si>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</si>
  <si>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</si>
  <si>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</si>
  <si>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</si>
  <si>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</si>
  <si>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</si>
  <si>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</si>
  <si>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</si>
  <si>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</si>
  <si>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</si>
  <si>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</si>
  <si>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</si>
  <si>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</si>
  <si>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</si>
  <si>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</si>
  <si>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</si>
  <si>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</si>
  <si>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</si>
  <si>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</si>
  <si>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</si>
  <si>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</si>
  <si>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</si>
  <si>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</si>
  <si>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</si>
  <si>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</si>
  <si>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</si>
  <si>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</si>
  <si>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</si>
  <si>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</si>
  <si>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</si>
  <si>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</si>
  <si>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</si>
  <si>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</si>
  <si>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</si>
  <si>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</si>
  <si>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</si>
  <si>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</si>
  <si>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</si>
  <si>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</si>
  <si>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</si>
  <si>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</si>
  <si>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</si>
  <si>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</si>
  <si>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</si>
  <si>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</si>
  <si>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</si>
  <si>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</si>
  <si>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</si>
  <si>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</si>
  <si>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</si>
  <si>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</si>
  <si>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</si>
  <si>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</si>
  <si>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</si>
  <si>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</si>
  <si>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</si>
  <si>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</si>
  <si>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</si>
  <si>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</si>
  <si>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</si>
  <si>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</si>
  <si>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</si>
  <si>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</si>
  <si>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</si>
  <si>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</si>
  <si>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</si>
  <si>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</si>
  <si>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</si>
  <si>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</si>
  <si>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</si>
  <si>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</si>
  <si>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</si>
  <si>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</si>
  <si>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</si>
  <si>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</si>
  <si>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</si>
  <si>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</si>
  <si>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</si>
  <si>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</si>
  <si>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</si>
  <si>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</si>
  <si>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</si>
  <si>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</si>
  <si>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</si>
  <si>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</si>
  <si>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</si>
  <si>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</si>
  <si>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</si>
  <si>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</si>
  <si>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</si>
  <si>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</si>
  <si>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</si>
  <si>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</si>
  <si>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</si>
  <si>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</si>
  <si>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</si>
  <si>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</si>
  <si>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</si>
  <si>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</si>
  <si>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</si>
  <si>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</si>
  <si>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</si>
  <si>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</si>
  <si>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</si>
  <si>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</si>
  <si>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</si>
  <si>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</si>
  <si>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</si>
  <si>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</si>
  <si>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</si>
  <si>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</si>
  <si>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</si>
  <si>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</si>
  <si>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</si>
  <si>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</si>
  <si>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</si>
  <si>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</si>
  <si>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</si>
  <si>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</si>
  <si>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</si>
  <si>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</si>
  <si>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</si>
  <si>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</si>
  <si>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</si>
  <si>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</si>
  <si>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</si>
  <si>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</si>
  <si>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</si>
  <si>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</si>
  <si>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</si>
  <si>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</si>
  <si>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</si>
  <si>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</si>
  <si>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</si>
  <si>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</si>
  <si>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</si>
  <si>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</si>
  <si>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</si>
  <si>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</si>
  <si>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</si>
  <si>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</si>
  <si>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</si>
  <si>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</si>
  <si>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</si>
  <si>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</si>
  <si>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</si>
  <si>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</si>
  <si>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</si>
  <si>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</si>
  <si>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</si>
  <si>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</si>
  <si>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</si>
  <si>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</si>
  <si>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</si>
  <si>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</si>
  <si>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</si>
  <si>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</si>
  <si>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</si>
  <si>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</si>
  <si>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</si>
  <si>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</si>
  <si>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</si>
  <si>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</si>
  <si>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</si>
  <si>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</si>
  <si>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</si>
  <si>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</si>
  <si>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</si>
  <si>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</si>
  <si>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</si>
  <si>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</si>
  <si>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</si>
  <si>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</si>
  <si>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</si>
  <si>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</si>
  <si>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</si>
  <si>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</si>
  <si>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</si>
  <si>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</si>
  <si>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</si>
  <si>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</si>
  <si>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</si>
  <si>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</si>
  <si>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</si>
  <si>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</si>
  <si>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</si>
  <si>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</si>
  <si>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</si>
  <si>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</si>
  <si>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</si>
  <si>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</si>
  <si>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</si>
  <si>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</si>
  <si>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</si>
  <si>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</si>
  <si>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</si>
  <si>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</si>
  <si>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</si>
  <si>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</si>
  <si>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</si>
  <si>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</si>
  <si>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</si>
  <si>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</si>
  <si>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</si>
  <si>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</si>
  <si>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</si>
  <si>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</si>
  <si>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</si>
  <si>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</si>
  <si>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</si>
  <si>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</si>
  <si>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</si>
  <si>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</si>
  <si>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</si>
  <si>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</si>
  <si>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</si>
  <si>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</si>
  <si>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</si>
  <si>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</si>
  <si>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</si>
  <si>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</si>
  <si>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</si>
  <si>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</si>
  <si>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</si>
  <si>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</si>
  <si>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</si>
  <si>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</si>
  <si>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</si>
  <si>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</si>
  <si>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</si>
  <si>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</si>
  <si>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</si>
  <si>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</si>
  <si>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</si>
  <si>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</si>
  <si>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</si>
  <si>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</si>
  <si>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</si>
  <si>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</si>
  <si>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</si>
  <si>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</si>
  <si>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</si>
  <si>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</si>
  <si>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</si>
  <si>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</si>
  <si>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</si>
  <si>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</si>
  <si>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</si>
  <si>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</si>
  <si>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</si>
  <si>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</si>
  <si>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</si>
  <si>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</si>
  <si>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</si>
  <si>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</si>
  <si>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</si>
  <si>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</si>
  <si>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</si>
  <si>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</si>
  <si>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</si>
  <si>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</si>
  <si>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</si>
  <si>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</si>
  <si>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</si>
  <si>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</si>
  <si>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</si>
  <si>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</si>
  <si>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</si>
  <si>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</si>
  <si>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</si>
  <si>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</si>
  <si>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</si>
  <si>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</si>
  <si>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</si>
  <si>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</si>
  <si>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</si>
  <si>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</si>
  <si>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</si>
  <si>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</si>
  <si>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</si>
  <si>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</si>
  <si>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</si>
  <si>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</si>
  <si>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</si>
  <si>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</si>
  <si>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</si>
  <si>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</si>
  <si>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</si>
  <si>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</si>
  <si>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</si>
  <si>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</si>
  <si>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</si>
  <si>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</si>
  <si>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</si>
  <si>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</si>
  <si>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</si>
  <si>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</si>
  <si>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</si>
  <si>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</si>
  <si>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</si>
  <si>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</si>
  <si>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</si>
  <si>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</si>
  <si>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</si>
  <si>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</si>
  <si>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</si>
  <si>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</si>
  <si>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</si>
  <si>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</si>
  <si>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</si>
  <si>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</si>
  <si>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</si>
  <si>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</si>
  <si>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</si>
  <si>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</si>
  <si>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</si>
  <si>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</si>
  <si>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</si>
  <si>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</si>
  <si>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</si>
  <si>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</si>
  <si>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</si>
  <si>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</si>
  <si>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</si>
  <si>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</si>
  <si>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</si>
  <si>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</si>
  <si>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</si>
  <si>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</si>
  <si>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</si>
  <si>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</si>
  <si>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</si>
  <si>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</si>
  <si>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</si>
  <si>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</si>
  <si>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</si>
  <si>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</si>
  <si>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</si>
  <si>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</si>
  <si>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</si>
  <si>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</si>
  <si>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</si>
  <si>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</si>
  <si>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</si>
  <si>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</si>
  <si>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</si>
  <si>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</si>
  <si>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</si>
  <si>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</si>
  <si>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</si>
  <si>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</si>
  <si>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</si>
  <si>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</si>
  <si>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</si>
  <si>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</si>
  <si>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</si>
  <si>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</si>
  <si>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</si>
  <si>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</si>
  <si>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</si>
  <si>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</si>
  <si>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</si>
  <si>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</si>
  <si>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</si>
  <si>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</si>
  <si>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</si>
  <si>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</si>
  <si>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</si>
  <si>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</si>
  <si>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</si>
  <si>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</si>
  <si>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</si>
  <si>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</si>
  <si>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</si>
  <si>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</si>
  <si>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</si>
  <si>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</si>
  <si>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</si>
  <si>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</si>
  <si>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</si>
  <si>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</si>
  <si>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</si>
  <si>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</si>
  <si>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</si>
  <si>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</si>
  <si>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</si>
  <si>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</si>
  <si>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</si>
  <si>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</si>
  <si>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</si>
  <si>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</si>
  <si>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</si>
  <si>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</si>
  <si>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</si>
  <si>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</si>
  <si>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</si>
  <si>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</si>
  <si>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</si>
  <si>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</si>
  <si>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</si>
  <si>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</si>
  <si>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</si>
  <si>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</si>
  <si>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</si>
  <si>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</si>
  <si>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</si>
  <si>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</si>
  <si>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</si>
  <si>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</si>
  <si>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</si>
  <si>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</si>
  <si>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</si>
  <si>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</si>
  <si>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</si>
  <si>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</si>
  <si>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</si>
  <si>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</si>
  <si>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</si>
  <si>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</si>
  <si>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</si>
  <si>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</si>
  <si>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</si>
  <si>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</si>
  <si>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</si>
  <si>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</si>
  <si>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</si>
  <si>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</si>
  <si>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</si>
  <si>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</si>
  <si>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</si>
  <si>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</si>
  <si>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</si>
  <si>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</si>
  <si>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</si>
  <si>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</si>
  <si>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</si>
  <si>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</si>
  <si>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</si>
  <si>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</si>
  <si>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</si>
  <si>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</si>
  <si>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</si>
  <si>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</si>
  <si>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</si>
  <si>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</si>
  <si>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</si>
  <si>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</si>
  <si>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</si>
  <si>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</si>
  <si>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</si>
  <si>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</si>
  <si>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</si>
  <si>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</si>
  <si>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</si>
  <si>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</si>
  <si>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</si>
  <si>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</si>
  <si>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</si>
  <si>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</si>
  <si>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</si>
  <si>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</si>
  <si>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</si>
  <si>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</si>
  <si>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</si>
  <si>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</si>
  <si>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</si>
  <si>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</si>
  <si>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</si>
  <si>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</si>
  <si>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</si>
  <si>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</si>
  <si>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</si>
  <si>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</si>
  <si>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</si>
  <si>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</si>
  <si>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</si>
  <si>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</si>
  <si>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</si>
  <si>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</si>
  <si>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</si>
  <si>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</si>
  <si>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</si>
  <si>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</si>
  <si>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</si>
  <si>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</si>
  <si>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</si>
  <si>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</si>
  <si>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</si>
  <si>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</si>
  <si>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</si>
  <si>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</si>
  <si>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</si>
  <si>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</si>
  <si>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</si>
  <si>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</si>
  <si>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</si>
  <si>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</si>
  <si>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</si>
  <si>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</si>
  <si>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</si>
  <si>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</si>
  <si>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</si>
  <si>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</si>
  <si>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</si>
  <si>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</si>
  <si>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</si>
  <si>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</si>
  <si>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</si>
  <si>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</si>
  <si>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</si>
  <si>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</si>
  <si>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</si>
  <si>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</si>
  <si>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</si>
  <si>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</si>
  <si>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</si>
  <si>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</si>
  <si>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</si>
  <si>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</si>
  <si>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</si>
  <si>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</si>
  <si>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</si>
  <si>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</si>
  <si>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</si>
  <si>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</si>
  <si>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</si>
  <si>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</si>
  <si>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</si>
  <si>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</si>
  <si>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</si>
  <si>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</si>
  <si>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</si>
  <si>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</si>
  <si>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</si>
  <si>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</si>
  <si>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</si>
  <si>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</si>
  <si>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</si>
  <si>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</si>
  <si>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</si>
  <si>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</si>
  <si>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</si>
  <si>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</si>
  <si>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</si>
  <si>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</si>
  <si>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</si>
  <si>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</si>
  <si>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</si>
  <si>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</si>
  <si>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</si>
  <si>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</si>
  <si>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</si>
  <si>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</si>
  <si>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</si>
  <si>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</si>
  <si>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</si>
  <si>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</si>
  <si>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</si>
  <si>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</si>
  <si>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</si>
  <si>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</si>
  <si>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</si>
  <si>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</si>
  <si>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</si>
  <si>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</si>
  <si>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</si>
  <si>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</si>
  <si>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</si>
  <si>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</si>
  <si>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</si>
  <si>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</si>
  <si>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</si>
  <si>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</si>
  <si>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</si>
  <si>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</si>
  <si>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</si>
  <si>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</si>
  <si>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</si>
  <si>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</si>
  <si>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</si>
  <si>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</si>
  <si>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</si>
  <si>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</si>
  <si>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</si>
  <si>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</si>
  <si>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</si>
  <si>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</si>
  <si>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</si>
  <si>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</si>
  <si>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</si>
  <si>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</si>
  <si>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</si>
  <si>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</si>
  <si>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</si>
  <si>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</si>
  <si>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</si>
  <si>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</si>
  <si>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</si>
  <si>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</si>
  <si>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</si>
  <si>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</si>
  <si>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</si>
  <si>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</si>
  <si>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</si>
  <si>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</si>
  <si>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</si>
  <si>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</si>
  <si>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</si>
  <si>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</si>
  <si>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</si>
  <si>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</si>
  <si>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</si>
  <si>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</si>
  <si>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</si>
  <si>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</si>
  <si>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</si>
  <si>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</si>
  <si>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</si>
  <si>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</si>
  <si>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</si>
  <si>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</si>
  <si>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</si>
  <si>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</si>
  <si>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</si>
  <si>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</si>
  <si>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</si>
  <si>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</si>
  <si>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</si>
  <si>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</si>
  <si>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</si>
  <si>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</si>
  <si>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</si>
  <si>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</si>
  <si>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</si>
  <si>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</si>
  <si>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</si>
  <si>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</si>
  <si>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</si>
  <si>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</si>
  <si>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</si>
  <si>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</si>
  <si>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</si>
  <si>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</si>
  <si>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</si>
  <si>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</si>
  <si>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</si>
  <si>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</si>
  <si>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</si>
  <si>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</si>
  <si>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</si>
  <si>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</si>
  <si>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</si>
  <si>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</si>
  <si>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</si>
  <si>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</si>
  <si>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</si>
  <si>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</si>
  <si>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</si>
  <si>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</si>
  <si>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</si>
  <si>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</si>
  <si>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</si>
  <si>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</si>
  <si>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</si>
  <si>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</si>
  <si>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</si>
  <si>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</si>
  <si>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</si>
  <si>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</si>
  <si>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</si>
  <si>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</si>
  <si>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</si>
  <si>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</si>
  <si>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</si>
  <si>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</si>
  <si>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</si>
  <si>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</si>
  <si>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</si>
  <si>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</si>
  <si>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</si>
  <si>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</si>
  <si>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</si>
  <si>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</si>
  <si>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</si>
  <si>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</si>
  <si>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</si>
  <si>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</si>
  <si>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</si>
  <si>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</si>
  <si>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</si>
  <si>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</si>
  <si>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</si>
  <si>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</si>
  <si>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</si>
  <si>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</si>
  <si>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</si>
  <si>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</si>
  <si>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</si>
  <si>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</si>
  <si>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</si>
  <si>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</si>
  <si>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</si>
  <si>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</si>
  <si>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</si>
  <si>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</si>
  <si>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</si>
  <si>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</si>
  <si>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</si>
  <si>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</si>
  <si>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</si>
  <si>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</si>
  <si>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</si>
  <si>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</si>
  <si>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</si>
  <si>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</si>
  <si>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</si>
  <si>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</si>
  <si>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</si>
  <si>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</si>
  <si>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</si>
  <si>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</si>
  <si>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</si>
  <si>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</si>
  <si>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</si>
  <si>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</si>
  <si>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</si>
  <si>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</si>
  <si>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</si>
  <si>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</si>
  <si>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</si>
  <si>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</si>
  <si>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</si>
  <si>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</si>
  <si>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</si>
  <si>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</si>
  <si>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</si>
  <si>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</si>
  <si>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</si>
  <si>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</si>
  <si>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</si>
  <si>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</si>
  <si>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</si>
  <si>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</si>
  <si>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</si>
  <si>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</si>
  <si>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</si>
  <si>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</si>
  <si>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</si>
  <si>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</si>
  <si>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</si>
  <si>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</si>
  <si>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</si>
  <si>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</si>
  <si>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</si>
  <si>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</si>
  <si>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</si>
  <si>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</si>
  <si>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</si>
  <si>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</si>
  <si>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</si>
  <si>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</si>
  <si>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</si>
  <si>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</si>
  <si>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</si>
  <si>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</si>
  <si>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</si>
  <si>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</si>
  <si>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</si>
  <si>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</si>
  <si>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</si>
  <si>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</si>
  <si>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</si>
  <si>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</si>
  <si>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</si>
  <si>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</si>
  <si>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</si>
  <si>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</si>
  <si>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</si>
  <si>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</si>
  <si>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</si>
  <si>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</si>
  <si>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</si>
  <si>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</si>
  <si>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</si>
  <si>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</si>
  <si>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</si>
  <si>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</si>
  <si>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</si>
  <si>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</si>
  <si>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</si>
  <si>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</si>
  <si>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</si>
  <si>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</si>
  <si>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</si>
  <si>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</si>
  <si>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</si>
  <si>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</si>
  <si>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</si>
  <si>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</si>
  <si>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</si>
  <si>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</si>
  <si>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</si>
  <si>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</si>
  <si>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</si>
  <si>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</si>
  <si>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</si>
  <si>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</si>
  <si>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</si>
  <si>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</si>
  <si>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</si>
  <si>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</si>
  <si>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</si>
  <si>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</si>
  <si>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</si>
  <si>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</si>
  <si>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</si>
  <si>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</si>
  <si>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</si>
  <si>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</si>
  <si>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</si>
  <si>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</si>
  <si>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</si>
  <si>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</si>
  <si>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</si>
  <si>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</si>
  <si>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</si>
  <si>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</si>
  <si>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</si>
  <si>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</si>
  <si>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</si>
  <si>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</si>
  <si>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</si>
  <si>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</si>
  <si>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</si>
  <si>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</si>
  <si>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</si>
  <si>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</si>
  <si>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</si>
  <si>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</si>
  <si>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</si>
  <si>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</si>
  <si>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</si>
  <si>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</si>
  <si>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</si>
  <si>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</si>
  <si>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</si>
  <si>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</si>
  <si>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</si>
  <si>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</si>
  <si>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</si>
  <si>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</si>
  <si>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</si>
  <si>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</si>
  <si>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</si>
  <si>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</si>
  <si>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</si>
  <si>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</si>
  <si>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</si>
  <si>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</si>
  <si>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</si>
  <si>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</si>
  <si>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</si>
  <si>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</si>
  <si>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</si>
  <si>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</si>
  <si>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</si>
  <si>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</si>
  <si>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</si>
  <si>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</si>
  <si>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</si>
  <si>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</si>
  <si>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</si>
  <si>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</si>
  <si>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</si>
  <si>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</si>
  <si>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</si>
  <si>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</si>
  <si>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</si>
  <si>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</si>
  <si>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</si>
  <si>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</si>
  <si>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</si>
  <si>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</si>
  <si>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</si>
  <si>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</si>
  <si>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</si>
  <si>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</si>
  <si>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</si>
  <si>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</si>
  <si>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</si>
  <si>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</si>
  <si>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</si>
  <si>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</si>
  <si>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</si>
  <si>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</si>
  <si>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</si>
  <si>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</si>
  <si>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</si>
  <si>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</si>
  <si>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</si>
  <si>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</si>
  <si>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</si>
  <si>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</si>
  <si>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</si>
  <si>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</si>
  <si>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</si>
  <si>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</si>
  <si>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</si>
  <si>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</si>
  <si>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</si>
  <si>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</si>
  <si>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</si>
  <si>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</si>
  <si>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</si>
  <si>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</si>
  <si>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</si>
  <si>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</si>
  <si>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</si>
  <si>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</si>
  <si>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</si>
  <si>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</si>
  <si>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</si>
  <si>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</si>
  <si>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</si>
  <si>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</si>
  <si>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</si>
  <si>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</si>
  <si>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</si>
  <si>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</si>
  <si>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</si>
  <si>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</si>
  <si>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</si>
  <si>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</si>
  <si>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</si>
  <si>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</si>
  <si>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</si>
  <si>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</si>
  <si>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</si>
  <si>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</si>
  <si>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</si>
  <si>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</si>
  <si>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</si>
  <si>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</si>
  <si>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</si>
  <si>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</si>
  <si>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</si>
  <si>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</si>
  <si>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</si>
  <si>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</si>
  <si>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</si>
  <si>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</si>
  <si>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</si>
  <si>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</si>
  <si>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</si>
  <si>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</si>
  <si>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</si>
  <si>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</si>
  <si>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</si>
  <si>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</si>
  <si>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</si>
  <si>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</si>
  <si>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</si>
  <si>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</si>
  <si>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</si>
  <si>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</si>
  <si>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</si>
  <si>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</si>
  <si>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</si>
  <si>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</si>
  <si>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</si>
  <si>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</si>
  <si>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</si>
  <si>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</si>
  <si>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</si>
  <si>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</si>
  <si>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</si>
  <si>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</si>
  <si>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</si>
  <si>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</si>
  <si>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</si>
  <si>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</si>
  <si>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</si>
  <si>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</si>
  <si>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</si>
  <si>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</si>
  <si>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</si>
  <si>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</si>
  <si>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</si>
  <si>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</si>
  <si>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</si>
  <si>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</si>
  <si>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</si>
  <si>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</si>
  <si>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</si>
  <si>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</si>
  <si>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</si>
  <si>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</si>
  <si>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</si>
  <si>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</si>
  <si>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</si>
  <si>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</si>
  <si>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</si>
  <si>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</si>
  <si>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</si>
  <si>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</si>
  <si>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</si>
  <si>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</si>
  <si>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</si>
  <si>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</si>
  <si>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</si>
  <si>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</si>
  <si>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</si>
  <si>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</si>
  <si>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</si>
  <si>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</si>
  <si>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</si>
  <si>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</si>
  <si>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</si>
  <si>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</si>
  <si>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</si>
  <si>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</si>
  <si>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</si>
  <si>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</si>
  <si>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</si>
  <si>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</si>
  <si>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</si>
  <si>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</si>
  <si>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</si>
  <si>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</si>
  <si>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</si>
  <si>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</si>
  <si>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</si>
  <si>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</si>
  <si>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</si>
  <si>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</si>
  <si>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</si>
  <si>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</si>
  <si>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</si>
  <si>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</si>
  <si>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</si>
  <si>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</si>
  <si>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</si>
  <si>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</si>
  <si>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</si>
  <si>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</si>
  <si>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</si>
  <si>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</si>
  <si>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</si>
  <si>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</si>
  <si>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</si>
  <si>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</si>
  <si>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</si>
  <si>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</si>
  <si>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</si>
  <si>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</si>
  <si>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</si>
  <si>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</si>
  <si>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</si>
  <si>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</si>
  <si>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</si>
  <si>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</si>
  <si>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</si>
  <si>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</si>
  <si>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</si>
  <si>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</si>
  <si>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</si>
  <si>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</si>
  <si>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</si>
  <si>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</si>
  <si>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</si>
  <si>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</si>
  <si>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</si>
  <si>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</si>
  <si>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</si>
  <si>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</si>
  <si>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</si>
  <si>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</si>
  <si>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</si>
  <si>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</si>
  <si>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</si>
  <si>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</si>
  <si>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</si>
  <si>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</si>
  <si>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</si>
  <si>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</si>
  <si>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</si>
  <si>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</si>
  <si>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</si>
  <si>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</si>
  <si>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</si>
  <si>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</si>
  <si>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</si>
  <si>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</si>
  <si>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</si>
  <si>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</si>
  <si>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</si>
  <si>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</si>
  <si>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</si>
  <si>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</si>
  <si>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</si>
  <si>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</si>
  <si>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</si>
  <si>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</si>
  <si>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</si>
  <si>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</si>
  <si>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</si>
  <si>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</si>
  <si>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</si>
  <si>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</si>
  <si>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</si>
  <si>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</si>
  <si>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</si>
  <si>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</si>
  <si>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</si>
  <si>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</si>
  <si>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</si>
  <si>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</si>
  <si>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</si>
  <si>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</si>
  <si>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</si>
  <si>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</si>
  <si>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</si>
  <si>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</si>
  <si>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</si>
  <si>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</si>
  <si>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</si>
  <si>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</si>
  <si>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</si>
  <si>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</si>
  <si>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</si>
  <si>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</si>
  <si>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</si>
  <si>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</si>
  <si>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</si>
  <si>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</si>
  <si>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</si>
  <si>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</si>
  <si>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</si>
  <si>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</si>
  <si>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</si>
  <si>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</si>
  <si>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</si>
  <si>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</si>
  <si>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</si>
  <si>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</si>
  <si>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</si>
  <si>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</si>
  <si>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</si>
  <si>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</si>
  <si>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</si>
  <si>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</si>
  <si>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</si>
  <si>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</si>
  <si>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</si>
  <si>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</si>
  <si>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</si>
  <si>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</si>
  <si>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</si>
  <si>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</si>
  <si>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</si>
  <si>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</si>
  <si>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</si>
  <si>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</si>
  <si>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</si>
  <si>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</si>
  <si>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</si>
  <si>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</si>
  <si>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</si>
  <si>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</si>
  <si>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</si>
  <si>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</si>
  <si>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</si>
  <si>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</si>
  <si>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</si>
  <si>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</si>
  <si>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</si>
  <si>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</si>
  <si>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</si>
  <si>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</si>
  <si>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</si>
  <si>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</si>
  <si>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</si>
  <si>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</si>
  <si>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</si>
  <si>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</si>
  <si>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</si>
  <si>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</si>
  <si>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</si>
  <si>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</si>
  <si>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</si>
  <si>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</si>
  <si>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</si>
  <si>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</si>
  <si>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</si>
  <si>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</si>
  <si>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</si>
  <si>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</si>
  <si>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</si>
  <si>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</si>
  <si>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</si>
  <si>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</si>
  <si>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</si>
  <si>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</si>
  <si>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</si>
  <si>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</si>
  <si>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</si>
  <si>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</si>
  <si>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</si>
  <si>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</si>
  <si>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</si>
  <si>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</si>
  <si>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</si>
  <si>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</si>
  <si>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</si>
  <si>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</si>
  <si>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</si>
  <si>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</si>
  <si>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</si>
  <si>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</si>
  <si>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</si>
  <si>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</si>
  <si>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</si>
  <si>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</si>
  <si>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</si>
  <si>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</si>
  <si>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</si>
  <si>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</si>
  <si>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</si>
  <si>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</si>
  <si>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</si>
  <si>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</si>
  <si>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</si>
  <si>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</si>
  <si>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</si>
  <si>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</si>
  <si>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</si>
  <si>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</si>
  <si>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</si>
  <si>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</si>
  <si>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</si>
  <si>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</si>
  <si>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</si>
  <si>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</si>
  <si>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</si>
  <si>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</si>
  <si>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</si>
  <si>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</si>
  <si>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</si>
  <si>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</si>
  <si>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</si>
  <si>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</si>
  <si>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</si>
  <si>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</si>
  <si>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</si>
  <si>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</si>
  <si>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</si>
  <si>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</si>
  <si>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</si>
  <si>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</si>
  <si>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</si>
  <si>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</si>
  <si>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</si>
  <si>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</si>
  <si>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</si>
  <si>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</si>
  <si>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</si>
  <si>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</si>
  <si>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</si>
  <si>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</si>
  <si>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</si>
  <si>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</si>
  <si>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</si>
  <si>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</si>
  <si>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</si>
  <si>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</si>
  <si>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</si>
  <si>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</si>
  <si>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</si>
  <si>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</si>
  <si>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</si>
  <si>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</si>
  <si>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</si>
  <si>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</si>
  <si>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</si>
  <si>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</si>
  <si>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</si>
  <si>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</si>
  <si>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</si>
  <si>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</si>
  <si>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</si>
  <si>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</si>
  <si>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</si>
  <si>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</si>
  <si>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</si>
  <si>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</si>
  <si>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</si>
  <si>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</si>
  <si>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</si>
  <si>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</si>
  <si>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</si>
  <si>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</si>
  <si>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</si>
  <si>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</si>
  <si>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</si>
  <si>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</si>
  <si>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</si>
  <si>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</si>
  <si>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</si>
  <si>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</si>
  <si>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</si>
  <si>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</si>
  <si>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</si>
  <si>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</si>
  <si>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</si>
  <si>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</si>
  <si>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</si>
  <si>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</si>
  <si>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</si>
  <si>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</si>
  <si>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</si>
  <si>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</si>
  <si>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</si>
  <si>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</si>
  <si>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</si>
  <si>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</si>
  <si>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</si>
  <si>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</si>
  <si>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</si>
  <si>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</si>
  <si>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</si>
  <si>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</si>
  <si>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</si>
  <si>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</si>
  <si>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</si>
  <si>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</si>
  <si>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</si>
  <si>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</si>
  <si>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</si>
  <si>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</si>
  <si>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</si>
  <si>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</si>
  <si>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</si>
  <si>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</si>
  <si>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</si>
  <si>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</si>
  <si>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</si>
  <si>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</si>
  <si>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</si>
  <si>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</si>
  <si>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</si>
  <si>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</si>
  <si>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</si>
  <si>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</si>
  <si>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</si>
  <si>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</si>
  <si>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</si>
  <si>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</si>
  <si>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</si>
  <si>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</si>
  <si>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</si>
  <si>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</si>
  <si>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</si>
  <si>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</si>
  <si>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</si>
  <si>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</si>
  <si>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</si>
  <si>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</si>
  <si>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</si>
  <si>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</si>
  <si>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</si>
  <si>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</si>
  <si>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</si>
  <si>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</si>
  <si>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</si>
  <si>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</si>
  <si>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</si>
  <si>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</si>
  <si>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</si>
  <si>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</si>
  <si>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</si>
  <si>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</si>
  <si>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</si>
  <si>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</si>
  <si>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</si>
  <si>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</si>
  <si>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</si>
  <si>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</si>
  <si>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</si>
  <si>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</si>
  <si>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</si>
  <si>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</si>
  <si>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</si>
  <si>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</si>
  <si>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</si>
  <si>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</si>
  <si>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</si>
  <si>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</si>
  <si>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</si>
  <si>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</si>
  <si>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</si>
  <si>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</si>
  <si>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</si>
  <si>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</si>
  <si>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</si>
  <si>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</si>
  <si>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</si>
  <si>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</si>
  <si>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</si>
  <si>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</si>
  <si>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</si>
  <si>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</si>
  <si>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</si>
  <si>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</si>
  <si>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</si>
  <si>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</si>
  <si>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</si>
  <si>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</si>
  <si>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</si>
  <si>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</si>
  <si>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</si>
  <si>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</si>
  <si>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</si>
  <si>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</si>
  <si>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</si>
  <si>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</si>
  <si>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</si>
  <si>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</si>
  <si>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</si>
  <si>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</si>
  <si>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</si>
  <si>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</si>
  <si>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</si>
  <si>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</si>
  <si>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</si>
  <si>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</si>
  <si>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</si>
  <si>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</si>
  <si>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</si>
  <si>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</si>
  <si>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</si>
  <si>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</si>
  <si>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</si>
  <si>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</si>
  <si>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</si>
  <si>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</si>
  <si>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</si>
  <si>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</si>
  <si>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</si>
  <si>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</si>
  <si>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</si>
  <si>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</si>
  <si>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</si>
  <si>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</si>
  <si>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</si>
  <si>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</si>
  <si>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</si>
  <si>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</si>
  <si>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</si>
  <si>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</si>
  <si>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</si>
  <si>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</si>
  <si>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</si>
  <si>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</si>
  <si>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</si>
  <si>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</si>
  <si>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</si>
  <si>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</si>
  <si>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</si>
  <si>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</si>
  <si>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</si>
  <si>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</si>
  <si>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</si>
  <si>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</si>
  <si>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</si>
  <si>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</si>
  <si>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</si>
  <si>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</si>
  <si>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</si>
  <si>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</si>
  <si>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</si>
  <si>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</si>
  <si>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</si>
  <si>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</si>
  <si>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</si>
  <si>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</si>
  <si>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</si>
  <si>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</si>
  <si>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</si>
  <si>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</si>
  <si>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</si>
  <si>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</si>
  <si>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</si>
  <si>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</si>
  <si>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</si>
  <si>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 xml:space="preserve">    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</si>
  <si>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</si>
  <si>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</si>
  <si>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</si>
  <si>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</si>
  <si>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</si>
  <si>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</si>
  <si>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</si>
  <si>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</si>
  <si>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</si>
  <si>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</si>
  <si>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</si>
  <si>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</si>
  <si>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</si>
  <si>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</si>
  <si>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</si>
  <si>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</si>
  <si>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</si>
  <si>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</si>
  <si>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</si>
  <si>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</si>
  <si>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</si>
  <si>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</si>
  <si>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</si>
  <si>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</si>
  <si>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</si>
  <si>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</si>
  <si>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</si>
  <si>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Mean Backers</t>
  </si>
  <si>
    <t>Median Backers</t>
  </si>
  <si>
    <t>Mean %Funded</t>
  </si>
  <si>
    <t>Median % Funded</t>
  </si>
  <si>
    <t>Mean Donation</t>
  </si>
  <si>
    <t>Median Donation</t>
  </si>
  <si>
    <t>118 = %118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</si>
  <si>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</si>
  <si>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</si>
  <si>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</si>
  <si>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</si>
  <si>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</si>
  <si>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</si>
  <si>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</si>
  <si>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</si>
  <si>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Skill Drill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</si>
</sst>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9"/>
      <color theme="1"/>
      <name val="Calibri"/>
      <family val="2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1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0" xfId="0" applyFont="1"/>
    <xf numFmtId="0" fontId="0" fillId="0" borderId="0" xfId="0" applyFont="1" applyAlignment="1">
      <alignment wrapText="1"/>
    </xf>
    <xf numFmtId="44" fontId="0" fillId="0" borderId="0" xfId="0" applyNumberFormat="1" applyFont="1"/>
    <xf numFmtId="1" fontId="0" fillId="0" borderId="0" xfId="0" applyNumberFormat="1"/>
    <xf numFmtId="166" fontId="0" fillId="0" borderId="0" xfId="0" applyNumberFormat="1"/>
    <xf numFmtId="166" fontId="0" fillId="0" borderId="0" xfId="2" applyNumberFormat="1" applyFont="1"/>
    <xf numFmtId="0" fontId="0" fillId="0" borderId="1" xfId="0" applyBorder="1"/>
    <xf numFmtId="0" fontId="0" fillId="0" borderId="2" xfId="0" applyBorder="1"/>
    <xf numFmtId="1" fontId="0" fillId="0" borderId="0" xfId="1" applyNumberFormat="1" applyFont="1"/>
    <xf numFmtId="0" fontId="3" fillId="2" borderId="0" xfId="0" applyFont="1" applyFill="1" applyAlignment="1">
      <alignment horizontal="center" vertical="center"/>
    </xf>
    <xf numFmtId="0" fontId="0" fillId="0" borderId="0" xfId="0" applyFill="1" applyBorder="1"/>
    <xf numFmtId="0" fontId="4" fillId="3" borderId="0" xfId="0" applyFont="1" applyFill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4928216783032601"/>
          <c:y val="4.50919189867219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  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8F-4108-B7B4-655CAC87FF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8F-4108-B7B4-655CAC87FF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8F-4108-B7B4-655CAC87FF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8F-4108-B7B4-655CAC87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4626160"/>
        <c:axId val="1734626992"/>
      </c:barChart>
      <c:catAx>
        <c:axId val="173462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6992"/>
        <c:crosses val="autoZero"/>
        <c:auto val="1"/>
        <c:lblAlgn val="ctr"/>
        <c:lblOffset val="100"/>
        <c:noMultiLvlLbl val="0"/>
      </c:catAx>
      <c:valAx>
        <c:axId val="17346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B-4D6C-9C0E-4631C07F5ED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DB-4D6C-9C0E-4631C07F5E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DB-4D6C-9C0E-4631C07F5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8990608"/>
        <c:axId val="1128992688"/>
      </c:barChart>
      <c:catAx>
        <c:axId val="11289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92688"/>
        <c:crosses val="autoZero"/>
        <c:auto val="1"/>
        <c:lblAlgn val="ctr"/>
        <c:lblOffset val="100"/>
        <c:noMultiLvlLbl val="0"/>
      </c:catAx>
      <c:valAx>
        <c:axId val="112899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9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AF-4E52-B0F4-C5682D97571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AF-4E52-B0F4-C5682D97571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E2-406A-AEDD-56F4A5B003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2-406A-AEDD-56F4A5B00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05920"/>
        <c:axId val="1129506336"/>
      </c:lineChart>
      <c:catAx>
        <c:axId val="112950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06336"/>
        <c:crosses val="autoZero"/>
        <c:auto val="1"/>
        <c:lblAlgn val="ctr"/>
        <c:lblOffset val="100"/>
        <c:noMultiLvlLbl val="0"/>
      </c:catAx>
      <c:valAx>
        <c:axId val="11295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5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775E8FF-3C53-4ED9-B528-BE6AFCEB1C2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5B6A496-F769-4E27-B925-AED8BEA5C4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9D99CFF-CE47-4E39-8824-BD09BC9C892E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52386</xdr:rowOff>
    </xdr:from>
    <xdr:to>
      <xdr:col>17</xdr:col>
      <xdr:colOff>652463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D6965-352D-4363-A096-34C581D4A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1</xdr:row>
      <xdr:rowOff>123824</xdr:rowOff>
    </xdr:from>
    <xdr:to>
      <xdr:col>22</xdr:col>
      <xdr:colOff>260449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34200-2711-4FA4-9C45-F3AF5D689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839590</xdr:colOff>
      <xdr:row>1</xdr:row>
      <xdr:rowOff>85725</xdr:rowOff>
    </xdr:from>
    <xdr:to>
      <xdr:col>13</xdr:col>
      <xdr:colOff>600076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3721-83CA-4906-9506-1D0B402A9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8F9196-2F62-49C7-8C9B-602427A4946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82721BE-9188-42F8-84E9-7C2781C9AE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Beadle" refreshedDate="44256.699056018515" createdVersion="6" refreshedVersion="6" minRefreshableVersion="3" recordCount="4114" xr:uid="{9C5B390B-E05A-4C2F-A8AB-5246E2FC001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Beadle" refreshedDate="44256.807739583332" createdVersion="6" refreshedVersion="6" minRefreshableVersion="3" recordCount="4114" xr:uid="{29C7F0BC-5BC5-4A60-AA0A-3DB0E7C3FA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B4999-0A01-4509-A525-1D7ABE3A4D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n="    "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7FD330-6CEC-4599-B7BB-A051124092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82CA6-5D85-4ECD-B04A-B4ED2307D02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H1" sqref="H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style="12" bestFit="1" customWidth="1"/>
    <col min="16" max="16" width="23" bestFit="1" customWidth="1"/>
    <col min="17" max="17" width="21.28515625" bestFit="1" customWidth="1"/>
    <col min="18" max="18" width="19.140625" bestFit="1" customWidth="1"/>
    <col min="19" max="20" width="33.140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8359</v>
      </c>
      <c r="R1" s="11" t="s">
        <v>8358</v>
      </c>
      <c r="S1" s="17" t="s">
        <v>8366</v>
      </c>
      <c r="T1" s="17" t="s">
        <v>8367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763FE634-4993-4CCE-8FF6-719D2AF3D770}"/>
  <conditionalFormatting sqref="F1:F1048576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A503-07F4-450B-B840-A6E3FAE678D9}">
  <dimension ref="A1:F6"/>
  <sheetViews>
    <sheetView workbookViewId="0">
      <selection activeCell="V15" sqref="V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8360</v>
      </c>
    </row>
    <row r="4" spans="1:6" x14ac:dyDescent="0.25">
      <c r="A4" s="15" t="s">
        <v>8362</v>
      </c>
      <c r="B4" t="s">
        <v>8364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D3787-DD4B-42F7-94EE-F8C2575E2CCE}">
  <dimension ref="A1:E7"/>
  <sheetViews>
    <sheetView workbookViewId="0">
      <selection activeCell="C4" sqref="C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8359</v>
      </c>
      <c r="B2" t="s">
        <v>8365</v>
      </c>
    </row>
    <row r="4" spans="1:5" x14ac:dyDescent="0.25">
      <c r="A4" s="15" t="s">
        <v>8363</v>
      </c>
      <c r="B4" s="15" t="s">
        <v>8360</v>
      </c>
    </row>
    <row r="5" spans="1:5" x14ac:dyDescent="0.25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6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6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71525-D010-4E0D-B6F5-B70F41811323}">
  <dimension ref="A1:F18"/>
  <sheetViews>
    <sheetView workbookViewId="0">
      <selection activeCell="A38" sqref="A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7109375" bestFit="1" customWidth="1"/>
    <col min="8" max="8" width="18" bestFit="1" customWidth="1"/>
    <col min="9" max="9" width="16.7109375" bestFit="1" customWidth="1"/>
    <col min="10" max="10" width="23" bestFit="1" customWidth="1"/>
    <col min="11" max="11" width="21.85546875" bestFit="1" customWidth="1"/>
  </cols>
  <sheetData>
    <row r="1" spans="1:6" x14ac:dyDescent="0.25">
      <c r="A1" s="15" t="s">
        <v>8380</v>
      </c>
      <c r="B1" t="s">
        <v>8365</v>
      </c>
    </row>
    <row r="2" spans="1:6" x14ac:dyDescent="0.25">
      <c r="A2" s="15" t="s">
        <v>8359</v>
      </c>
      <c r="B2" t="s">
        <v>8315</v>
      </c>
    </row>
    <row r="4" spans="1:6" x14ac:dyDescent="0.25">
      <c r="A4" s="15" t="s">
        <v>8363</v>
      </c>
      <c r="B4" s="15" t="s">
        <v>8360</v>
      </c>
    </row>
    <row r="5" spans="1:6" x14ac:dyDescent="0.25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9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9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9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9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9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9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9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9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9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9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9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9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F82C9-F25B-4E0C-AF4E-1A539534750A}">
  <dimension ref="A1:F6"/>
  <sheetViews>
    <sheetView zoomScale="80" zoomScaleNormal="80" workbookViewId="0">
      <selection activeCell="H2" sqref="H2"/>
    </sheetView>
  </sheetViews>
  <sheetFormatPr defaultRowHeight="15" x14ac:dyDescent="0.25"/>
  <cols>
    <col min="1" max="1" width="37.7109375" style="21" bestFit="1" customWidth="1"/>
    <col min="2" max="2" width="45.7109375" style="21" customWidth="1"/>
    <col min="3" max="4" width="11.28515625" style="21" bestFit="1" customWidth="1"/>
    <col min="5" max="5" width="17.28515625" style="21" bestFit="1" customWidth="1"/>
    <col min="6" max="16384" width="9.140625" style="21"/>
  </cols>
  <sheetData>
    <row r="1" spans="1:6" ht="15.75" thickBot="1" x14ac:dyDescent="0.3">
      <c r="A1" s="20" t="s">
        <v>8381</v>
      </c>
      <c r="B1" s="20" t="s">
        <v>8382</v>
      </c>
      <c r="C1" s="20" t="s">
        <v>8383</v>
      </c>
      <c r="D1" s="20" t="s">
        <v>8384</v>
      </c>
      <c r="E1" s="20" t="s">
        <v>8307</v>
      </c>
      <c r="F1" s="20" t="s">
        <v>8385</v>
      </c>
    </row>
    <row r="2" spans="1:6" ht="45" x14ac:dyDescent="0.25">
      <c r="A2" s="21" t="s">
        <v>3473</v>
      </c>
      <c r="B2" s="22" t="str">
        <f>VLOOKUP(A2, Kickstarter!$B:$C, 2,FALSE)</f>
        <v>Help us get actor-writer Ian Bonar's debut play - a hilarious, heartbreaking story of grief and loss - to the 2016 Edinburgh Fringe.</v>
      </c>
      <c r="C2" s="23">
        <f>VLOOKUP(A2, Kickstarter!$B:$E, 3, FALSE)</f>
        <v>2000</v>
      </c>
      <c r="D2" s="23">
        <f>VLOOKUP(A2, Kickstarter!$B:$E, 4, FALSE)</f>
        <v>2020</v>
      </c>
      <c r="E2" s="23">
        <f>VLOOKUP(A2, Kickstarter!$B:$P, 15, FALSE)</f>
        <v>51.79</v>
      </c>
      <c r="F2" s="21">
        <f>VLOOKUP(A2, Kickstarter!$B:$P, 11, FALSE)</f>
        <v>39</v>
      </c>
    </row>
    <row r="3" spans="1:6" ht="45" x14ac:dyDescent="0.25">
      <c r="A3" s="21" t="s">
        <v>3616</v>
      </c>
      <c r="B3" s="22" t="str">
        <f>VLOOKUP(A3, Kickstarter!$B:$C, 2,FALSE)</f>
        <v>The play yet to be described as "A surefire Edinburgh Fringe Festival Cult Hit". Coming to the Underbelly, Edinburgh, 5th-30th August.</v>
      </c>
      <c r="C3" s="23">
        <f>VLOOKUP(A3, Kickstarter!$B:$E, 3, FALSE)</f>
        <v>2000</v>
      </c>
      <c r="D3" s="23">
        <f>VLOOKUP(A3, Kickstarter!$B:$E, 4, FALSE)</f>
        <v>2020</v>
      </c>
      <c r="E3" s="23">
        <f>VLOOKUP(A3, Kickstarter!$B:$P, 15, FALSE)</f>
        <v>36.07</v>
      </c>
      <c r="F3" s="21">
        <f>VLOOKUP(A3, Kickstarter!$B:$P, 11, FALSE)</f>
        <v>56</v>
      </c>
    </row>
    <row r="4" spans="1:6" ht="45" x14ac:dyDescent="0.25">
      <c r="A4" s="21" t="s">
        <v>3178</v>
      </c>
      <c r="B4" s="22" t="str">
        <f>VLOOKUP(A4, Kickstarter!$B:$C, 2,FALSE)</f>
        <v>Cutting Off Kate Bush is a one-woman show written &amp; performed by Lucy Benson-Brown, premiering at the Edinburgh Fringe Festival 2014</v>
      </c>
      <c r="C4" s="23">
        <f>VLOOKUP(A4, Kickstarter!$B:$E, 3, FALSE)</f>
        <v>1500</v>
      </c>
      <c r="D4" s="23">
        <f>VLOOKUP(A4, Kickstarter!$B:$E, 4, FALSE)</f>
        <v>2576</v>
      </c>
      <c r="E4" s="23">
        <f>VLOOKUP(A4, Kickstarter!$B:$P, 15, FALSE)</f>
        <v>33.03</v>
      </c>
      <c r="F4" s="21">
        <f>VLOOKUP(A4, Kickstarter!$B:$P, 11, FALSE)</f>
        <v>78</v>
      </c>
    </row>
    <row r="5" spans="1:6" ht="45" x14ac:dyDescent="0.25">
      <c r="A5" s="21" t="s">
        <v>3329</v>
      </c>
      <c r="B5" s="22" t="str">
        <f>VLOOKUP(A5, Kickstarter!$B:$C, 2,FALSE)</f>
        <v>Jestia and Raedon is a brand new romantic comedy play going to the Edinburgh Fringe Festival this summer.</v>
      </c>
      <c r="C5" s="23">
        <f>VLOOKUP(A5, Kickstarter!$B:$E, 3, FALSE)</f>
        <v>1000</v>
      </c>
      <c r="D5" s="23">
        <f>VLOOKUP(A5, Kickstarter!$B:$E, 4, FALSE)</f>
        <v>1168</v>
      </c>
      <c r="E5" s="23">
        <f>VLOOKUP(A5, Kickstarter!$B:$P, 15, FALSE)</f>
        <v>44.92</v>
      </c>
      <c r="F5" s="21">
        <f>VLOOKUP(A5, Kickstarter!$B:$P, 11, FALSE)</f>
        <v>26</v>
      </c>
    </row>
    <row r="6" spans="1:6" ht="45" x14ac:dyDescent="0.25">
      <c r="A6" s="21" t="s">
        <v>3221</v>
      </c>
      <c r="B6" s="22" t="str">
        <f>VLOOKUP(A6, Kickstarter!$B:$C, 2,FALSE)</f>
        <v>A one-man show about love, loss, and motorways, written &amp; performed by Ben Norris. Help us get to the 2015 Edinburgh Fringe and beyond!</v>
      </c>
      <c r="C6" s="23">
        <f>VLOOKUP(A6, Kickstarter!$B:$E, 3, FALSE)</f>
        <v>4000</v>
      </c>
      <c r="D6" s="23">
        <f>VLOOKUP(A6, Kickstarter!$B:$E, 4, FALSE)</f>
        <v>4137</v>
      </c>
      <c r="E6" s="23">
        <f>VLOOKUP(A6, Kickstarter!$B:$P, 15, FALSE)</f>
        <v>36.61</v>
      </c>
      <c r="F6" s="21">
        <f>VLOOKUP(A6, Kickstarter!$B:$P,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0F79C-880D-4F7A-A461-23D5CB7961D4}">
  <dimension ref="A1:T413"/>
  <sheetViews>
    <sheetView topLeftCell="B1" workbookViewId="0">
      <selection activeCell="D2" sqref="D2"/>
    </sheetView>
  </sheetViews>
  <sheetFormatPr defaultRowHeight="15" x14ac:dyDescent="0.25"/>
  <cols>
    <col min="1" max="1" width="5" bestFit="1" customWidth="1"/>
    <col min="2" max="2" width="21" customWidth="1"/>
    <col min="3" max="3" width="36.5703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8359</v>
      </c>
      <c r="R1" s="11" t="s">
        <v>8358</v>
      </c>
      <c r="S1" s="17" t="s">
        <v>8366</v>
      </c>
      <c r="T1" s="17" t="s">
        <v>8367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8315</v>
      </c>
      <c r="R2" t="s">
        <v>8316</v>
      </c>
      <c r="S2" s="18">
        <v>42646.092812499999</v>
      </c>
      <c r="T2" s="18">
        <v>42675.207638888889</v>
      </c>
    </row>
    <row r="3" spans="1:20" ht="60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8315</v>
      </c>
      <c r="R3" t="s">
        <v>8316</v>
      </c>
      <c r="S3" s="18">
        <v>42430.040798611109</v>
      </c>
      <c r="T3" s="18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8315</v>
      </c>
      <c r="R4" t="s">
        <v>8316</v>
      </c>
      <c r="S4" s="18">
        <v>42238.13282407407</v>
      </c>
      <c r="T4" s="18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8315</v>
      </c>
      <c r="R5" t="s">
        <v>8316</v>
      </c>
      <c r="S5" s="18">
        <v>41850.400937500002</v>
      </c>
      <c r="T5" s="18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8315</v>
      </c>
      <c r="R6" t="s">
        <v>8316</v>
      </c>
      <c r="S6" s="18">
        <v>42753.205625000002</v>
      </c>
      <c r="T6" s="18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8315</v>
      </c>
      <c r="R7" t="s">
        <v>8316</v>
      </c>
      <c r="S7" s="18">
        <v>42155.920219907406</v>
      </c>
      <c r="T7" s="18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8315</v>
      </c>
      <c r="R8" t="s">
        <v>8316</v>
      </c>
      <c r="S8" s="18">
        <v>42157.591064814813</v>
      </c>
      <c r="T8" s="18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8315</v>
      </c>
      <c r="R9" t="s">
        <v>8316</v>
      </c>
      <c r="S9" s="18">
        <v>42676.065150462964</v>
      </c>
      <c r="T9" s="18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8315</v>
      </c>
      <c r="R10" t="s">
        <v>8316</v>
      </c>
      <c r="S10" s="18">
        <v>42473.007037037038</v>
      </c>
      <c r="T10" s="18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8315</v>
      </c>
      <c r="R11" t="s">
        <v>8316</v>
      </c>
      <c r="S11" s="18">
        <v>42282.768414351856</v>
      </c>
      <c r="T11" s="18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8315</v>
      </c>
      <c r="R12" t="s">
        <v>8316</v>
      </c>
      <c r="S12" s="18">
        <v>42473.794710648144</v>
      </c>
      <c r="T12" s="18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8315</v>
      </c>
      <c r="R13" t="s">
        <v>8316</v>
      </c>
      <c r="S13" s="18">
        <v>42712.23474537037</v>
      </c>
      <c r="T13" s="18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8315</v>
      </c>
      <c r="R15" t="s">
        <v>8316</v>
      </c>
      <c r="S15" s="18">
        <v>42709.134780092587</v>
      </c>
      <c r="T15" s="18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8315</v>
      </c>
      <c r="R16" t="s">
        <v>8316</v>
      </c>
      <c r="S16" s="18">
        <v>42086.614942129629</v>
      </c>
      <c r="T16" s="18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8315</v>
      </c>
      <c r="R17" t="s">
        <v>8316</v>
      </c>
      <c r="S17" s="18">
        <v>42064.652673611112</v>
      </c>
      <c r="T17" s="18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8315</v>
      </c>
      <c r="R18" t="s">
        <v>8316</v>
      </c>
      <c r="S18" s="18">
        <v>42292.701053240744</v>
      </c>
      <c r="T18" s="18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8315</v>
      </c>
      <c r="R19" t="s">
        <v>8316</v>
      </c>
      <c r="S19" s="18">
        <v>42461.747199074074</v>
      </c>
      <c r="T19" s="18">
        <v>42491.747199074074</v>
      </c>
    </row>
    <row r="20" spans="1:20" ht="60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8315</v>
      </c>
      <c r="R20" t="s">
        <v>8316</v>
      </c>
      <c r="S20" s="18">
        <v>42169.814340277779</v>
      </c>
      <c r="T20" s="18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8315</v>
      </c>
      <c r="R21" t="s">
        <v>8316</v>
      </c>
      <c r="S21" s="18">
        <v>42483.675208333334</v>
      </c>
      <c r="T21" s="18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8315</v>
      </c>
      <c r="R22" t="s">
        <v>8316</v>
      </c>
      <c r="S22" s="18">
        <v>42195.749745370369</v>
      </c>
      <c r="T22" s="18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8315</v>
      </c>
      <c r="R23" t="s">
        <v>8316</v>
      </c>
      <c r="S23" s="18">
        <v>42675.057997685188</v>
      </c>
      <c r="T23" s="18">
        <v>42705.099664351852</v>
      </c>
    </row>
    <row r="24" spans="1:20" ht="6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8315</v>
      </c>
      <c r="R24" t="s">
        <v>8316</v>
      </c>
      <c r="S24" s="18">
        <v>42018.94159722222</v>
      </c>
      <c r="T24" s="18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8315</v>
      </c>
      <c r="R25" t="s">
        <v>8316</v>
      </c>
      <c r="S25" s="18">
        <v>42026.924976851849</v>
      </c>
      <c r="T25" s="18">
        <v>42052.207638888889</v>
      </c>
    </row>
    <row r="26" spans="1:20" ht="6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8315</v>
      </c>
      <c r="R27" t="s">
        <v>8316</v>
      </c>
      <c r="S27" s="18">
        <v>42558.189432870371</v>
      </c>
      <c r="T27" s="18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8315</v>
      </c>
      <c r="R28" t="s">
        <v>8316</v>
      </c>
      <c r="S28" s="18">
        <v>41808.198518518519</v>
      </c>
      <c r="T28" s="18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8315</v>
      </c>
      <c r="R29" t="s">
        <v>8316</v>
      </c>
      <c r="S29" s="18">
        <v>42550.701886574068</v>
      </c>
      <c r="T29" s="18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8315</v>
      </c>
      <c r="R30" t="s">
        <v>8316</v>
      </c>
      <c r="S30" s="18">
        <v>42056.013124999998</v>
      </c>
      <c r="T30" s="18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8315</v>
      </c>
      <c r="R31" t="s">
        <v>8316</v>
      </c>
      <c r="S31" s="18">
        <v>42016.938692129625</v>
      </c>
      <c r="T31" s="18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8315</v>
      </c>
      <c r="R32" t="s">
        <v>8316</v>
      </c>
      <c r="S32" s="18">
        <v>42591.899988425925</v>
      </c>
      <c r="T32" s="18">
        <v>42622.166666666672</v>
      </c>
    </row>
    <row r="33" spans="1:20" ht="6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8315</v>
      </c>
      <c r="R33" t="s">
        <v>8316</v>
      </c>
      <c r="S33" s="18">
        <v>42183.231006944443</v>
      </c>
      <c r="T33" s="18">
        <v>42228.231006944443</v>
      </c>
    </row>
    <row r="34" spans="1:20" ht="60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8315</v>
      </c>
      <c r="R34" t="s">
        <v>8316</v>
      </c>
      <c r="S34" s="18">
        <v>41780.525937500002</v>
      </c>
      <c r="T34" s="18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8315</v>
      </c>
      <c r="R35" t="s">
        <v>8316</v>
      </c>
      <c r="S35" s="18">
        <v>42158.065694444449</v>
      </c>
      <c r="T35" s="18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8315</v>
      </c>
      <c r="R36" t="s">
        <v>8316</v>
      </c>
      <c r="S36" s="18">
        <v>42154.873124999998</v>
      </c>
      <c r="T36" s="18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8315</v>
      </c>
      <c r="R37" t="s">
        <v>8316</v>
      </c>
      <c r="S37" s="18">
        <v>42208.84646990741</v>
      </c>
      <c r="T37" s="18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8315</v>
      </c>
      <c r="R38" t="s">
        <v>8316</v>
      </c>
      <c r="S38" s="18">
        <v>42451.496817129635</v>
      </c>
      <c r="T38" s="18">
        <v>42459.610416666663</v>
      </c>
    </row>
    <row r="39" spans="1:20" ht="60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8315</v>
      </c>
      <c r="R39" t="s">
        <v>8316</v>
      </c>
      <c r="S39" s="18">
        <v>41759.13962962963</v>
      </c>
      <c r="T39" s="18">
        <v>41791.165972222225</v>
      </c>
    </row>
    <row r="40" spans="1:20" ht="60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8315</v>
      </c>
      <c r="R41" t="s">
        <v>8316</v>
      </c>
      <c r="S41" s="18">
        <v>42250.598217592589</v>
      </c>
      <c r="T41" s="18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8315</v>
      </c>
      <c r="R42" t="s">
        <v>8316</v>
      </c>
      <c r="S42" s="18">
        <v>42060.683935185181</v>
      </c>
      <c r="T42" s="18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8315</v>
      </c>
      <c r="R43" t="s">
        <v>8316</v>
      </c>
      <c r="S43" s="18">
        <v>42136.270787037036</v>
      </c>
      <c r="T43" s="18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8315</v>
      </c>
      <c r="R44" t="s">
        <v>8316</v>
      </c>
      <c r="S44" s="18">
        <v>42171.034861111111</v>
      </c>
      <c r="T44" s="18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8315</v>
      </c>
      <c r="R45" t="s">
        <v>8316</v>
      </c>
      <c r="S45" s="18">
        <v>42494.683634259258</v>
      </c>
      <c r="T45" s="18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8315</v>
      </c>
      <c r="R46" t="s">
        <v>8316</v>
      </c>
      <c r="S46" s="18">
        <v>41758.839675925927</v>
      </c>
      <c r="T46" s="18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8315</v>
      </c>
      <c r="R47" t="s">
        <v>8316</v>
      </c>
      <c r="S47" s="18">
        <v>42171.824884259258</v>
      </c>
      <c r="T47" s="18">
        <v>42201.824884259258</v>
      </c>
    </row>
    <row r="48" spans="1:20" ht="3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8315</v>
      </c>
      <c r="R48" t="s">
        <v>8316</v>
      </c>
      <c r="S48" s="18">
        <v>42268.127696759257</v>
      </c>
      <c r="T48" s="18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8315</v>
      </c>
      <c r="R49" t="s">
        <v>8316</v>
      </c>
      <c r="S49" s="18">
        <v>42746.261782407411</v>
      </c>
      <c r="T49" s="18">
        <v>42784.207638888889</v>
      </c>
    </row>
    <row r="50" spans="1:20" ht="60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8315</v>
      </c>
      <c r="R50" t="s">
        <v>8316</v>
      </c>
      <c r="S50" s="18">
        <v>41842.607592592591</v>
      </c>
      <c r="T50" s="18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8315</v>
      </c>
      <c r="R51" t="s">
        <v>8316</v>
      </c>
      <c r="S51" s="18">
        <v>41853.240208333329</v>
      </c>
      <c r="T51" s="18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8315</v>
      </c>
      <c r="R52" t="s">
        <v>8316</v>
      </c>
      <c r="S52" s="18">
        <v>42061.212488425925</v>
      </c>
      <c r="T52" s="18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8315</v>
      </c>
      <c r="R53" t="s">
        <v>8316</v>
      </c>
      <c r="S53" s="18">
        <v>42036.24428240741</v>
      </c>
      <c r="T53" s="18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8315</v>
      </c>
      <c r="R54" t="s">
        <v>8316</v>
      </c>
      <c r="S54" s="18">
        <v>42157.470185185186</v>
      </c>
      <c r="T54" s="18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8315</v>
      </c>
      <c r="R55" t="s">
        <v>8316</v>
      </c>
      <c r="S55" s="18">
        <v>41827.909942129627</v>
      </c>
      <c r="T55" s="18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8315</v>
      </c>
      <c r="R56" t="s">
        <v>8316</v>
      </c>
      <c r="S56" s="18">
        <v>42162.729548611111</v>
      </c>
      <c r="T56" s="18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8315</v>
      </c>
      <c r="R58" t="s">
        <v>8316</v>
      </c>
      <c r="S58" s="18">
        <v>42042.197824074072</v>
      </c>
      <c r="T58" s="18">
        <v>42072.156157407408</v>
      </c>
    </row>
    <row r="59" spans="1:20" ht="45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8315</v>
      </c>
      <c r="R59" t="s">
        <v>8316</v>
      </c>
      <c r="S59" s="18">
        <v>42585.523842592593</v>
      </c>
      <c r="T59" s="18">
        <v>42599.165972222225</v>
      </c>
    </row>
    <row r="60" spans="1:20" ht="6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8315</v>
      </c>
      <c r="R60" t="s">
        <v>8316</v>
      </c>
      <c r="S60" s="18">
        <v>41808.669571759259</v>
      </c>
      <c r="T60" s="18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8315</v>
      </c>
      <c r="R61" t="s">
        <v>8316</v>
      </c>
      <c r="S61" s="18">
        <v>41852.658310185187</v>
      </c>
      <c r="T61" s="18">
        <v>41882.658310185187</v>
      </c>
    </row>
    <row r="62" spans="1:20" ht="45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8315</v>
      </c>
      <c r="R62" t="s">
        <v>8316</v>
      </c>
      <c r="S62" s="18">
        <v>42694.110185185185</v>
      </c>
      <c r="T62" s="18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8315</v>
      </c>
      <c r="R63" t="s">
        <v>8316</v>
      </c>
      <c r="S63" s="18">
        <v>42341.818379629629</v>
      </c>
      <c r="T63" s="18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8315</v>
      </c>
      <c r="R64" t="s">
        <v>8316</v>
      </c>
      <c r="S64" s="18">
        <v>41880.061006944445</v>
      </c>
      <c r="T64" s="18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8315</v>
      </c>
      <c r="R65" t="s">
        <v>8316</v>
      </c>
      <c r="S65" s="18">
        <v>41941.683865740742</v>
      </c>
      <c r="T65" s="18">
        <v>41970.125</v>
      </c>
    </row>
    <row r="66" spans="1:20" ht="7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8315</v>
      </c>
      <c r="R66" t="s">
        <v>8316</v>
      </c>
      <c r="S66" s="18">
        <v>42026.88118055556</v>
      </c>
      <c r="T66" s="18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8315</v>
      </c>
      <c r="R67" t="s">
        <v>8316</v>
      </c>
      <c r="S67" s="18">
        <v>41922.640590277777</v>
      </c>
      <c r="T67" s="18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8315</v>
      </c>
      <c r="R68" t="s">
        <v>8316</v>
      </c>
      <c r="S68" s="18">
        <v>41993.824340277773</v>
      </c>
      <c r="T68" s="18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8315</v>
      </c>
      <c r="R69" t="s">
        <v>8316</v>
      </c>
      <c r="S69" s="18">
        <v>42219.915856481486</v>
      </c>
      <c r="T69" s="18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8315</v>
      </c>
      <c r="R70" t="s">
        <v>8316</v>
      </c>
      <c r="S70" s="18">
        <v>41909.969386574077</v>
      </c>
      <c r="T70" s="18">
        <v>41950.011053240742</v>
      </c>
    </row>
    <row r="71" spans="1:20" ht="45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8315</v>
      </c>
      <c r="R71" t="s">
        <v>8316</v>
      </c>
      <c r="S71" s="18">
        <v>41891.665324074071</v>
      </c>
      <c r="T71" s="18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8315</v>
      </c>
      <c r="R72" t="s">
        <v>8316</v>
      </c>
      <c r="S72" s="18">
        <v>41226.017361111109</v>
      </c>
      <c r="T72" s="18">
        <v>41250.083333333336</v>
      </c>
    </row>
    <row r="73" spans="1:20" ht="75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8315</v>
      </c>
      <c r="R73" t="s">
        <v>8316</v>
      </c>
      <c r="S73" s="18">
        <v>40478.263923611114</v>
      </c>
      <c r="T73" s="18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8315</v>
      </c>
      <c r="R74" t="s">
        <v>8316</v>
      </c>
      <c r="S74" s="18">
        <v>41862.83997685185</v>
      </c>
      <c r="T74" s="18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8315</v>
      </c>
      <c r="R75" t="s">
        <v>8316</v>
      </c>
      <c r="S75" s="18">
        <v>40633.154363425929</v>
      </c>
      <c r="T75" s="18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8315</v>
      </c>
      <c r="R76" t="s">
        <v>8316</v>
      </c>
      <c r="S76" s="18">
        <v>40970.875671296293</v>
      </c>
      <c r="T76" s="18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8315</v>
      </c>
      <c r="R79" t="s">
        <v>8316</v>
      </c>
      <c r="S79" s="18">
        <v>41447.839722222219</v>
      </c>
      <c r="T79" s="18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8315</v>
      </c>
      <c r="R80" t="s">
        <v>8316</v>
      </c>
      <c r="S80" s="18">
        <v>40884.066678240742</v>
      </c>
      <c r="T80" s="18">
        <v>40926.958333333336</v>
      </c>
    </row>
    <row r="81" spans="1:20" ht="6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8315</v>
      </c>
      <c r="R81" t="s">
        <v>8316</v>
      </c>
      <c r="S81" s="18">
        <v>41841.26489583333</v>
      </c>
      <c r="T81" s="18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8315</v>
      </c>
      <c r="R82" t="s">
        <v>8316</v>
      </c>
      <c r="S82" s="18">
        <v>41799.685902777775</v>
      </c>
      <c r="T82" s="18">
        <v>41827.083333333336</v>
      </c>
    </row>
    <row r="83" spans="1:20" ht="60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8315</v>
      </c>
      <c r="R83" t="s">
        <v>8316</v>
      </c>
      <c r="S83" s="18">
        <v>41775.753761574073</v>
      </c>
      <c r="T83" s="18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8315</v>
      </c>
      <c r="R84" t="s">
        <v>8316</v>
      </c>
      <c r="S84" s="18">
        <v>41766.80572916667</v>
      </c>
      <c r="T84" s="18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8315</v>
      </c>
      <c r="R85" t="s">
        <v>8316</v>
      </c>
      <c r="S85" s="18">
        <v>40644.159259259257</v>
      </c>
      <c r="T85" s="18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8315</v>
      </c>
      <c r="R86" t="s">
        <v>8316</v>
      </c>
      <c r="S86" s="18">
        <v>41940.69158564815</v>
      </c>
      <c r="T86" s="18">
        <v>41969.332638888889</v>
      </c>
    </row>
    <row r="87" spans="1:20" ht="4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8315</v>
      </c>
      <c r="R87" t="s">
        <v>8316</v>
      </c>
      <c r="S87" s="18">
        <v>41839.175706018519</v>
      </c>
      <c r="T87" s="18">
        <v>41853.175706018519</v>
      </c>
    </row>
    <row r="88" spans="1:20" ht="6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8315</v>
      </c>
      <c r="R89" t="s">
        <v>8316</v>
      </c>
      <c r="S89" s="18">
        <v>41591.737974537034</v>
      </c>
      <c r="T89" s="18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8315</v>
      </c>
      <c r="R90" t="s">
        <v>8316</v>
      </c>
      <c r="S90" s="18">
        <v>41789.080370370371</v>
      </c>
      <c r="T90" s="18">
        <v>41822.166666666664</v>
      </c>
    </row>
    <row r="91" spans="1:20" ht="6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8315</v>
      </c>
      <c r="R91" t="s">
        <v>8316</v>
      </c>
      <c r="S91" s="18">
        <v>40923.729953703703</v>
      </c>
      <c r="T91" s="18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8315</v>
      </c>
      <c r="R92" t="s">
        <v>8316</v>
      </c>
      <c r="S92" s="18">
        <v>41878.878379629627</v>
      </c>
      <c r="T92" s="18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8315</v>
      </c>
      <c r="R93" t="s">
        <v>8316</v>
      </c>
      <c r="S93" s="18">
        <v>41862.864675925928</v>
      </c>
      <c r="T93" s="18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8315</v>
      </c>
      <c r="R94" t="s">
        <v>8316</v>
      </c>
      <c r="S94" s="18">
        <v>40531.886886574073</v>
      </c>
      <c r="T94" s="18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8315</v>
      </c>
      <c r="R95" t="s">
        <v>8316</v>
      </c>
      <c r="S95" s="18">
        <v>41477.930914351848</v>
      </c>
      <c r="T95" s="18">
        <v>41504.625</v>
      </c>
    </row>
    <row r="96" spans="1:20" ht="60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8315</v>
      </c>
      <c r="R96" t="s">
        <v>8316</v>
      </c>
      <c r="S96" s="18">
        <v>41781.666770833333</v>
      </c>
      <c r="T96" s="18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8315</v>
      </c>
      <c r="R97" t="s">
        <v>8316</v>
      </c>
      <c r="S97" s="18">
        <v>41375.702210648145</v>
      </c>
      <c r="T97" s="18">
        <v>41400.702210648145</v>
      </c>
    </row>
    <row r="98" spans="1:20" ht="75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8315</v>
      </c>
      <c r="R99" t="s">
        <v>8316</v>
      </c>
      <c r="S99" s="18">
        <v>41491.79478009259</v>
      </c>
      <c r="T99" s="18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6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6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4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75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8315</v>
      </c>
      <c r="R110" t="s">
        <v>8316</v>
      </c>
      <c r="S110" s="18">
        <v>42772.833379629628</v>
      </c>
      <c r="T110" s="18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4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60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8315</v>
      </c>
      <c r="R114" t="s">
        <v>8316</v>
      </c>
      <c r="S114" s="18">
        <v>42503.559467592597</v>
      </c>
      <c r="T114" s="18">
        <v>42524.875</v>
      </c>
    </row>
    <row r="115" spans="1:20" ht="45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6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60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4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7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6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8315</v>
      </c>
      <c r="R126" t="s">
        <v>8316</v>
      </c>
      <c r="S126" s="18">
        <v>42262.096782407403</v>
      </c>
      <c r="T126" s="18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6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45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8315</v>
      </c>
      <c r="R133" t="s">
        <v>8316</v>
      </c>
      <c r="S133" s="18">
        <v>42602.576712962968</v>
      </c>
      <c r="T133" s="18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6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60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8315</v>
      </c>
      <c r="R140" t="s">
        <v>8316</v>
      </c>
      <c r="S140" s="18">
        <v>42284.516064814816</v>
      </c>
      <c r="T140" s="18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6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8315</v>
      </c>
      <c r="R142" t="s">
        <v>8316</v>
      </c>
      <c r="S142" s="18">
        <v>42136.536134259266</v>
      </c>
      <c r="T142" s="18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6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6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8315</v>
      </c>
      <c r="R147" t="s">
        <v>8316</v>
      </c>
      <c r="S147" s="18">
        <v>42400.704537037032</v>
      </c>
      <c r="T147" s="18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8315</v>
      </c>
      <c r="R148" t="s">
        <v>8316</v>
      </c>
      <c r="S148" s="18">
        <v>42017.88045138889</v>
      </c>
      <c r="T148" s="18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7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6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8315</v>
      </c>
      <c r="R153" t="s">
        <v>8316</v>
      </c>
      <c r="S153" s="18">
        <v>42380.884872685187</v>
      </c>
      <c r="T153" s="18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8315</v>
      </c>
      <c r="R157" t="s">
        <v>8316</v>
      </c>
      <c r="S157" s="18">
        <v>42239.957962962959</v>
      </c>
      <c r="T157" s="18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60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8315</v>
      </c>
      <c r="R164" t="s">
        <v>8316</v>
      </c>
      <c r="S164" s="18">
        <v>42493.219236111108</v>
      </c>
      <c r="T164" s="18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60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60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60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60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60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4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60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6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6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45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8315</v>
      </c>
      <c r="R207" t="s">
        <v>8316</v>
      </c>
      <c r="S207" s="18">
        <v>42292.087592592594</v>
      </c>
      <c r="T207" s="18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8315</v>
      </c>
      <c r="R208" t="s">
        <v>8316</v>
      </c>
      <c r="S208" s="18">
        <v>41953.8675</v>
      </c>
      <c r="T208" s="18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60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6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60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6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8315</v>
      </c>
      <c r="R227" t="s">
        <v>8316</v>
      </c>
      <c r="S227" s="18">
        <v>41894.91375</v>
      </c>
      <c r="T227" s="18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60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60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6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8315</v>
      </c>
      <c r="R236" t="s">
        <v>8316</v>
      </c>
      <c r="S236" s="18">
        <v>41776.063136574077</v>
      </c>
      <c r="T236" s="18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8315</v>
      </c>
      <c r="R238" t="s">
        <v>8316</v>
      </c>
      <c r="S238" s="18">
        <v>42572.61681712963</v>
      </c>
      <c r="T238" s="18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45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45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6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8315</v>
      </c>
      <c r="R251" t="s">
        <v>8316</v>
      </c>
      <c r="S251" s="18">
        <v>42626.7503125</v>
      </c>
      <c r="T251" s="18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45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8315</v>
      </c>
      <c r="R255" t="s">
        <v>8316</v>
      </c>
      <c r="S255" s="18">
        <v>42643.632858796293</v>
      </c>
      <c r="T255" s="18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8315</v>
      </c>
      <c r="R256" t="s">
        <v>8316</v>
      </c>
      <c r="S256" s="18">
        <v>42179.898472222223</v>
      </c>
      <c r="T256" s="18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3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8315</v>
      </c>
      <c r="R260" t="s">
        <v>8316</v>
      </c>
      <c r="S260" s="18">
        <v>42605.765381944439</v>
      </c>
      <c r="T260" s="18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8315</v>
      </c>
      <c r="R265" t="s">
        <v>8316</v>
      </c>
      <c r="S265" s="18">
        <v>41921.279976851853</v>
      </c>
      <c r="T265" s="18">
        <v>41939.125</v>
      </c>
    </row>
    <row r="266" spans="1:20" ht="60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8315</v>
      </c>
      <c r="R266" t="s">
        <v>8316</v>
      </c>
      <c r="S266" s="18">
        <v>42128.736608796295</v>
      </c>
      <c r="T266" s="18">
        <v>42141.125</v>
      </c>
    </row>
    <row r="267" spans="1:20" ht="6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8315</v>
      </c>
      <c r="R267" t="s">
        <v>8316</v>
      </c>
      <c r="S267" s="18">
        <v>42053.916921296302</v>
      </c>
      <c r="T267" s="18">
        <v>42079.875</v>
      </c>
    </row>
    <row r="268" spans="1:20" ht="60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8315</v>
      </c>
      <c r="R268" t="s">
        <v>8316</v>
      </c>
      <c r="S268" s="18">
        <v>42171.317442129628</v>
      </c>
      <c r="T268" s="18">
        <v>42195.875</v>
      </c>
    </row>
    <row r="269" spans="1:20" ht="6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6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6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8315</v>
      </c>
      <c r="R278" t="s">
        <v>8316</v>
      </c>
      <c r="S278" s="18">
        <v>42689.214988425927</v>
      </c>
      <c r="T278" s="18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60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6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8315</v>
      </c>
      <c r="R293" t="s">
        <v>8316</v>
      </c>
      <c r="S293" s="18">
        <v>41856.010069444441</v>
      </c>
      <c r="T293" s="18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6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3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8315</v>
      </c>
      <c r="R304" t="s">
        <v>8316</v>
      </c>
      <c r="S304" s="18">
        <v>42243.6252662037</v>
      </c>
      <c r="T304" s="18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60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6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8315</v>
      </c>
      <c r="R313" t="s">
        <v>8316</v>
      </c>
      <c r="S313" s="18">
        <v>42196.028703703705</v>
      </c>
      <c r="T313" s="18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60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60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60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6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60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60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6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45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6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6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4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60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8315</v>
      </c>
      <c r="R338" t="s">
        <v>8316</v>
      </c>
      <c r="S338" s="18">
        <v>42220.79487268519</v>
      </c>
      <c r="T338" s="18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60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8315</v>
      </c>
      <c r="R347" t="s">
        <v>8316</v>
      </c>
      <c r="S347" s="18">
        <v>42619.935694444444</v>
      </c>
      <c r="T347" s="18">
        <v>42643.875</v>
      </c>
    </row>
    <row r="348" spans="1:20" ht="45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4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4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6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7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6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6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8315</v>
      </c>
      <c r="R370" t="s">
        <v>8316</v>
      </c>
      <c r="S370" s="18">
        <v>41753.593275462961</v>
      </c>
      <c r="T370" s="18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6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8315</v>
      </c>
      <c r="R376" t="s">
        <v>8316</v>
      </c>
      <c r="S376" s="18">
        <v>41891.96503472222</v>
      </c>
      <c r="T376" s="18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7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8315</v>
      </c>
      <c r="R383" t="s">
        <v>8316</v>
      </c>
      <c r="S383" s="18">
        <v>41792.542986111112</v>
      </c>
      <c r="T383" s="18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4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4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6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60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7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60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8315</v>
      </c>
      <c r="R395" t="s">
        <v>8316</v>
      </c>
      <c r="S395" s="18">
        <v>42462.140868055561</v>
      </c>
      <c r="T395" s="18">
        <v>42489.875</v>
      </c>
    </row>
    <row r="396" spans="1:20" ht="6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60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6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A63A4-4E90-4278-9E88-93F0EB7873DA}">
  <dimension ref="A1:T76"/>
  <sheetViews>
    <sheetView topLeftCell="D1" workbookViewId="0">
      <selection activeCell="N5" sqref="N5"/>
    </sheetView>
  </sheetViews>
  <sheetFormatPr defaultRowHeight="15" x14ac:dyDescent="0.25"/>
  <cols>
    <col min="1" max="1" width="5" bestFit="1" customWidth="1"/>
    <col min="2" max="2" width="18.28515625" customWidth="1"/>
    <col min="3" max="3" width="40" customWidth="1"/>
    <col min="4" max="4" width="12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20" width="30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3" t="s">
        <v>8359</v>
      </c>
      <c r="R1" s="11" t="s">
        <v>8358</v>
      </c>
      <c r="S1" s="17" t="s">
        <v>8366</v>
      </c>
      <c r="T1" s="17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29">
        <v>0</v>
      </c>
      <c r="P2">
        <v>0</v>
      </c>
      <c r="Q2" s="14" t="s">
        <v>8315</v>
      </c>
      <c r="R2" t="s">
        <v>8316</v>
      </c>
      <c r="S2" s="18">
        <v>42492.737847222219</v>
      </c>
      <c r="T2" s="18">
        <v>42534.166666666672</v>
      </c>
    </row>
    <row r="3" spans="1:20" ht="7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29">
        <v>32</v>
      </c>
      <c r="P3">
        <v>60.67</v>
      </c>
      <c r="Q3" s="14" t="s">
        <v>8315</v>
      </c>
      <c r="R3" t="s">
        <v>8316</v>
      </c>
      <c r="S3" s="18">
        <v>42103.016585648147</v>
      </c>
      <c r="T3" s="18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8315</v>
      </c>
      <c r="R4" t="s">
        <v>8316</v>
      </c>
      <c r="S4" s="18">
        <v>42108.692060185189</v>
      </c>
      <c r="T4" s="18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8315</v>
      </c>
      <c r="R5" t="s">
        <v>8316</v>
      </c>
      <c r="S5" s="18">
        <v>42453.806307870371</v>
      </c>
      <c r="T5" s="18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8315</v>
      </c>
      <c r="R6" t="s">
        <v>8316</v>
      </c>
      <c r="S6" s="18">
        <v>42123.648831018523</v>
      </c>
      <c r="T6" s="18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8315</v>
      </c>
      <c r="R7" t="s">
        <v>8316</v>
      </c>
      <c r="S7" s="18">
        <v>41858.007071759261</v>
      </c>
      <c r="T7" s="18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8315</v>
      </c>
      <c r="R8" t="s">
        <v>8316</v>
      </c>
      <c r="S8" s="18">
        <v>41781.045173611114</v>
      </c>
      <c r="T8" s="18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8315</v>
      </c>
      <c r="R9" t="s">
        <v>8316</v>
      </c>
      <c r="S9" s="18">
        <v>42370.007766203707</v>
      </c>
      <c r="T9" s="18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8315</v>
      </c>
      <c r="R10" t="s">
        <v>8316</v>
      </c>
      <c r="S10" s="18">
        <v>42165.037581018521</v>
      </c>
      <c r="T10" s="18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8315</v>
      </c>
      <c r="R12" t="s">
        <v>8316</v>
      </c>
      <c r="S12" s="18">
        <v>41784.789687500001</v>
      </c>
      <c r="T12" s="18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8315</v>
      </c>
      <c r="R13" t="s">
        <v>8316</v>
      </c>
      <c r="S13" s="18">
        <v>41831.675034722226</v>
      </c>
      <c r="T13" s="18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8315</v>
      </c>
      <c r="R15" t="s">
        <v>8316</v>
      </c>
      <c r="S15" s="18">
        <v>42627.955104166671</v>
      </c>
      <c r="T15" s="18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8315</v>
      </c>
      <c r="R16" t="s">
        <v>8316</v>
      </c>
      <c r="S16" s="18">
        <v>42531.195277777777</v>
      </c>
      <c r="T16" s="18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8315</v>
      </c>
      <c r="R17" t="s">
        <v>8316</v>
      </c>
      <c r="S17" s="18">
        <v>42618.827013888891</v>
      </c>
      <c r="T17" s="18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8315</v>
      </c>
      <c r="R18" t="s">
        <v>8316</v>
      </c>
      <c r="S18" s="18">
        <v>42540.593530092592</v>
      </c>
      <c r="T18" s="18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8315</v>
      </c>
      <c r="R20" t="s">
        <v>8316</v>
      </c>
      <c r="S20" s="18">
        <v>41974.738576388889</v>
      </c>
      <c r="T20" s="18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8315</v>
      </c>
      <c r="R21" t="s">
        <v>8316</v>
      </c>
      <c r="S21" s="18">
        <v>42115.11618055556</v>
      </c>
      <c r="T21" s="18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8315</v>
      </c>
      <c r="R22" t="s">
        <v>8316</v>
      </c>
      <c r="S22" s="18">
        <v>42002.817488425921</v>
      </c>
      <c r="T22" s="18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8315</v>
      </c>
      <c r="R23" t="s">
        <v>8316</v>
      </c>
      <c r="S23" s="18">
        <v>42722.84474537037</v>
      </c>
      <c r="T23" s="18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8315</v>
      </c>
      <c r="R24" t="s">
        <v>8316</v>
      </c>
      <c r="S24" s="18">
        <v>42465.128391203703</v>
      </c>
      <c r="T24" s="18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8315</v>
      </c>
      <c r="R25" t="s">
        <v>8316</v>
      </c>
      <c r="S25" s="18">
        <v>42171.743969907402</v>
      </c>
      <c r="T25" s="18"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8315</v>
      </c>
      <c r="R27" t="s">
        <v>8316</v>
      </c>
      <c r="S27" s="18">
        <v>42359.725243055553</v>
      </c>
      <c r="T27" s="18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8315</v>
      </c>
      <c r="R28" t="s">
        <v>8316</v>
      </c>
      <c r="S28" s="18">
        <v>42192.905694444446</v>
      </c>
      <c r="T28" s="18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8315</v>
      </c>
      <c r="R29" t="s">
        <v>8316</v>
      </c>
      <c r="S29" s="18">
        <v>41916.597638888888</v>
      </c>
      <c r="T29" s="18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8315</v>
      </c>
      <c r="R30" t="s">
        <v>8316</v>
      </c>
      <c r="S30" s="18">
        <v>42461.596273148149</v>
      </c>
      <c r="T30" s="18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8315</v>
      </c>
      <c r="R31" t="s">
        <v>8316</v>
      </c>
      <c r="S31" s="18">
        <v>42370.90320601852</v>
      </c>
      <c r="T31" s="18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8315</v>
      </c>
      <c r="R32" t="s">
        <v>8316</v>
      </c>
      <c r="S32" s="18">
        <v>41948.727256944447</v>
      </c>
      <c r="T32" s="18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8315</v>
      </c>
      <c r="R33" t="s">
        <v>8316</v>
      </c>
      <c r="S33" s="18">
        <v>42047.07640046296</v>
      </c>
      <c r="T33" s="18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8315</v>
      </c>
      <c r="R34" t="s">
        <v>8316</v>
      </c>
      <c r="S34" s="18">
        <v>42261.632916666669</v>
      </c>
      <c r="T34" s="18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8315</v>
      </c>
      <c r="R35" t="s">
        <v>8316</v>
      </c>
      <c r="S35" s="18">
        <v>41985.427361111113</v>
      </c>
      <c r="T35" s="18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8315</v>
      </c>
      <c r="R37" t="s">
        <v>8316</v>
      </c>
      <c r="S37" s="18">
        <v>41850.863252314812</v>
      </c>
      <c r="T37" s="18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8315</v>
      </c>
      <c r="R38" t="s">
        <v>8316</v>
      </c>
      <c r="S38" s="18">
        <v>41831.742962962962</v>
      </c>
      <c r="T38" s="18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8315</v>
      </c>
      <c r="R39" t="s">
        <v>8316</v>
      </c>
      <c r="S39" s="18">
        <v>42415.883425925931</v>
      </c>
      <c r="T39" s="18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8315</v>
      </c>
      <c r="R40" t="s">
        <v>8316</v>
      </c>
      <c r="S40" s="18">
        <v>41869.714166666665</v>
      </c>
      <c r="T40" s="18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8315</v>
      </c>
      <c r="R41" t="s">
        <v>8316</v>
      </c>
      <c r="S41" s="18">
        <v>41953.773090277777</v>
      </c>
      <c r="T41" s="18">
        <v>42013.083333333328</v>
      </c>
    </row>
    <row r="42" spans="1:20" ht="4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8315</v>
      </c>
      <c r="R42" t="s">
        <v>8316</v>
      </c>
      <c r="S42" s="18">
        <v>42037.986284722225</v>
      </c>
      <c r="T42" s="18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8315</v>
      </c>
      <c r="R43" t="s">
        <v>8316</v>
      </c>
      <c r="S43" s="18">
        <v>41811.555462962962</v>
      </c>
      <c r="T43" s="18">
        <v>41812.875</v>
      </c>
    </row>
    <row r="44" spans="1:20" ht="6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8315</v>
      </c>
      <c r="R44" t="s">
        <v>8316</v>
      </c>
      <c r="S44" s="18">
        <v>42701.908807870372</v>
      </c>
      <c r="T44" s="18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8315</v>
      </c>
      <c r="R45" t="s">
        <v>8316</v>
      </c>
      <c r="S45" s="18">
        <v>42258.646504629629</v>
      </c>
      <c r="T45" s="18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8315</v>
      </c>
      <c r="R46" t="s">
        <v>8316</v>
      </c>
      <c r="S46" s="18">
        <v>42278.664965277778</v>
      </c>
      <c r="T46" s="18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8315</v>
      </c>
      <c r="R47" t="s">
        <v>8316</v>
      </c>
      <c r="S47" s="18">
        <v>42515.078217592592</v>
      </c>
      <c r="T47" s="18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8315</v>
      </c>
      <c r="R48" t="s">
        <v>8316</v>
      </c>
      <c r="S48" s="18">
        <v>41830.234166666669</v>
      </c>
      <c r="T48" s="18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8315</v>
      </c>
      <c r="R49" t="s">
        <v>8316</v>
      </c>
      <c r="S49" s="18">
        <v>41982.904386574075</v>
      </c>
      <c r="T49" s="18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8315</v>
      </c>
      <c r="R50" t="s">
        <v>8316</v>
      </c>
      <c r="S50" s="18">
        <v>42210.439768518518</v>
      </c>
      <c r="T50" s="18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8315</v>
      </c>
      <c r="R52" t="s">
        <v>8316</v>
      </c>
      <c r="S52" s="18">
        <v>42606.056863425925</v>
      </c>
      <c r="T52" s="18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8315</v>
      </c>
      <c r="R53" t="s">
        <v>8316</v>
      </c>
      <c r="S53" s="18">
        <v>42199.648912037039</v>
      </c>
      <c r="T53" s="18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8315</v>
      </c>
      <c r="R54" t="s">
        <v>8316</v>
      </c>
      <c r="S54" s="18">
        <v>42444.877743055549</v>
      </c>
      <c r="T54" s="18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8315</v>
      </c>
      <c r="R55" t="s">
        <v>8316</v>
      </c>
      <c r="S55" s="18">
        <v>42499.731701388882</v>
      </c>
      <c r="T55" s="18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8315</v>
      </c>
      <c r="R56" t="s">
        <v>8316</v>
      </c>
      <c r="S56" s="18">
        <v>41929.266215277778</v>
      </c>
      <c r="T56" s="18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8315</v>
      </c>
      <c r="R57" t="s">
        <v>8316</v>
      </c>
      <c r="S57" s="18">
        <v>42142.768819444449</v>
      </c>
      <c r="T57" s="18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8315</v>
      </c>
      <c r="R58" t="s">
        <v>8316</v>
      </c>
      <c r="S58" s="18">
        <v>42354.131643518514</v>
      </c>
      <c r="T58" s="18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8315</v>
      </c>
      <c r="R62" t="s">
        <v>8316</v>
      </c>
      <c r="S62" s="18">
        <v>41826.61954861111</v>
      </c>
      <c r="T62" s="18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8315</v>
      </c>
      <c r="R63" t="s">
        <v>8316</v>
      </c>
      <c r="S63" s="18">
        <v>42205.171018518522</v>
      </c>
      <c r="T63" s="18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8315</v>
      </c>
      <c r="R64" t="s">
        <v>8316</v>
      </c>
      <c r="S64" s="18">
        <v>42041.205000000002</v>
      </c>
      <c r="T64" s="18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8315</v>
      </c>
      <c r="R65" t="s">
        <v>8316</v>
      </c>
      <c r="S65" s="18">
        <v>42203.677766203706</v>
      </c>
      <c r="T65" s="18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8315</v>
      </c>
      <c r="R67" t="s">
        <v>8316</v>
      </c>
      <c r="S67" s="18">
        <v>42103.024398148147</v>
      </c>
      <c r="T67" s="18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8315</v>
      </c>
      <c r="R68" t="s">
        <v>8316</v>
      </c>
      <c r="S68" s="18">
        <v>42089.901574074072</v>
      </c>
      <c r="T68" s="18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8315</v>
      </c>
      <c r="R69" t="s">
        <v>8316</v>
      </c>
      <c r="S69" s="18">
        <v>42297.691006944442</v>
      </c>
      <c r="T69" s="18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8315</v>
      </c>
      <c r="R71" t="s">
        <v>8316</v>
      </c>
      <c r="S71" s="18">
        <v>42325.920717592591</v>
      </c>
      <c r="T71" s="18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8315</v>
      </c>
      <c r="R72" t="s">
        <v>8316</v>
      </c>
      <c r="S72" s="18">
        <v>41858.214629629627</v>
      </c>
      <c r="T72" s="18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8315</v>
      </c>
      <c r="R73" t="s">
        <v>8316</v>
      </c>
      <c r="S73" s="18">
        <v>41793.710231481484</v>
      </c>
      <c r="T73" s="18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8315</v>
      </c>
      <c r="R75" t="s">
        <v>8316</v>
      </c>
      <c r="S75" s="18">
        <v>41831.697939814818</v>
      </c>
      <c r="T75" s="18">
        <v>41861.697939814818</v>
      </c>
    </row>
    <row r="76" spans="1:20" ht="4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8315</v>
      </c>
      <c r="R76" t="s">
        <v>8316</v>
      </c>
      <c r="S76" s="18">
        <v>42621.389340277776</v>
      </c>
      <c r="T76" s="18">
        <v>42651.389340277776</v>
      </c>
    </row>
  </sheetData>
  <conditionalFormatting sqref="F1:F76">
    <cfRule type="cellIs" dxfId="4" priority="2" operator="equal">
      <formula>"live"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76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E6FC8-F7CD-4F7D-BD08-C822FBAFBE9F}">
  <dimension ref="A1:C34"/>
  <sheetViews>
    <sheetView workbookViewId="0">
      <selection activeCell="D5" sqref="D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4" max="4" width="13.28515625" bestFit="1" customWidth="1"/>
  </cols>
  <sheetData>
    <row r="1" spans="1:3" ht="15.75" thickBot="1" x14ac:dyDescent="0.3">
      <c r="B1" s="27" t="s">
        <v>8386</v>
      </c>
      <c r="C1" s="27" t="s">
        <v>8387</v>
      </c>
    </row>
    <row r="2" spans="1:3" x14ac:dyDescent="0.25">
      <c r="A2" s="28" t="s">
        <v>8388</v>
      </c>
      <c r="B2" s="25">
        <f>AVERAGE('Successful US Kickstarters'!D:D)</f>
        <v>5048.8786407766993</v>
      </c>
      <c r="C2" s="25">
        <f>AVERAGE('Failed US Kickstarters'!D:D)</f>
        <v>14417.706666666667</v>
      </c>
    </row>
    <row r="3" spans="1:3" x14ac:dyDescent="0.25">
      <c r="A3" s="28" t="s">
        <v>8389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8399</v>
      </c>
      <c r="B4" s="25">
        <f>_xlfn.STDEV.P('Successful US Kickstarters'!D:D)</f>
        <v>7748.7537726373303</v>
      </c>
      <c r="C4" s="25">
        <f>_xlfn.STDEV.P('Failed US Kickstarters'!D:D)</f>
        <v>31628.358420789966</v>
      </c>
    </row>
    <row r="5" spans="1:3" x14ac:dyDescent="0.25">
      <c r="A5" t="s">
        <v>8400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t="s">
        <v>8401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t="s">
        <v>8402</v>
      </c>
      <c r="B7" s="26">
        <f>B5-B6</f>
        <v>3500</v>
      </c>
      <c r="C7" s="26">
        <f>C5-C6</f>
        <v>8000</v>
      </c>
    </row>
    <row r="8" spans="1:3" x14ac:dyDescent="0.25">
      <c r="B8" s="25"/>
      <c r="C8" s="25"/>
    </row>
    <row r="9" spans="1:3" x14ac:dyDescent="0.25">
      <c r="A9" s="28" t="s">
        <v>8390</v>
      </c>
      <c r="B9" s="25">
        <f>AVERAGE('Successful US Kickstarters'!E:E)</f>
        <v>5601.5458009708727</v>
      </c>
      <c r="C9" s="26">
        <f>AVERAGE('Failed US Kickstarters'!E:E)</f>
        <v>483.02346666666671</v>
      </c>
    </row>
    <row r="10" spans="1:3" x14ac:dyDescent="0.25">
      <c r="A10" s="28" t="s">
        <v>8391</v>
      </c>
      <c r="B10" s="25">
        <f>MEDIAN('Successful US Kickstarters'!E:E)</f>
        <v>3167.5</v>
      </c>
      <c r="C10" s="26">
        <f>MEDIAN('Failed US Kickstarters'!E:E)</f>
        <v>146</v>
      </c>
    </row>
    <row r="11" spans="1:3" x14ac:dyDescent="0.25">
      <c r="A11" s="31" t="s">
        <v>8403</v>
      </c>
      <c r="B11" s="25">
        <f>_xlfn.STDEV.P('Successful US Kickstarters'!E:E)</f>
        <v>8334.5731699164608</v>
      </c>
      <c r="C11" s="26">
        <f>_xlfn.STDEV.P('Failed US Kickstarters'!E:E)</f>
        <v>951.83581844979039</v>
      </c>
    </row>
    <row r="12" spans="1:3" x14ac:dyDescent="0.25">
      <c r="A12" s="31" t="s">
        <v>8404</v>
      </c>
      <c r="B12" s="26">
        <f>_xlfn.QUARTILE.EXC('Successful US Kickstarters'!E:E, 3)</f>
        <v>5699</v>
      </c>
      <c r="C12" s="26">
        <f>_xlfn.QUARTILE.EXC('Failed US Kickstarters'!E:E, 3)</f>
        <v>504</v>
      </c>
    </row>
    <row r="13" spans="1:3" x14ac:dyDescent="0.25">
      <c r="A13" s="31" t="s">
        <v>8405</v>
      </c>
      <c r="B13" s="26">
        <f>_xlfn.QUARTILE.EXC('Successful US Kickstarters'!E:E, 1)</f>
        <v>1716.5074999999999</v>
      </c>
      <c r="C13" s="26">
        <f>_xlfn.QUARTILE.EXC('Failed US Kickstarters'!E:E, 1)</f>
        <v>7</v>
      </c>
    </row>
    <row r="14" spans="1:3" x14ac:dyDescent="0.25">
      <c r="A14" s="31" t="s">
        <v>8406</v>
      </c>
      <c r="B14" s="26">
        <f>B12-B13</f>
        <v>3982.4925000000003</v>
      </c>
      <c r="C14" s="26">
        <f>C12-C13</f>
        <v>497</v>
      </c>
    </row>
    <row r="24" spans="1:3" x14ac:dyDescent="0.25">
      <c r="A24" s="32" t="s">
        <v>8407</v>
      </c>
    </row>
    <row r="25" spans="1:3" ht="15.75" thickBot="1" x14ac:dyDescent="0.3">
      <c r="B25" s="27" t="s">
        <v>8386</v>
      </c>
      <c r="C25" s="27" t="s">
        <v>8387</v>
      </c>
    </row>
    <row r="26" spans="1:3" x14ac:dyDescent="0.25">
      <c r="A26" s="28" t="s">
        <v>8392</v>
      </c>
      <c r="B26" s="24">
        <f>AVERAGE('Successful US Kickstarters'!L:L)</f>
        <v>63.092233009708735</v>
      </c>
      <c r="C26" s="24">
        <f>AVERAGE('Failed US Kickstarters'!L:L)</f>
        <v>7.12</v>
      </c>
    </row>
    <row r="27" spans="1:3" x14ac:dyDescent="0.25">
      <c r="A27" s="28" t="s">
        <v>8393</v>
      </c>
      <c r="B27">
        <f>MEDIAN('Successful US Kickstarters'!L:L)</f>
        <v>41</v>
      </c>
      <c r="C27" s="24">
        <f>MEDIAN('Failed US Kickstarters'!L:L)</f>
        <v>4</v>
      </c>
    </row>
    <row r="29" spans="1:3" x14ac:dyDescent="0.25">
      <c r="A29" s="28" t="s">
        <v>8396</v>
      </c>
      <c r="B29" s="25">
        <f>AVERAGE('Successful US Kickstarters'!P:P)</f>
        <v>92.758932038834843</v>
      </c>
      <c r="C29" s="25">
        <f>AVERAGE('Failed US Kickstarters'!P:P)</f>
        <v>48.306533333333334</v>
      </c>
    </row>
    <row r="30" spans="1:3" x14ac:dyDescent="0.25">
      <c r="A30" s="28" t="s">
        <v>8397</v>
      </c>
      <c r="B30" s="25">
        <f>MEDIAN('Successful US Kickstarters'!P:P)</f>
        <v>69.08</v>
      </c>
      <c r="C30" s="25">
        <f>MEDIAN('Failed US Kickstarters'!P:P)</f>
        <v>26</v>
      </c>
    </row>
    <row r="32" spans="1:3" x14ac:dyDescent="0.25">
      <c r="A32" s="28" t="s">
        <v>8394</v>
      </c>
      <c r="B32" s="24">
        <f>AVERAGE('Successful US Kickstarters'!O:O)</f>
        <v>117.76699029126213</v>
      </c>
      <c r="C32" s="24">
        <f>AVERAGE('Failed US Kickstarters'!O:O)</f>
        <v>10.133333333333333</v>
      </c>
    </row>
    <row r="33" spans="1:3" x14ac:dyDescent="0.25">
      <c r="A33" s="28" t="s">
        <v>8395</v>
      </c>
      <c r="B33" s="24">
        <f>MEDIAN('Successful US Kickstarters'!O:O)</f>
        <v>108</v>
      </c>
      <c r="C33" s="24">
        <f>MEDIAN('Failed US Kickstarters'!O:O)</f>
        <v>4</v>
      </c>
    </row>
    <row r="34" spans="1:3" x14ac:dyDescent="0.25">
      <c r="A34" s="30" t="s">
        <v>8398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&amp; Whisker for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Beadle</cp:lastModifiedBy>
  <dcterms:created xsi:type="dcterms:W3CDTF">2017-04-20T15:17:24Z</dcterms:created>
  <dcterms:modified xsi:type="dcterms:W3CDTF">2021-03-07T00:09:27Z</dcterms:modified>
</cp:coreProperties>
</file>